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tables/table1.xml" ContentType="application/vnd.openxmlformats-officedocument.spreadsheetml.table+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omments1.xml" ContentType="application/vnd.openxmlformats-officedocument.spreadsheetml.comments+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drawings/drawing8.xml" ContentType="application/vnd.openxmlformats-officedocument.drawing+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omments2.xml" ContentType="application/vnd.openxmlformats-officedocument.spreadsheetml.comments+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drawings/drawing9.xml" ContentType="application/vnd.openxmlformats-officedocument.drawing+xml"/>
  <Override PartName="/xl/comments3.xml" ContentType="application/vnd.openxmlformats-officedocument.spreadsheetml.comments+xml"/>
  <Override PartName="/xl/charts/chart13.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0.xml" ContentType="application/vnd.openxmlformats-officedocument.drawing+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mc:AlternateContent xmlns:mc="http://schemas.openxmlformats.org/markup-compatibility/2006">
    <mc:Choice Requires="x15">
      <x15ac:absPath xmlns:x15ac="http://schemas.microsoft.com/office/spreadsheetml/2010/11/ac" url="C:\Users\Jessica M\Desktop\"/>
    </mc:Choice>
  </mc:AlternateContent>
  <xr:revisionPtr revIDLastSave="0" documentId="13_ncr:1_{B06D2E64-8F17-47F1-B218-27660A9CE86A}" xr6:coauthVersionLast="47" xr6:coauthVersionMax="47" xr10:uidLastSave="{00000000-0000-0000-0000-000000000000}"/>
  <bookViews>
    <workbookView xWindow="28680" yWindow="-6120" windowWidth="29040" windowHeight="15990" firstSheet="2" activeTab="2" xr2:uid="{00000000-000D-0000-FFFF-FFFF00000000}"/>
  </bookViews>
  <sheets>
    <sheet name="_running_" sheetId="33" r:id="rId1"/>
    <sheet name="GLOWdata" sheetId="1" r:id="rId2"/>
    <sheet name="TOSSED iRRELEVANT COLUMNS" sheetId="35" r:id="rId3"/>
    <sheet name="Stats 3" sheetId="26" r:id="rId4"/>
    <sheet name="Stats 4" sheetId="30" r:id="rId5"/>
    <sheet name="dESCRIP aNALYSIS" sheetId="32" r:id="rId6"/>
    <sheet name="copy so i dont f it" sheetId="25" r:id="rId7"/>
    <sheet name="Images" sheetId="23" r:id="rId8"/>
    <sheet name="Stats Model 1" sheetId="20" r:id="rId9"/>
    <sheet name="Stats Model 2" sheetId="22" r:id="rId10"/>
    <sheet name="Model 1" sheetId="3" r:id="rId11"/>
    <sheet name="Model 2" sheetId="12" r:id="rId12"/>
    <sheet name="Sheet2" sheetId="24" r:id="rId13"/>
    <sheet name="Model.3.table" sheetId="29" r:id="rId14"/>
    <sheet name="Model Summaries" sheetId="10" r:id="rId15"/>
    <sheet name="AGExPRIORFRAC plots" sheetId="19" r:id="rId16"/>
  </sheets>
  <definedNames>
    <definedName name="___autoF" localSheetId="10" hidden="1">0</definedName>
    <definedName name="___autoF" localSheetId="11" hidden="1">0</definedName>
    <definedName name="___Coef___" localSheetId="10" hidden="1">1</definedName>
    <definedName name="___Coef___" localSheetId="11" hidden="1">1</definedName>
    <definedName name="___gFirst" localSheetId="4" hidden="1">_____orjpta</definedName>
    <definedName name="___gFirst" localSheetId="8" hidden="1">FRACTURE</definedName>
    <definedName name="___gFirst" localSheetId="9" hidden="1">FRACTURE</definedName>
    <definedName name="___gSet" localSheetId="4" hidden="1">0</definedName>
    <definedName name="___gSet" localSheetId="8" hidden="1">0</definedName>
    <definedName name="___gSet" localSheetId="9" hidden="1">0</definedName>
    <definedName name="___rsumm___FRACTURE__bin_" localSheetId="14" hidden="1">'Model Summaries'!$A$3</definedName>
    <definedName name="__adj__AGE_STDZ">_running_!$F$1:$F$500</definedName>
    <definedName name="__adj__AGE_STDZxNOPRIOR">_running_!$G$1:$G$500</definedName>
    <definedName name="__adj__AGE_STDZxPRIOR">_running_!$H$1:$H$500</definedName>
    <definedName name="__adj__AGExPRIORFRAC">_running_!$I$1:$I$500</definedName>
    <definedName name="__adj__ARMASSIST">_running_!$J$1:$J$500</definedName>
    <definedName name="__adj__BMI">_running_!$K$1:$K$500</definedName>
    <definedName name="__adj__FRACSCORE">_running_!$L$1:$L$500</definedName>
    <definedName name="__adj__FRACTURE">_running_!$E$1:$E$500</definedName>
    <definedName name="__adj__HEIGHT">_running_!$M$1:$M$500</definedName>
    <definedName name="__adj__MOMFRAC">_running_!$N$1:$N$500</definedName>
    <definedName name="__adj__MOMFRACxARMASSIST">_running_!$O$1:$O$500</definedName>
    <definedName name="__adj__Obs">_running_!$B$1:$B$500</definedName>
    <definedName name="__adj__PREMENO">_running_!$P$1:$P$500</definedName>
    <definedName name="__adj__PRIORFRAC">_running_!$Q$1:$Q$500</definedName>
    <definedName name="__adj__RATERISK">_running_!$R$1:$R$500</definedName>
    <definedName name="__adj__RATERISK_EQ_1">_running_!$S$1:$S$500</definedName>
    <definedName name="__adj__RATERISK_EQ_2">_running_!$T$1:$T$500</definedName>
    <definedName name="__adj__RATERISK_EQ_3">_running_!$U$1:$U$500</definedName>
    <definedName name="__adj__SMOKE">_running_!$V$1:$V$500</definedName>
    <definedName name="__adj__WEIGHT">_running_!$W$1:$W$500</definedName>
    <definedName name="__nSelect_" hidden="1">0</definedName>
    <definedName name="AGE">GLOWdata!$E$2:$E$501</definedName>
    <definedName name="AGE.Eq.55">GLOWdata!#REF!</definedName>
    <definedName name="AGE.Eq.56">GLOWdata!#REF!</definedName>
    <definedName name="AGE.Eq.57">GLOWdata!#REF!</definedName>
    <definedName name="AGE.Eq.58">GLOWdata!#REF!</definedName>
    <definedName name="AGE.Eq.59">GLOWdata!#REF!</definedName>
    <definedName name="AGE.Eq.60">GLOWdata!#REF!</definedName>
    <definedName name="AGE.Eq.61">GLOWdata!#REF!</definedName>
    <definedName name="AGE.Eq.62">GLOWdata!#REF!</definedName>
    <definedName name="AGE.Eq.63">GLOWdata!#REF!</definedName>
    <definedName name="AGE.Eq.64">GLOWdata!#REF!</definedName>
    <definedName name="AGE.Eq.65">GLOWdata!#REF!</definedName>
    <definedName name="AGE.Eq.66">GLOWdata!#REF!</definedName>
    <definedName name="AGE.Eq.67">GLOWdata!#REF!</definedName>
    <definedName name="AGE.Eq.68">GLOWdata!#REF!</definedName>
    <definedName name="AGE.Eq.69">GLOWdata!#REF!</definedName>
    <definedName name="AGE.Eq.70">GLOWdata!#REF!</definedName>
    <definedName name="AGE.Eq.71">GLOWdata!#REF!</definedName>
    <definedName name="AGE.Eq.72">GLOWdata!#REF!</definedName>
    <definedName name="AGE.Eq.73">GLOWdata!#REF!</definedName>
    <definedName name="AGE.Eq.74">GLOWdata!#REF!</definedName>
    <definedName name="AGE.Eq.75">GLOWdata!#REF!</definedName>
    <definedName name="AGE.Eq.76">GLOWdata!#REF!</definedName>
    <definedName name="AGE.Eq.77">GLOWdata!#REF!</definedName>
    <definedName name="AGE.Eq.78">GLOWdata!#REF!</definedName>
    <definedName name="AGE.Eq.79">GLOWdata!#REF!</definedName>
    <definedName name="AGE.Eq.80">GLOWdata!#REF!</definedName>
    <definedName name="AGE.Eq.81">GLOWdata!#REF!</definedName>
    <definedName name="AGE.Eq.82">GLOWdata!#REF!</definedName>
    <definedName name="AGE.Eq.83">GLOWdata!#REF!</definedName>
    <definedName name="AGE.Eq.84">GLOWdata!#REF!</definedName>
    <definedName name="AGE.Eq.85">GLOWdata!#REF!</definedName>
    <definedName name="AGE.Eq.86">GLOWdata!#REF!</definedName>
    <definedName name="AGE.Eq.87">GLOWdata!#REF!</definedName>
    <definedName name="AGE.Eq.88">GLOWdata!#REF!</definedName>
    <definedName name="AGE.Eq.89">GLOWdata!#REF!</definedName>
    <definedName name="AGE.Eq.90">GLOWdata!#REF!</definedName>
    <definedName name="AGE.StdzP">GLOWdata!$F$2:$F$501</definedName>
    <definedName name="AGE_STDZ">GLOWdata!$H$2:$H$501</definedName>
    <definedName name="AGE_STDZxNOPRIOR">GLOWdata!$J$2:$J$501</definedName>
    <definedName name="AGE_STDZxPRIOR">GLOWdata!$I$2:$I$501</definedName>
    <definedName name="AGExPRIORFRAC">GLOWdata!$G$2:$G$501</definedName>
    <definedName name="ARMASSIST">GLOWdata!$P$2:$P$501</definedName>
    <definedName name="BMI">GLOWdata!$M$2:$M$501</definedName>
    <definedName name="FRACSCORE">GLOWdata!$W$2:$W$501</definedName>
    <definedName name="FRACTURE">GLOWdata!$C$2:$C$501</definedName>
    <definedName name="HEIGHT">GLOWdata!$L$2:$L$501</definedName>
    <definedName name="LastAnalysisModel" hidden="1">"dESCRIP aNALYSIS"</definedName>
    <definedName name="MOMFRAC">GLOWdata!$O$2:$O$501</definedName>
    <definedName name="MOMFRACxARMASSIST">GLOWdata!$Q$2:$Q$501</definedName>
    <definedName name="nDataAnalysis" hidden="1">3</definedName>
    <definedName name="nRegMod" hidden="1">2</definedName>
    <definedName name="OKtoForecast" hidden="1">0</definedName>
    <definedName name="PHY_ID">GLOWdata!$B$2:$B$501</definedName>
    <definedName name="PREMENO">GLOWdata!$N$2:$N$501</definedName>
    <definedName name="PRIORFRAC">GLOWdata!$D$2:$D$501</definedName>
    <definedName name="RATERISK">GLOWdata!$S$2:$S$501</definedName>
    <definedName name="RATERISK_EQ_1">GLOWdata!$T$2:$T$501</definedName>
    <definedName name="RATERISK_EQ_2">GLOWdata!$U$2:$U$501</definedName>
    <definedName name="RATERISK_EQ_3">GLOWdata!$V$2:$V$501</definedName>
    <definedName name="SITE_ID">GLOWdata!$A$2:$A$501</definedName>
    <definedName name="SMOKE">GLOWdata!$R$2:$R$501</definedName>
    <definedName name="WEIGHT">GLOWdata!$K$2:$K$501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99" i="30" l="1"/>
  <c r="C99" i="30"/>
  <c r="D99" i="30"/>
  <c r="E99" i="30"/>
  <c r="F99" i="30"/>
  <c r="G99" i="30"/>
  <c r="H99" i="30"/>
  <c r="I99" i="30"/>
  <c r="J99" i="30"/>
  <c r="K99" i="30"/>
  <c r="L99" i="30"/>
  <c r="M99" i="30"/>
  <c r="N99" i="30"/>
  <c r="O99" i="30"/>
  <c r="P99" i="30"/>
  <c r="Q99" i="30"/>
  <c r="R99" i="30"/>
  <c r="S99" i="30"/>
  <c r="T99" i="30"/>
  <c r="U99" i="30"/>
  <c r="V99" i="30"/>
  <c r="W99" i="30"/>
  <c r="X99" i="30"/>
  <c r="Y99" i="30"/>
  <c r="F176" i="12"/>
  <c r="BL180" i="12" s="1"/>
  <c r="F153" i="12"/>
  <c r="BR156" i="12" s="1"/>
  <c r="D55" i="12"/>
  <c r="C67" i="12" s="1"/>
  <c r="AR10" i="12"/>
  <c r="I11" i="12" s="1"/>
  <c r="AY180" i="12"/>
  <c r="AZ180" i="12"/>
  <c r="BB180" i="12"/>
  <c r="BE180" i="12"/>
  <c r="BG180" i="12"/>
  <c r="BI180" i="12"/>
  <c r="BK180" i="12"/>
  <c r="BN180" i="12"/>
  <c r="BQ180" i="12"/>
  <c r="BS180" i="12"/>
  <c r="BU180" i="12"/>
  <c r="BW180" i="12"/>
  <c r="BX180" i="12"/>
  <c r="BZ180" i="12"/>
  <c r="CC180" i="12"/>
  <c r="CE180" i="12"/>
  <c r="CG180" i="12"/>
  <c r="CI180" i="12"/>
  <c r="CL180" i="12"/>
  <c r="CO180" i="12"/>
  <c r="CQ180" i="12"/>
  <c r="CS180" i="12"/>
  <c r="CU180" i="12"/>
  <c r="CV180" i="12"/>
  <c r="CX180" i="12"/>
  <c r="DA180" i="12"/>
  <c r="DC180" i="12"/>
  <c r="DE180" i="12"/>
  <c r="DG180" i="12"/>
  <c r="DJ180" i="12"/>
  <c r="DM180" i="12"/>
  <c r="DO180" i="12"/>
  <c r="DQ180" i="12"/>
  <c r="DS180" i="12"/>
  <c r="DT180" i="12"/>
  <c r="DV180" i="12"/>
  <c r="EA180" i="12"/>
  <c r="EF180" i="12"/>
  <c r="EG180" i="12"/>
  <c r="EH180" i="12"/>
  <c r="EK180" i="12"/>
  <c r="AV180" i="12"/>
  <c r="AX180" i="12"/>
  <c r="BA180" i="12"/>
  <c r="BC180" i="12"/>
  <c r="BD180" i="12"/>
  <c r="BF180" i="12"/>
  <c r="BH180" i="12"/>
  <c r="BJ180" i="12"/>
  <c r="BM180" i="12"/>
  <c r="BO180" i="12"/>
  <c r="BR180" i="12"/>
  <c r="BT180" i="12"/>
  <c r="BV180" i="12"/>
  <c r="BY180" i="12"/>
  <c r="CA180" i="12"/>
  <c r="CB180" i="12"/>
  <c r="CD180" i="12"/>
  <c r="CF180" i="12"/>
  <c r="CH180" i="12"/>
  <c r="CK180" i="12"/>
  <c r="CM180" i="12"/>
  <c r="CP180" i="12"/>
  <c r="CR180" i="12"/>
  <c r="CT180" i="12"/>
  <c r="CW180" i="12"/>
  <c r="CY180" i="12"/>
  <c r="CZ180" i="12"/>
  <c r="DB180" i="12"/>
  <c r="DD180" i="12"/>
  <c r="DF180" i="12"/>
  <c r="DI180" i="12"/>
  <c r="DK180" i="12"/>
  <c r="DN180" i="12"/>
  <c r="DP180" i="12"/>
  <c r="DR180" i="12"/>
  <c r="DU180" i="12"/>
  <c r="DW180" i="12"/>
  <c r="DX180" i="12"/>
  <c r="DZ180" i="12"/>
  <c r="EB180" i="12"/>
  <c r="EC180" i="12"/>
  <c r="ED180" i="12"/>
  <c r="EE180" i="12"/>
  <c r="EL180" i="12"/>
  <c r="AT180" i="12"/>
  <c r="AS180" i="12"/>
  <c r="AR180" i="12"/>
  <c r="AQ180" i="12"/>
  <c r="BF156" i="12"/>
  <c r="BP156" i="12"/>
  <c r="AU156" i="12"/>
  <c r="BJ156" i="12"/>
  <c r="CE156" i="12"/>
  <c r="CY156" i="12"/>
  <c r="DF156" i="12"/>
  <c r="G90" i="12" a="1"/>
  <c r="G90" i="12" s="1"/>
  <c r="F90" i="12"/>
  <c r="C90" i="12" s="1"/>
  <c r="BA105" i="12"/>
  <c r="AZ105" i="12"/>
  <c r="AY105" i="12"/>
  <c r="AX105" i="12"/>
  <c r="AW105" i="12"/>
  <c r="AV105" i="12"/>
  <c r="AU105" i="12"/>
  <c r="BA104" i="12"/>
  <c r="AZ104" i="12"/>
  <c r="AY104" i="12"/>
  <c r="AX104" i="12"/>
  <c r="AW104" i="12"/>
  <c r="AV104" i="12"/>
  <c r="AU104" i="12"/>
  <c r="BA103" i="12"/>
  <c r="AZ103" i="12"/>
  <c r="AY103" i="12"/>
  <c r="AX103" i="12"/>
  <c r="AW103" i="12"/>
  <c r="AV103" i="12"/>
  <c r="AU103" i="12"/>
  <c r="BA102" i="12"/>
  <c r="AZ102" i="12"/>
  <c r="AY102" i="12"/>
  <c r="AX102" i="12"/>
  <c r="AW102" i="12"/>
  <c r="AV102" i="12"/>
  <c r="AU102" i="12"/>
  <c r="BA101" i="12"/>
  <c r="AZ101" i="12"/>
  <c r="AY101" i="12"/>
  <c r="AX101" i="12"/>
  <c r="AW101" i="12"/>
  <c r="AV101" i="12"/>
  <c r="AU101" i="12"/>
  <c r="BA100" i="12"/>
  <c r="AZ100" i="12"/>
  <c r="AY100" i="12"/>
  <c r="AX100" i="12"/>
  <c r="AW100" i="12"/>
  <c r="AV100" i="12"/>
  <c r="AU100" i="12"/>
  <c r="BA99" i="12"/>
  <c r="AZ99" i="12"/>
  <c r="AY99" i="12"/>
  <c r="AX99" i="12"/>
  <c r="AW99" i="12"/>
  <c r="AV99" i="12"/>
  <c r="AU99" i="12"/>
  <c r="BA98" i="12"/>
  <c r="AZ98" i="12"/>
  <c r="AY98" i="12"/>
  <c r="AX98" i="12"/>
  <c r="AW98" i="12"/>
  <c r="AV98" i="12"/>
  <c r="AU98" i="12"/>
  <c r="BA97" i="12"/>
  <c r="AZ97" i="12"/>
  <c r="AY97" i="12"/>
  <c r="AX97" i="12"/>
  <c r="AW97" i="12"/>
  <c r="AV97" i="12"/>
  <c r="AU97" i="12"/>
  <c r="BA96" i="12"/>
  <c r="AZ96" i="12"/>
  <c r="AY96" i="12"/>
  <c r="AX96" i="12"/>
  <c r="AW96" i="12"/>
  <c r="AV96" i="12"/>
  <c r="AU96" i="12"/>
  <c r="BA95" i="12"/>
  <c r="AZ95" i="12"/>
  <c r="AY95" i="12"/>
  <c r="AX95" i="12"/>
  <c r="AW95" i="12"/>
  <c r="AV95" i="12"/>
  <c r="AU95" i="12"/>
  <c r="BA94" i="12"/>
  <c r="AZ94" i="12"/>
  <c r="AY94" i="12"/>
  <c r="AX94" i="12"/>
  <c r="AW94" i="12"/>
  <c r="AV94" i="12"/>
  <c r="AU94" i="12"/>
  <c r="BA93" i="12"/>
  <c r="AZ93" i="12"/>
  <c r="AY93" i="12"/>
  <c r="AX93" i="12"/>
  <c r="AW93" i="12"/>
  <c r="AV93" i="12"/>
  <c r="AU93" i="12"/>
  <c r="BA106" i="12"/>
  <c r="BA92" i="12"/>
  <c r="BA91" i="12"/>
  <c r="AZ106" i="12"/>
  <c r="AZ92" i="12"/>
  <c r="AZ91" i="12"/>
  <c r="AY106" i="12"/>
  <c r="AY92" i="12"/>
  <c r="AY91" i="12"/>
  <c r="AX106" i="12"/>
  <c r="AX92" i="12"/>
  <c r="AX91" i="12"/>
  <c r="AW106" i="12"/>
  <c r="AW92" i="12"/>
  <c r="AW91" i="12"/>
  <c r="AV106" i="12"/>
  <c r="AV92" i="12"/>
  <c r="AV91" i="12"/>
  <c r="AU106" i="12"/>
  <c r="AU92" i="12"/>
  <c r="AU91" i="12"/>
  <c r="AT106" i="12"/>
  <c r="AT92" i="12"/>
  <c r="AT91" i="12"/>
  <c r="AR87" i="12"/>
  <c r="AR90" i="12" s="1"/>
  <c r="D60" i="12"/>
  <c r="I60" i="12" s="1"/>
  <c r="F59" i="12"/>
  <c r="D59" i="12"/>
  <c r="A59" i="12"/>
  <c r="F58" i="12"/>
  <c r="A58" i="12"/>
  <c r="H57" i="12"/>
  <c r="G57" i="12"/>
  <c r="C57" i="12"/>
  <c r="B57" i="12"/>
  <c r="C55" i="12"/>
  <c r="C40" i="12"/>
  <c r="B11" i="12" s="1"/>
  <c r="F38" i="12"/>
  <c r="B34" i="12"/>
  <c r="B33" i="12"/>
  <c r="B32" i="12"/>
  <c r="B31" i="12"/>
  <c r="B30" i="12"/>
  <c r="B29" i="12"/>
  <c r="B28" i="12"/>
  <c r="B27" i="12"/>
  <c r="I23" i="12"/>
  <c r="F34" i="12" s="1"/>
  <c r="E23" i="12"/>
  <c r="D23" i="12"/>
  <c r="I22" i="12"/>
  <c r="F33" i="12" s="1"/>
  <c r="E22" i="12"/>
  <c r="D22" i="12"/>
  <c r="I21" i="12"/>
  <c r="F32" i="12" s="1"/>
  <c r="E21" i="12"/>
  <c r="D21" i="12"/>
  <c r="I20" i="12"/>
  <c r="F31" i="12" s="1"/>
  <c r="E20" i="12"/>
  <c r="D20" i="12"/>
  <c r="I19" i="12"/>
  <c r="F30" i="12" s="1"/>
  <c r="E19" i="12"/>
  <c r="D19" i="12"/>
  <c r="I18" i="12"/>
  <c r="F29" i="12" s="1"/>
  <c r="E18" i="12"/>
  <c r="D18" i="12"/>
  <c r="I17" i="12"/>
  <c r="F28" i="12" s="1"/>
  <c r="E17" i="12"/>
  <c r="D17" i="12"/>
  <c r="I16" i="12"/>
  <c r="F27" i="12" s="1"/>
  <c r="E16" i="12"/>
  <c r="D16" i="12"/>
  <c r="E15" i="12"/>
  <c r="D15" i="12"/>
  <c r="EN180" i="12" l="1"/>
  <c r="BQ156" i="12"/>
  <c r="BL156" i="12"/>
  <c r="EE156" i="12"/>
  <c r="AU180" i="12"/>
  <c r="AQ156" i="12"/>
  <c r="BA156" i="12"/>
  <c r="EM180" i="12"/>
  <c r="AR156" i="12"/>
  <c r="EH156" i="12"/>
  <c r="DO156" i="12"/>
  <c r="CP156" i="12"/>
  <c r="AT105" i="12"/>
  <c r="CT156" i="12"/>
  <c r="EM156" i="12"/>
  <c r="AS156" i="12"/>
  <c r="CR156" i="12"/>
  <c r="BI156" i="12"/>
  <c r="DZ156" i="12"/>
  <c r="EN156" i="12"/>
  <c r="AT156" i="12"/>
  <c r="CQ156" i="12"/>
  <c r="BH156" i="12"/>
  <c r="DV156" i="12"/>
  <c r="ED156" i="12"/>
  <c r="CH156" i="12"/>
  <c r="BG156" i="12"/>
  <c r="DB156" i="12"/>
  <c r="AW180" i="12"/>
  <c r="DR156" i="12"/>
  <c r="CG156" i="12"/>
  <c r="AX156" i="12"/>
  <c r="CW156" i="12"/>
  <c r="I59" i="12"/>
  <c r="DP156" i="12"/>
  <c r="CF156" i="12"/>
  <c r="AV156" i="12"/>
  <c r="CU156" i="12"/>
  <c r="AT103" i="12"/>
  <c r="DK156" i="12"/>
  <c r="CC156" i="12"/>
  <c r="EJ156" i="12"/>
  <c r="CN156" i="12"/>
  <c r="EJ180" i="12"/>
  <c r="DL180" i="12"/>
  <c r="CN180" i="12"/>
  <c r="BP180" i="12"/>
  <c r="EI180" i="12"/>
  <c r="DH180" i="12"/>
  <c r="CJ180" i="12"/>
  <c r="DG156" i="12"/>
  <c r="BX156" i="12"/>
  <c r="EF156" i="12"/>
  <c r="CD156" i="12"/>
  <c r="C59" i="12"/>
  <c r="H59" i="12" s="1"/>
  <c r="DA156" i="12"/>
  <c r="BO156" i="12"/>
  <c r="BD156" i="12"/>
  <c r="BM156" i="12"/>
  <c r="F105" i="12"/>
  <c r="C105" i="12" s="1"/>
  <c r="G105" i="12" a="1"/>
  <c r="G105" i="12" s="1"/>
  <c r="C11" i="12"/>
  <c r="AT104" i="12"/>
  <c r="AT94" i="12"/>
  <c r="G94" i="12" s="1" a="1"/>
  <c r="G94" i="12" s="1"/>
  <c r="AT97" i="12"/>
  <c r="F97" i="12" s="1"/>
  <c r="C97" i="12" s="1"/>
  <c r="AT100" i="12"/>
  <c r="G100" i="12" s="1" a="1"/>
  <c r="G100" i="12" s="1"/>
  <c r="G103" i="12" a="1"/>
  <c r="G103" i="12" s="1"/>
  <c r="C38" i="12"/>
  <c r="E38" i="12" s="1"/>
  <c r="AT93" i="12"/>
  <c r="AT96" i="12"/>
  <c r="G96" i="12" s="1" a="1"/>
  <c r="G96" i="12" s="1"/>
  <c r="AT99" i="12"/>
  <c r="B99" i="12" s="1"/>
  <c r="B105" i="12"/>
  <c r="F100" i="12"/>
  <c r="C100" i="12" s="1"/>
  <c r="I38" i="12"/>
  <c r="AT102" i="12"/>
  <c r="I39" i="12"/>
  <c r="I40" i="12" s="1"/>
  <c r="AT95" i="12"/>
  <c r="F95" i="12" s="1"/>
  <c r="C95" i="12" s="1"/>
  <c r="AT98" i="12"/>
  <c r="G98" i="12" s="1" a="1"/>
  <c r="G98" i="12" s="1"/>
  <c r="AT101" i="12"/>
  <c r="F101" i="12" s="1"/>
  <c r="EC156" i="12"/>
  <c r="CX156" i="12"/>
  <c r="CA156" i="12"/>
  <c r="BE156" i="12"/>
  <c r="EL156" i="12"/>
  <c r="CK156" i="12"/>
  <c r="DT156" i="12"/>
  <c r="CV156" i="12"/>
  <c r="BZ156" i="12"/>
  <c r="AY156" i="12"/>
  <c r="EI156" i="12"/>
  <c r="CI156" i="12"/>
  <c r="DQ156" i="12"/>
  <c r="CS156" i="12"/>
  <c r="BV156" i="12"/>
  <c r="AW156" i="12"/>
  <c r="EG156" i="12"/>
  <c r="CB156" i="12"/>
  <c r="C60" i="12"/>
  <c r="DM156" i="12"/>
  <c r="CO156" i="12"/>
  <c r="BN156" i="12"/>
  <c r="EK156" i="12"/>
  <c r="DU156" i="12"/>
  <c r="BK156" i="12"/>
  <c r="EB156" i="12"/>
  <c r="DE156" i="12"/>
  <c r="CM156" i="12"/>
  <c r="BU156" i="12"/>
  <c r="BC156" i="12"/>
  <c r="DW156" i="12"/>
  <c r="DN156" i="12"/>
  <c r="BY156" i="12"/>
  <c r="EA156" i="12"/>
  <c r="DD156" i="12"/>
  <c r="CL156" i="12"/>
  <c r="BT156" i="12"/>
  <c r="BB156" i="12"/>
  <c r="DS156" i="12"/>
  <c r="DI156" i="12"/>
  <c r="BW156" i="12"/>
  <c r="DY156" i="12"/>
  <c r="DC156" i="12"/>
  <c r="CJ156" i="12"/>
  <c r="BS156" i="12"/>
  <c r="AZ156" i="12"/>
  <c r="DJ156" i="12"/>
  <c r="DH156" i="12"/>
  <c r="F103" i="12"/>
  <c r="C103" i="12" s="1"/>
  <c r="B103" i="12"/>
  <c r="B101" i="12"/>
  <c r="B90" i="12"/>
  <c r="B95" i="12"/>
  <c r="B94" i="12"/>
  <c r="B93" i="12"/>
  <c r="F94" i="12"/>
  <c r="C94" i="12" s="1"/>
  <c r="D26" i="12"/>
  <c r="F14" i="12"/>
  <c r="E26" i="12"/>
  <c r="G14" i="12"/>
  <c r="E92" i="12"/>
  <c r="D92" i="12"/>
  <c r="H11" i="12"/>
  <c r="C34" i="12" s="1"/>
  <c r="C32" i="12"/>
  <c r="C30" i="12"/>
  <c r="DL156" i="12"/>
  <c r="CZ156" i="12"/>
  <c r="DY180" i="12"/>
  <c r="DX156" i="12"/>
  <c r="B60" i="12"/>
  <c r="G60" i="12" s="1"/>
  <c r="AR68" i="12"/>
  <c r="B92" i="12"/>
  <c r="AR89" i="12"/>
  <c r="D58" i="12"/>
  <c r="I58" i="12" s="1"/>
  <c r="F17" i="12"/>
  <c r="D28" i="12" s="1"/>
  <c r="G22" i="12"/>
  <c r="E33" i="12" s="1"/>
  <c r="F18" i="12"/>
  <c r="D29" i="12" s="1"/>
  <c r="G18" i="12"/>
  <c r="E29" i="12" s="1"/>
  <c r="G17" i="12"/>
  <c r="E28" i="12" s="1"/>
  <c r="F22" i="12"/>
  <c r="D33" i="12" s="1"/>
  <c r="G16" i="12"/>
  <c r="E27" i="12" s="1"/>
  <c r="F179" i="3"/>
  <c r="BJ183" i="3" s="1"/>
  <c r="F156" i="3"/>
  <c r="AX159" i="3" s="1"/>
  <c r="D58" i="3"/>
  <c r="C62" i="3" s="1"/>
  <c r="AR10" i="3"/>
  <c r="I11" i="3" s="1"/>
  <c r="CT183" i="3"/>
  <c r="BN183" i="3"/>
  <c r="EA183" i="3"/>
  <c r="BH159" i="3"/>
  <c r="BR159" i="3"/>
  <c r="DL159" i="3"/>
  <c r="DS159" i="3"/>
  <c r="EL159" i="3"/>
  <c r="G93" i="3" a="1"/>
  <c r="G93" i="3" s="1"/>
  <c r="F93" i="3"/>
  <c r="C93" i="3" s="1"/>
  <c r="BA108" i="3"/>
  <c r="AZ108" i="3"/>
  <c r="AY108" i="3"/>
  <c r="AX108" i="3"/>
  <c r="AW108" i="3"/>
  <c r="AV108" i="3"/>
  <c r="AU108" i="3"/>
  <c r="BA107" i="3"/>
  <c r="AZ107" i="3"/>
  <c r="AY107" i="3"/>
  <c r="AX107" i="3"/>
  <c r="AW107" i="3"/>
  <c r="AV107" i="3"/>
  <c r="AU107" i="3"/>
  <c r="BA106" i="3"/>
  <c r="AZ106" i="3"/>
  <c r="AY106" i="3"/>
  <c r="AX106" i="3"/>
  <c r="AW106" i="3"/>
  <c r="AV106" i="3"/>
  <c r="AU106" i="3"/>
  <c r="BA105" i="3"/>
  <c r="AZ105" i="3"/>
  <c r="AY105" i="3"/>
  <c r="AX105" i="3"/>
  <c r="AW105" i="3"/>
  <c r="AV105" i="3"/>
  <c r="AU105" i="3"/>
  <c r="BA104" i="3"/>
  <c r="AZ104" i="3"/>
  <c r="AY104" i="3"/>
  <c r="AX104" i="3"/>
  <c r="AW104" i="3"/>
  <c r="AV104" i="3"/>
  <c r="AU104" i="3"/>
  <c r="BA103" i="3"/>
  <c r="AZ103" i="3"/>
  <c r="AY103" i="3"/>
  <c r="AX103" i="3"/>
  <c r="AW103" i="3"/>
  <c r="AV103" i="3"/>
  <c r="AU103" i="3"/>
  <c r="BA102" i="3"/>
  <c r="AZ102" i="3"/>
  <c r="AY102" i="3"/>
  <c r="AX102" i="3"/>
  <c r="AW102" i="3"/>
  <c r="AV102" i="3"/>
  <c r="AU102" i="3"/>
  <c r="BA101" i="3"/>
  <c r="AZ101" i="3"/>
  <c r="AY101" i="3"/>
  <c r="AX101" i="3"/>
  <c r="AW101" i="3"/>
  <c r="AV101" i="3"/>
  <c r="AU101" i="3"/>
  <c r="BA100" i="3"/>
  <c r="AZ100" i="3"/>
  <c r="AY100" i="3"/>
  <c r="AX100" i="3"/>
  <c r="AW100" i="3"/>
  <c r="AV100" i="3"/>
  <c r="AU100" i="3"/>
  <c r="BA99" i="3"/>
  <c r="AZ99" i="3"/>
  <c r="AY99" i="3"/>
  <c r="AX99" i="3"/>
  <c r="AW99" i="3"/>
  <c r="AV99" i="3"/>
  <c r="AU99" i="3"/>
  <c r="BA98" i="3"/>
  <c r="AZ98" i="3"/>
  <c r="AY98" i="3"/>
  <c r="AX98" i="3"/>
  <c r="AW98" i="3"/>
  <c r="AV98" i="3"/>
  <c r="AU98" i="3"/>
  <c r="BA97" i="3"/>
  <c r="AZ97" i="3"/>
  <c r="AY97" i="3"/>
  <c r="AX97" i="3"/>
  <c r="AW97" i="3"/>
  <c r="AV97" i="3"/>
  <c r="AU97" i="3"/>
  <c r="BA96" i="3"/>
  <c r="AZ96" i="3"/>
  <c r="AY96" i="3"/>
  <c r="AX96" i="3"/>
  <c r="AW96" i="3"/>
  <c r="AV96" i="3"/>
  <c r="AU96" i="3"/>
  <c r="BA109" i="3"/>
  <c r="BA95" i="3"/>
  <c r="BA94" i="3"/>
  <c r="AZ109" i="3"/>
  <c r="AZ95" i="3"/>
  <c r="AZ94" i="3"/>
  <c r="AY109" i="3"/>
  <c r="AY95" i="3"/>
  <c r="AY94" i="3"/>
  <c r="AX109" i="3"/>
  <c r="AX95" i="3"/>
  <c r="AX94" i="3"/>
  <c r="AW109" i="3"/>
  <c r="AW95" i="3"/>
  <c r="AW94" i="3"/>
  <c r="AV109" i="3"/>
  <c r="AV95" i="3"/>
  <c r="AV94" i="3"/>
  <c r="AU109" i="3"/>
  <c r="AU95" i="3"/>
  <c r="AU94" i="3"/>
  <c r="AT109" i="3"/>
  <c r="AT95" i="3"/>
  <c r="AT94" i="3"/>
  <c r="AR90" i="3"/>
  <c r="AR93" i="3" s="1"/>
  <c r="D63" i="3"/>
  <c r="F62" i="3"/>
  <c r="D62" i="3"/>
  <c r="A62" i="3"/>
  <c r="F61" i="3"/>
  <c r="A61" i="3"/>
  <c r="H60" i="3"/>
  <c r="G60" i="3"/>
  <c r="C60" i="3"/>
  <c r="B60" i="3"/>
  <c r="C58" i="3"/>
  <c r="C40" i="3"/>
  <c r="I39" i="3" s="1"/>
  <c r="I40" i="3" s="1"/>
  <c r="F38" i="3"/>
  <c r="B34" i="3"/>
  <c r="B33" i="3"/>
  <c r="B32" i="3"/>
  <c r="B31" i="3"/>
  <c r="B30" i="3"/>
  <c r="B29" i="3"/>
  <c r="B28" i="3"/>
  <c r="B27" i="3"/>
  <c r="I23" i="3"/>
  <c r="F34" i="3" s="1"/>
  <c r="E23" i="3"/>
  <c r="D23" i="3"/>
  <c r="I22" i="3"/>
  <c r="F33" i="3" s="1"/>
  <c r="E22" i="3"/>
  <c r="D22" i="3"/>
  <c r="I21" i="3"/>
  <c r="F32" i="3" s="1"/>
  <c r="E21" i="3"/>
  <c r="D21" i="3"/>
  <c r="I20" i="3"/>
  <c r="F31" i="3" s="1"/>
  <c r="E20" i="3"/>
  <c r="D20" i="3"/>
  <c r="I19" i="3"/>
  <c r="F30" i="3" s="1"/>
  <c r="E19" i="3"/>
  <c r="D19" i="3"/>
  <c r="I18" i="3"/>
  <c r="F29" i="3" s="1"/>
  <c r="E18" i="3"/>
  <c r="D18" i="3"/>
  <c r="I17" i="3"/>
  <c r="F28" i="3" s="1"/>
  <c r="E17" i="3"/>
  <c r="D17" i="3"/>
  <c r="I16" i="3"/>
  <c r="F27" i="3" s="1"/>
  <c r="E16" i="3"/>
  <c r="D16" i="3"/>
  <c r="E15" i="3"/>
  <c r="D15" i="3"/>
  <c r="I62" i="3" l="1"/>
  <c r="DO183" i="3"/>
  <c r="BF183" i="3"/>
  <c r="BY183" i="3"/>
  <c r="DK183" i="3"/>
  <c r="AW183" i="3"/>
  <c r="BQ183" i="3"/>
  <c r="EK183" i="3"/>
  <c r="BM183" i="3"/>
  <c r="BH183" i="3"/>
  <c r="DO159" i="3"/>
  <c r="DB183" i="3"/>
  <c r="DV183" i="3"/>
  <c r="BK183" i="3"/>
  <c r="DQ183" i="3"/>
  <c r="DU183" i="3"/>
  <c r="DE159" i="3"/>
  <c r="CS183" i="3"/>
  <c r="DT183" i="3"/>
  <c r="BD183" i="3"/>
  <c r="CI183" i="3"/>
  <c r="DD183" i="3"/>
  <c r="CX183" i="3"/>
  <c r="BE183" i="3"/>
  <c r="CF159" i="3"/>
  <c r="CQ183" i="3"/>
  <c r="DS183" i="3"/>
  <c r="AY183" i="3"/>
  <c r="F98" i="12"/>
  <c r="C98" i="12" s="1"/>
  <c r="C58" i="12"/>
  <c r="H58" i="12" s="1"/>
  <c r="B100" i="12"/>
  <c r="B97" i="12"/>
  <c r="BZ183" i="3"/>
  <c r="DF183" i="3"/>
  <c r="BS183" i="3"/>
  <c r="CW183" i="3"/>
  <c r="B98" i="12"/>
  <c r="E105" i="12"/>
  <c r="AR183" i="3"/>
  <c r="BR183" i="3"/>
  <c r="CV183" i="3"/>
  <c r="G101" i="12" a="1"/>
  <c r="G101" i="12" s="1"/>
  <c r="E101" i="12" s="1"/>
  <c r="B59" i="12"/>
  <c r="G59" i="12" s="1"/>
  <c r="B96" i="12"/>
  <c r="G97" i="12" a="1"/>
  <c r="G97" i="12" s="1"/>
  <c r="E97" i="12" s="1"/>
  <c r="C33" i="12"/>
  <c r="G95" i="12" a="1"/>
  <c r="G95" i="12" s="1"/>
  <c r="D95" i="12" s="1"/>
  <c r="AR159" i="3"/>
  <c r="BO159" i="3"/>
  <c r="EK159" i="3"/>
  <c r="BE159" i="3"/>
  <c r="BU183" i="3"/>
  <c r="DJ183" i="3"/>
  <c r="BA183" i="3"/>
  <c r="CU159" i="3"/>
  <c r="CN159" i="3"/>
  <c r="CG159" i="3"/>
  <c r="E100" i="12"/>
  <c r="E61" i="12"/>
  <c r="E71" i="12" s="1"/>
  <c r="C101" i="12"/>
  <c r="G102" i="12" a="1"/>
  <c r="G102" i="12" s="1"/>
  <c r="F102" i="12"/>
  <c r="C102" i="12" s="1"/>
  <c r="F96" i="12"/>
  <c r="C96" i="12" s="1"/>
  <c r="F93" i="12"/>
  <c r="G93" i="12" a="1"/>
  <c r="G93" i="12" s="1"/>
  <c r="B104" i="12"/>
  <c r="F104" i="12"/>
  <c r="F99" i="12"/>
  <c r="C99" i="12" s="1"/>
  <c r="G99" i="12" a="1"/>
  <c r="G99" i="12" s="1"/>
  <c r="G104" i="12" a="1"/>
  <c r="G104" i="12" s="1"/>
  <c r="B102" i="12"/>
  <c r="D100" i="12"/>
  <c r="H60" i="12"/>
  <c r="D94" i="12"/>
  <c r="D105" i="12"/>
  <c r="G23" i="12"/>
  <c r="E34" i="12" s="1"/>
  <c r="C31" i="12"/>
  <c r="F23" i="12"/>
  <c r="D34" i="12" s="1"/>
  <c r="E90" i="12"/>
  <c r="F16" i="12"/>
  <c r="D27" i="12" s="1"/>
  <c r="F19" i="12"/>
  <c r="D30" i="12" s="1"/>
  <c r="C29" i="12"/>
  <c r="C27" i="12"/>
  <c r="G20" i="12"/>
  <c r="E31" i="12" s="1"/>
  <c r="E94" i="12"/>
  <c r="D101" i="12"/>
  <c r="G19" i="12"/>
  <c r="E30" i="12" s="1"/>
  <c r="G15" i="12"/>
  <c r="D90" i="12"/>
  <c r="G21" i="12"/>
  <c r="E32" i="12" s="1"/>
  <c r="F20" i="12"/>
  <c r="D31" i="12" s="1"/>
  <c r="E103" i="12"/>
  <c r="F21" i="12"/>
  <c r="D32" i="12" s="1"/>
  <c r="F15" i="12"/>
  <c r="D103" i="12"/>
  <c r="C28" i="12"/>
  <c r="G38" i="12"/>
  <c r="C66" i="12"/>
  <c r="C68" i="12" s="1"/>
  <c r="G11" i="12"/>
  <c r="EJ159" i="3"/>
  <c r="DD159" i="3"/>
  <c r="CE159" i="3"/>
  <c r="BD159" i="3"/>
  <c r="EF159" i="3"/>
  <c r="DB159" i="3"/>
  <c r="CD159" i="3"/>
  <c r="AW159" i="3"/>
  <c r="AT102" i="3"/>
  <c r="B102" i="3" s="1"/>
  <c r="EB159" i="3"/>
  <c r="DA159" i="3"/>
  <c r="CB159" i="3"/>
  <c r="AV159" i="3"/>
  <c r="DY159" i="3"/>
  <c r="CZ159" i="3"/>
  <c r="BU159" i="3"/>
  <c r="EC159" i="3"/>
  <c r="DX159" i="3"/>
  <c r="CY159" i="3"/>
  <c r="BT159" i="3"/>
  <c r="AQ183" i="3"/>
  <c r="CR183" i="3"/>
  <c r="AU183" i="3"/>
  <c r="CU183" i="3"/>
  <c r="AZ183" i="3"/>
  <c r="DQ159" i="3"/>
  <c r="CR159" i="3"/>
  <c r="BQ159" i="3"/>
  <c r="ED183" i="3"/>
  <c r="CF183" i="3"/>
  <c r="EF183" i="3"/>
  <c r="CO183" i="3"/>
  <c r="AQ159" i="3"/>
  <c r="DP159" i="3"/>
  <c r="CO159" i="3"/>
  <c r="BP159" i="3"/>
  <c r="EB183" i="3"/>
  <c r="CA183" i="3"/>
  <c r="DY183" i="3"/>
  <c r="CK183" i="3"/>
  <c r="AT159" i="3"/>
  <c r="DN159" i="3"/>
  <c r="CI159" i="3"/>
  <c r="BK159" i="3"/>
  <c r="AT104" i="3"/>
  <c r="G104" i="3" s="1" a="1"/>
  <c r="G104" i="3" s="1"/>
  <c r="AT101" i="3"/>
  <c r="AT98" i="3"/>
  <c r="G98" i="3" s="1" a="1"/>
  <c r="G98" i="3" s="1"/>
  <c r="AT100" i="3"/>
  <c r="DZ183" i="3"/>
  <c r="CP183" i="3"/>
  <c r="BC183" i="3"/>
  <c r="DR183" i="3"/>
  <c r="CC183" i="3"/>
  <c r="AX183" i="3"/>
  <c r="AT108" i="3"/>
  <c r="G108" i="3" s="1" a="1"/>
  <c r="G108" i="3" s="1"/>
  <c r="DW183" i="3"/>
  <c r="CL183" i="3"/>
  <c r="BB183" i="3"/>
  <c r="DM183" i="3"/>
  <c r="CB183" i="3"/>
  <c r="AT97" i="3"/>
  <c r="B97" i="3" s="1"/>
  <c r="AT105" i="3"/>
  <c r="G105" i="3" s="1" a="1"/>
  <c r="G105" i="3" s="1"/>
  <c r="DP183" i="3"/>
  <c r="CD183" i="3"/>
  <c r="AV183" i="3"/>
  <c r="DH183" i="3"/>
  <c r="BV183" i="3"/>
  <c r="D61" i="3"/>
  <c r="I61" i="3" s="1"/>
  <c r="F102" i="3"/>
  <c r="C102" i="3" s="1"/>
  <c r="B11" i="3"/>
  <c r="AT107" i="3"/>
  <c r="B107" i="3" s="1"/>
  <c r="F101" i="3"/>
  <c r="C101" i="3" s="1"/>
  <c r="I63" i="3"/>
  <c r="AT103" i="3"/>
  <c r="G103" i="3" s="1" a="1"/>
  <c r="G103" i="3" s="1"/>
  <c r="AT106" i="3"/>
  <c r="G106" i="3" s="1" a="1"/>
  <c r="G106" i="3" s="1"/>
  <c r="AT96" i="3"/>
  <c r="G96" i="3" s="1" a="1"/>
  <c r="G96" i="3" s="1"/>
  <c r="AT99" i="3"/>
  <c r="G99" i="3" s="1" a="1"/>
  <c r="G99" i="3" s="1"/>
  <c r="F100" i="3"/>
  <c r="C100" i="3" s="1"/>
  <c r="C11" i="3"/>
  <c r="I38" i="3"/>
  <c r="C38" i="3"/>
  <c r="E38" i="3" s="1"/>
  <c r="AU159" i="3"/>
  <c r="EM159" i="3"/>
  <c r="ED159" i="3"/>
  <c r="DM159" i="3"/>
  <c r="CS159" i="3"/>
  <c r="CC159" i="3"/>
  <c r="BI159" i="3"/>
  <c r="EN159" i="3"/>
  <c r="C63" i="3"/>
  <c r="H63" i="3" s="1"/>
  <c r="EA159" i="3"/>
  <c r="DK159" i="3"/>
  <c r="CQ159" i="3"/>
  <c r="CA159" i="3"/>
  <c r="BG159" i="3"/>
  <c r="BX183" i="3"/>
  <c r="C70" i="3"/>
  <c r="DZ159" i="3"/>
  <c r="DG159" i="3"/>
  <c r="CP159" i="3"/>
  <c r="BW159" i="3"/>
  <c r="BF159" i="3"/>
  <c r="AT183" i="3"/>
  <c r="CY183" i="3"/>
  <c r="BT183" i="3"/>
  <c r="EH183" i="3"/>
  <c r="DA183" i="3"/>
  <c r="BW183" i="3"/>
  <c r="AS159" i="3"/>
  <c r="DW159" i="3"/>
  <c r="DC159" i="3"/>
  <c r="CM159" i="3"/>
  <c r="BS159" i="3"/>
  <c r="AY159" i="3"/>
  <c r="EM183" i="3"/>
  <c r="AS183" i="3"/>
  <c r="DN183" i="3"/>
  <c r="CM183" i="3"/>
  <c r="BO183" i="3"/>
  <c r="EI183" i="3"/>
  <c r="DL183" i="3"/>
  <c r="CN183" i="3"/>
  <c r="BP183" i="3"/>
  <c r="EN183" i="3"/>
  <c r="EL183" i="3"/>
  <c r="DE183" i="3"/>
  <c r="CG183" i="3"/>
  <c r="BI183" i="3"/>
  <c r="EG183" i="3"/>
  <c r="DI183" i="3"/>
  <c r="CJ183" i="3"/>
  <c r="BL183" i="3"/>
  <c r="EC183" i="3"/>
  <c r="DC183" i="3"/>
  <c r="CE183" i="3"/>
  <c r="BG183" i="3"/>
  <c r="EE183" i="3"/>
  <c r="DG183" i="3"/>
  <c r="CH183" i="3"/>
  <c r="BC159" i="3"/>
  <c r="EI159" i="3"/>
  <c r="DV159" i="3"/>
  <c r="DJ159" i="3"/>
  <c r="CX159" i="3"/>
  <c r="CL159" i="3"/>
  <c r="BZ159" i="3"/>
  <c r="BN159" i="3"/>
  <c r="BB159" i="3"/>
  <c r="EH159" i="3"/>
  <c r="DU159" i="3"/>
  <c r="DI159" i="3"/>
  <c r="CW159" i="3"/>
  <c r="CK159" i="3"/>
  <c r="BY159" i="3"/>
  <c r="BM159" i="3"/>
  <c r="BA159" i="3"/>
  <c r="EG159" i="3"/>
  <c r="DT159" i="3"/>
  <c r="DH159" i="3"/>
  <c r="CV159" i="3"/>
  <c r="CJ159" i="3"/>
  <c r="BX159" i="3"/>
  <c r="BL159" i="3"/>
  <c r="AZ159" i="3"/>
  <c r="EE159" i="3"/>
  <c r="DR159" i="3"/>
  <c r="DF159" i="3"/>
  <c r="CT159" i="3"/>
  <c r="CH159" i="3"/>
  <c r="BV159" i="3"/>
  <c r="BJ159" i="3"/>
  <c r="H62" i="3"/>
  <c r="E64" i="3" s="1"/>
  <c r="E74" i="3" s="1"/>
  <c r="B101" i="3"/>
  <c r="G101" i="3" a="1"/>
  <c r="G101" i="3" s="1"/>
  <c r="B100" i="3"/>
  <c r="G100" i="3" a="1"/>
  <c r="G100" i="3" s="1"/>
  <c r="F98" i="3"/>
  <c r="C98" i="3" s="1"/>
  <c r="B93" i="3"/>
  <c r="B99" i="3"/>
  <c r="B106" i="3"/>
  <c r="F105" i="3"/>
  <c r="C105" i="3" s="1"/>
  <c r="B105" i="3"/>
  <c r="G14" i="3"/>
  <c r="E95" i="3"/>
  <c r="D95" i="3"/>
  <c r="F14" i="3"/>
  <c r="H11" i="3"/>
  <c r="C27" i="3" s="1"/>
  <c r="E26" i="3"/>
  <c r="D26" i="3"/>
  <c r="C34" i="3"/>
  <c r="B62" i="3"/>
  <c r="EJ183" i="3"/>
  <c r="DX183" i="3"/>
  <c r="CZ183" i="3"/>
  <c r="B95" i="3"/>
  <c r="AR92" i="3"/>
  <c r="G17" i="3"/>
  <c r="E28" i="3" s="1"/>
  <c r="F22" i="3"/>
  <c r="D33" i="3" s="1"/>
  <c r="G20" i="3" l="1"/>
  <c r="E31" i="3" s="1"/>
  <c r="B58" i="12"/>
  <c r="G58" i="12" s="1"/>
  <c r="D97" i="12"/>
  <c r="G102" i="3" a="1"/>
  <c r="G102" i="3" s="1"/>
  <c r="E95" i="12"/>
  <c r="F106" i="3"/>
  <c r="C106" i="3" s="1"/>
  <c r="F97" i="3"/>
  <c r="C97" i="3" s="1"/>
  <c r="E98" i="12"/>
  <c r="D98" i="12"/>
  <c r="G97" i="3" a="1"/>
  <c r="G97" i="3" s="1"/>
  <c r="D97" i="3" s="1"/>
  <c r="B108" i="3"/>
  <c r="F108" i="3"/>
  <c r="C108" i="3" s="1"/>
  <c r="F99" i="3"/>
  <c r="C99" i="3" s="1"/>
  <c r="B104" i="3"/>
  <c r="F104" i="3"/>
  <c r="C104" i="3" s="1"/>
  <c r="F20" i="3"/>
  <c r="D31" i="3" s="1"/>
  <c r="E93" i="3"/>
  <c r="G22" i="3"/>
  <c r="E33" i="3" s="1"/>
  <c r="E102" i="12"/>
  <c r="D102" i="12"/>
  <c r="C93" i="12"/>
  <c r="D93" i="12"/>
  <c r="E93" i="12"/>
  <c r="D99" i="12"/>
  <c r="C104" i="12"/>
  <c r="D104" i="12"/>
  <c r="E104" i="12"/>
  <c r="E96" i="12"/>
  <c r="E99" i="12"/>
  <c r="D96" i="12"/>
  <c r="H61" i="12"/>
  <c r="D71" i="12" s="1"/>
  <c r="B61" i="12"/>
  <c r="B98" i="3"/>
  <c r="C29" i="3"/>
  <c r="G21" i="3"/>
  <c r="E32" i="3" s="1"/>
  <c r="C61" i="3"/>
  <c r="H61" i="3" s="1"/>
  <c r="E100" i="3"/>
  <c r="E102" i="3"/>
  <c r="G18" i="3"/>
  <c r="E29" i="3" s="1"/>
  <c r="D101" i="3"/>
  <c r="F18" i="3"/>
  <c r="D29" i="3" s="1"/>
  <c r="D105" i="3"/>
  <c r="E98" i="3"/>
  <c r="F107" i="3"/>
  <c r="B63" i="3"/>
  <c r="G63" i="3" s="1"/>
  <c r="D100" i="3"/>
  <c r="G107" i="3" a="1"/>
  <c r="G107" i="3" s="1"/>
  <c r="E101" i="3"/>
  <c r="F21" i="3"/>
  <c r="D32" i="3" s="1"/>
  <c r="B96" i="3"/>
  <c r="B103" i="3"/>
  <c r="F103" i="3"/>
  <c r="E103" i="3" s="1"/>
  <c r="E105" i="3"/>
  <c r="G62" i="3"/>
  <c r="F96" i="3"/>
  <c r="D108" i="3"/>
  <c r="D98" i="3"/>
  <c r="F17" i="3"/>
  <c r="D28" i="3" s="1"/>
  <c r="D102" i="3"/>
  <c r="E108" i="3"/>
  <c r="C32" i="3"/>
  <c r="G15" i="3"/>
  <c r="F19" i="3"/>
  <c r="D30" i="3" s="1"/>
  <c r="E99" i="3"/>
  <c r="D93" i="3"/>
  <c r="F15" i="3"/>
  <c r="D99" i="3"/>
  <c r="D104" i="3"/>
  <c r="F23" i="3"/>
  <c r="D34" i="3" s="1"/>
  <c r="G23" i="3"/>
  <c r="E34" i="3" s="1"/>
  <c r="F16" i="3"/>
  <c r="D27" i="3" s="1"/>
  <c r="G19" i="3"/>
  <c r="E30" i="3" s="1"/>
  <c r="G16" i="3"/>
  <c r="E27" i="3" s="1"/>
  <c r="C33" i="3"/>
  <c r="C28" i="3"/>
  <c r="C31" i="3"/>
  <c r="C30" i="3"/>
  <c r="AR71" i="3"/>
  <c r="E97" i="3" l="1"/>
  <c r="D106" i="3"/>
  <c r="E106" i="3"/>
  <c r="E104" i="3"/>
  <c r="B61" i="3"/>
  <c r="G61" i="3" s="1"/>
  <c r="C107" i="3"/>
  <c r="E107" i="3"/>
  <c r="B64" i="3"/>
  <c r="H64" i="3"/>
  <c r="D74" i="3" s="1"/>
  <c r="C96" i="3"/>
  <c r="D96" i="3"/>
  <c r="E96" i="3"/>
  <c r="D107" i="3"/>
  <c r="C103" i="3"/>
  <c r="D103" i="3"/>
  <c r="C69" i="3"/>
  <c r="C71" i="3" s="1"/>
  <c r="G11" i="3"/>
  <c r="G38"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FacDS - Bob Nau</author>
  </authors>
  <commentList>
    <comment ref="B1" authorId="0" shapeId="0" xr:uid="{00000000-0006-0000-0300-000001000000}">
      <text>
        <r>
          <rPr>
            <sz val="9"/>
            <color indexed="81"/>
            <rFont val="Tahoma"/>
            <family val="2"/>
          </rPr>
          <t>Model 1 (#vars=8, n=500, AdjRsq=0.078)
Dependent variable = FRACTURE 
Run time = 2/6/2019 1:14:33 PM
File name = GLOW_logistic_models.xlsx
Computer name = FACDS414
Program file name = RegressItLogistic.xlam
Version number = 2019.02.04
Execution time = 00h:00m:03s</t>
        </r>
      </text>
    </comment>
    <comment ref="B10" authorId="0" shapeId="0" xr:uid="{00000000-0006-0000-0300-000002000000}">
      <text>
        <r>
          <rPr>
            <sz val="9"/>
            <color indexed="81"/>
            <rFont val="Tahoma"/>
            <family val="2"/>
          </rPr>
          <t>In a logistic regression model, R-squared is the estimated fraction
of *deviance* explained by the model, in comparison to a null model
that has no independent variables.   Deviance is equal to minus-2 times
the log likelihood function, which is analogous to error variance in
a linear regression model, and the estimation of model coefficients
is based on minimization of this quantity (i.e., maximization of the
likelihood).  There is more than one way to define R-squared for a
logistic regression model.   McFadden's definition, shown in this cell,
has exactly the same functional form as R-squared in a linear model,
with variance merely replaced by deviance.    See the analysis-of-deviance
table below for more details of this calculation as well as those of
several other R-squared definitions.</t>
        </r>
      </text>
    </comment>
    <comment ref="C10" authorId="0" shapeId="0" xr:uid="{00000000-0006-0000-0300-000003000000}">
      <text>
        <r>
          <rPr>
            <sz val="9"/>
            <color indexed="81"/>
            <rFont val="Tahoma"/>
            <family val="2"/>
          </rPr>
          <t>Adjusted R-squared is a less-biased estimate of the fraction of deviance
explained by the logistic model, and it is obtained from R-squared
by an adjustment that takes into account the number of independent
variables in the model, as in the case of linear regression.</t>
        </r>
      </text>
    </comment>
    <comment ref="D10" authorId="0" shapeId="0" xr:uid="{00000000-0006-0000-0300-000004000000}">
      <text>
        <r>
          <rPr>
            <sz val="9"/>
            <color indexed="81"/>
            <rFont val="Tahoma"/>
            <family val="2"/>
          </rPr>
          <t>Root-mean-squared-error is a measure of the typical size of the errors
that the model makes in predicting  0's and 1's in units of probability,
and it plays a role analogous to the standard error of the regression
in a linear regression model.  A predicted probability of p yields
an error of p if the true outcome is 0 and an error of 1-p if the true
outcome is 1, and RMSE is the square root of the average squared value
of such errors.   If the model includes a constant, the mean value
of its errors is zero (i.e., it is unbiased) and its RMSE is the same
as the population standard deviation of its errors.</t>
        </r>
      </text>
    </comment>
    <comment ref="E10" authorId="0" shapeId="0" xr:uid="{00000000-0006-0000-0300-000005000000}">
      <text>
        <r>
          <rPr>
            <sz val="9"/>
            <color indexed="81"/>
            <rFont val="Tahoma"/>
            <family val="2"/>
          </rPr>
          <t>The value in the cell below is the mean value of the dependent variable,
i.e., the fraction of outcomes that are 1's.  In a constant-only model,
this would be the prediction given for all observations of the dependent
variable, as in the case of linear regression.</t>
        </r>
      </text>
    </comment>
    <comment ref="A14" authorId="0" shapeId="0" xr:uid="{00000000-0006-0000-0300-000006000000}">
      <text>
        <r>
          <rPr>
            <sz val="9"/>
            <color indexed="81"/>
            <rFont val="Tahoma"/>
            <family val="2"/>
          </rPr>
          <t xml:space="preserve">In a logistic regression model, a linear function of the independent
variables is used to predict the LogOdds of the event that the dependent
variable will have a value of 1 rather than 0. LogOdds is equal to
LN(p/(1-p)) for an event with probability p, where LN is the natural
log function.  It is equal to zero if p=0.5 and approaches negative
or positive infinity as p goes to 0 or 1.  The value of LogOdds predicted
by the linear equation is then converted to units of probability by
the inverse transformation: p = 1/(1+exp(-LogOdds)).  The formulas
for these calculations are shown in rows 6 and 7 at the top left of
the worksheet:  you can unhide these rows by clicking the + symbol
in the sidebar. </t>
        </r>
      </text>
    </comment>
    <comment ref="B14" authorId="0" shapeId="0" xr:uid="{00000000-0006-0000-0300-000007000000}">
      <text>
        <r>
          <rPr>
            <sz val="9"/>
            <color indexed="81"/>
            <rFont val="Tahoma"/>
            <family val="2"/>
          </rPr>
          <t>The coefficient table of a logistic regression model has exactly the
same structure as that of a linear regression model.  Each estimated
coefficient has an associated standard error, which is the (estimated)
standard deviation of the error in the coefficient estimate.</t>
        </r>
      </text>
    </comment>
    <comment ref="D14" authorId="0" shapeId="0" xr:uid="{00000000-0006-0000-0300-000008000000}">
      <text>
        <r>
          <rPr>
            <sz val="9"/>
            <color indexed="81"/>
            <rFont val="Tahoma"/>
            <family val="2"/>
          </rPr>
          <t>The coefficient estimate divided by its own standard error is its z-statistic,
which is analogous to a t-statistic in a linear model and is subject
to the same rules of thumb.  In particular, a coefficient estimate
is significantly different from zero at approximately the 0.05 level
if its z-statistic is greater than 2 in magnitude.</t>
        </r>
      </text>
    </comment>
    <comment ref="E14" authorId="0" shapeId="0" xr:uid="{00000000-0006-0000-0300-000009000000}">
      <text>
        <r>
          <rPr>
            <sz val="9"/>
            <color indexed="81"/>
            <rFont val="Tahoma"/>
            <family val="2"/>
          </rPr>
          <t xml:space="preserve">The exact P-value for measuring the significance of the coefficient's
difference from zero is determined from a standard normal (z) distribution
rather than the t distribution that is used for this purpose in linear
regression, as shown the cell formulas in this column.   The z distribution
is used for this calculation because in a logistic model there is no
analogous adjustment for the number of coefficients estimated from
a sample of a given size. </t>
        </r>
      </text>
    </comment>
    <comment ref="A37" authorId="0" shapeId="0" xr:uid="{00000000-0006-0000-0300-00000A000000}">
      <text>
        <r>
          <rPr>
            <sz val="9"/>
            <color indexed="81"/>
            <rFont val="Tahoma"/>
            <family val="2"/>
          </rPr>
          <t>The analysis of deviance table is analogous to the analysis of variance
table in a linear model.  Deviance is equal to minus-2 times the log
likelihood function, and it plays a role analogous to that of the variance
of the dependent variable in a linear regression model.  In this table,
the deviance of a null (no-independent-variable) model is decomposed
into the sum of an explained (regression) part and an unexplained (residual)
part.  The regression deviance divided by the null deviance is McFadden's
R-squared.</t>
        </r>
      </text>
    </comment>
    <comment ref="E37" authorId="0" shapeId="0" xr:uid="{00000000-0006-0000-0300-00000B000000}">
      <text>
        <r>
          <rPr>
            <sz val="9"/>
            <color indexed="81"/>
            <rFont val="Tahoma"/>
            <family val="2"/>
          </rPr>
          <t>The P-value for the significance of the model as a whole is determined
from the regression deviance by reference to a chi-squared distribution
whose number of degrees of freedom is the number of model coefficients.
  Thus, the chi-squared distribution plays a role here that is analogous
to that of the F distribution in the analysis of variance table for
a linear regression model.</t>
        </r>
      </text>
    </comment>
    <comment ref="F37" authorId="0" shapeId="0" xr:uid="{00000000-0006-0000-0300-00000C000000}">
      <text>
        <r>
          <rPr>
            <sz val="9"/>
            <color indexed="81"/>
            <rFont val="Tahoma"/>
            <family val="2"/>
          </rPr>
          <t>The Akaike information criterion (AIC) is a measure of the information
lost by using the fitted model rather than the unknown true model to
predict the dependent variable. It is a measure of goodness of fit
that includes a penalty for the number of model parameters, and it
is widely used in machine learning.  The formula for the AIC is 2 times
k minus two times the log likelihood, where k is the number of model
parameters, including constant.
In the case of a  linear regression model with normally distributed
errors, choosing the model with the largest AIC is equivalent to choosing
the model with the smallest value of k + n*LN(RSS) where n is the sample
size and RSS is the sum of squared residuals.
This is a useful model-comparison statistic but it will not necessarily
pick the best model for your decision purposes or even a good one if
the data or the model set is poorly chosen.  You should also study
other properties of your models to fully understand their assumptions
and their validity and their appropriateness for your task.</t>
        </r>
      </text>
    </comment>
    <comment ref="G37" authorId="0" shapeId="0" xr:uid="{00000000-0006-0000-0300-00000D000000}">
      <text>
        <r>
          <rPr>
            <sz val="9"/>
            <color indexed="81"/>
            <rFont val="Tahoma"/>
            <family val="2"/>
          </rPr>
          <t>The area under the ROC curve is a measure of the model's classification
accuracy over the whole range of cutoff values that might be used to
convert a probabilistic prediction into a 0-1 prediction.  It has a
maximum possible value of 1.0 (corresponding to perfect accuracy in
predicting both positive and negative outcomes) and a minimum possible
value of 0.5 (corresponding to random predictions).</t>
        </r>
      </text>
    </comment>
    <comment ref="A57" authorId="0" shapeId="0" xr:uid="{00000000-0006-0000-0300-00000E000000}">
      <text>
        <r>
          <rPr>
            <sz val="9"/>
            <color indexed="81"/>
            <rFont val="Tahoma"/>
            <family val="2"/>
          </rPr>
          <t>The classification table shows the absolute and relative numbers of
correct predictions and false-positive and false-negative errors for
a given cutoff level that might be used to convert probabilistic predictions
to binary (0-1) predictions.  On this worksheet, the classification
table is interactive.  Use the spinner at the right to vary the cutoff
level in increments of 0.05 and watch how the numbers change.  To get
a finer scale, you can enter your own values in the cutoff level cell
in increments of 0.01.  The source data for classification is stored
in a table at the far right, beginning in column AP.
The true positive rate is the number of correctly predicted positive
outcomes (1's) divided by the total number of positive outcomes, as
seen in the cell formula.  The true negative rate is the number of
correctly predicted negative outcomes (0's) divided by the total number
of negative outcomes.</t>
        </r>
      </text>
    </comment>
    <comment ref="A66" authorId="0" shapeId="0" xr:uid="{00000000-0006-0000-0300-00000F000000}">
      <text>
        <r>
          <rPr>
            <sz val="9"/>
            <color indexed="81"/>
            <rFont val="Tahoma"/>
            <family val="2"/>
          </rPr>
          <t>The ROC curve is a graph of the true positive rate versus the false
positive rate (1 minus the true negative rate) as a function of the
cutoff level used for binary classification.  Thus, it sweeps out the
frontier of the error rates that are computed in the classification
table as the cutoff level is varied.  Ideally the area under the ROC
curve is close to 1, i.e., the curve bends far into the upper left
of the square. In the worse case (a completely uninformative model),
the curve is the 45-degree line, under which the area is 0.5. This
chart is also interactive on this worksheet: use the spinner to vary
the cutoff level and watch the movement of the red box along the curve.</t>
        </r>
      </text>
    </comment>
    <comment ref="A88" authorId="0" shapeId="0" xr:uid="{00000000-0006-0000-0300-000010000000}">
      <text>
        <r>
          <rPr>
            <sz val="9"/>
            <color indexed="81"/>
            <rFont val="Tahoma"/>
            <family val="2"/>
          </rPr>
          <t>The logistic curve plot shows the model's probabilistic predictions
for the dependent variable as a function of a selected independent
variable, holding other variables (if any) fixed at their mean values.
  This chart gives a nice visual representation of the predictive importance
of a variable.  Ideally it is S-shaped or reverse-S-shaped (rather
than flat) with relatively narrow confidence bands, indicating that
the selected independent variable is highly informative in predicting
outcomes.  Be aware, though, that if some of the independent variables
are themselves binary, it is not possible to set them equal to their
mean values or to abitrary values within their range.  In such a case
the logistic curve and confidence bands that surround it cannot be
interpreted to represent forecasts for specific scenarios.  Rather,
they represent the model's average forecasts within a hypothetical
large population of scenarios.</t>
        </r>
      </text>
    </comment>
    <comment ref="A111" authorId="0" shapeId="0" xr:uid="{00000000-0006-0000-0300-000011000000}">
      <text>
        <r>
          <rPr>
            <sz val="9"/>
            <color indexed="81"/>
            <rFont val="Tahoma"/>
            <family val="2"/>
          </rPr>
          <t>The distribution-of-outcomes plot provides another view of the model's
predictive accuracy.  It consists of back-to-back histogram plots showing
distributions of the probabilistic predictions that were made for the
outcomes that turned out to be positive and those that turned out to
be negative.  Ideally the negative outcomes were associated with small
predicted probabilities (i.e., the negative bars are shifted toward
the left) and the positive outcomes were associated with large predicted
probabilities (i.e., the positive bars are shifted toward the right).
 If the distributions of predictions are the same for positive and
negative outcomes (i.e., if the relative shapes of the two distributions
are the same above and below the x-axis) and/or if the predictions
all fall within the same narrow range, the model does not have much
predictive value.</t>
        </r>
      </text>
    </comment>
    <comment ref="A133" authorId="0" shapeId="0" xr:uid="{00000000-0006-0000-0300-000012000000}">
      <text>
        <r>
          <rPr>
            <sz val="9"/>
            <color indexed="81"/>
            <rFont val="Tahoma"/>
            <family val="2"/>
          </rPr>
          <t>The actual-and-predicted-vs-observation# chart shows the model's predictions
and the actual values that were observed by row order in the data set.
  It can help to show whether the data has been sorted or grouped in
some way that depends on the outcomes or predictions, or whether it
is randomly ordered.  It has the following relation to the distribution-of-outcomes
chart.  If you turn this chart on its right side and let the red and
blue points fall into separate bins at the bottom, you get the other
chart.</t>
        </r>
      </text>
    </comment>
    <comment ref="A155" authorId="0" shapeId="0" xr:uid="{00000000-0006-0000-0300-000013000000}">
      <text>
        <r>
          <rPr>
            <sz val="9"/>
            <color indexed="81"/>
            <rFont val="Tahoma"/>
            <family val="2"/>
          </rPr>
          <t>The sensitivity-and-specificity-vs-cutoff-value chart provides another
view of the model's classification accuracy as measured in terms of
sensitivity and specificity.  It is another way to visualize the same
information that is shown in the ROC curve.  On this chart, the spinner
can be used to adjust a weight that is used to compute a weighted average
of the two performance measures, which might help to determine a cutoff
value that makes an optimal tradeoff between the two.  A higher value
is better in these terms.</t>
        </r>
      </text>
    </comment>
    <comment ref="A178" authorId="0" shapeId="0" xr:uid="{00000000-0006-0000-0300-000014000000}">
      <text>
        <r>
          <rPr>
            <sz val="9"/>
            <color indexed="81"/>
            <rFont val="Tahoma"/>
            <family val="2"/>
          </rPr>
          <t xml:space="preserve"> The error-rate-versus-cutoff-value chart provides yet another view
of the model's classification accuracy.  Here the spinner can be adjusted
to vary the weight used in a weighted average of false positive and
false negative error rates.  A lower value is better in these terms.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FacDS - Bob Nau</author>
  </authors>
  <commentList>
    <comment ref="B1" authorId="0" shapeId="0" xr:uid="{00000000-0006-0000-0400-000001000000}">
      <text>
        <r>
          <rPr>
            <sz val="9"/>
            <color indexed="81"/>
            <rFont val="Tahoma"/>
            <family val="2"/>
          </rPr>
          <t>Model 2 (#vars=8, n=500, AdjRsq=0.078)
Dependent variable = FRACTURE 
Run time = 2/6/2019 1:20:54 PM
File name = GLOW_logistic_models.xlsx
Computer name = FACDS414
Program file name = RegressItLogistic.xlam
Version number = 2019.02.04
Execution time = 00h:00m:03s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FacDS - Bob Nau</author>
  </authors>
  <commentList>
    <comment ref="B4" authorId="0" shapeId="0" xr:uid="{00000000-0006-0000-0500-000001000000}">
      <text>
        <r>
          <rPr>
            <sz val="9"/>
            <color indexed="81"/>
            <rFont val="Tahoma"/>
            <family val="2"/>
          </rPr>
          <t>Model 1 (#vars=8, n=500, AdjRsq=0.078)
Dependent variable = FRACTURE 
Run time = 2/6/2019 1:14:33 PM
File name = GLOW_logistic_models.xlsx
Computer name = FACDS414
Program file name = RegressItLogistic.xlam
Version number = 2019.02.04
Execution time = 00h:00m:03s</t>
        </r>
      </text>
    </comment>
    <comment ref="C4" authorId="0" shapeId="0" xr:uid="{00000000-0006-0000-0500-000002000000}">
      <text>
        <r>
          <rPr>
            <sz val="9"/>
            <color indexed="81"/>
            <rFont val="Tahoma"/>
            <family val="2"/>
          </rPr>
          <t>Model 2 (#vars=8, n=500, AdjRsq=0.078)
Dependent variable = FRACTURE 
Run time = 2/6/2019 1:20:54 PM
File name = GLOW_logistic_models.xlsx
Computer name = FACDS414
Program file name = RegressItLogistic.xlam
Version number = 2019.02.04
Execution time = 00h:00m:03s</t>
        </r>
      </text>
    </comment>
    <comment ref="B10" authorId="0" shapeId="0" xr:uid="{00000000-0006-0000-0500-000003000000}">
      <text>
        <r>
          <rPr>
            <sz val="9"/>
            <color indexed="81"/>
            <rFont val="Tahoma"/>
            <family val="2"/>
          </rPr>
          <t>McFadden R-squared for Logit</t>
        </r>
      </text>
    </comment>
    <comment ref="C10" authorId="0" shapeId="0" xr:uid="{00000000-0006-0000-0500-000004000000}">
      <text>
        <r>
          <rPr>
            <sz val="9"/>
            <color indexed="81"/>
            <rFont val="Tahoma"/>
            <family val="2"/>
          </rPr>
          <t>McFadden R-squared for Logit</t>
        </r>
      </text>
    </comment>
    <comment ref="B25" authorId="0" shapeId="0" xr:uid="{00000000-0006-0000-0500-000005000000}">
      <text>
        <r>
          <rPr>
            <sz val="9"/>
            <color indexed="81"/>
            <rFont val="Tahoma"/>
            <family val="2"/>
          </rPr>
          <t>Model = Model 1
Variable =  Constant
Coeff = 1.71724
StdErr = 3.3218
z-stat = 0.517
P-value = 0.605
VIF = 0
StdCoeff = 0
ExpCoeff = 5.569</t>
        </r>
      </text>
    </comment>
    <comment ref="C25" authorId="0" shapeId="0" xr:uid="{00000000-0006-0000-0500-000006000000}">
      <text>
        <r>
          <rPr>
            <sz val="9"/>
            <color indexed="81"/>
            <rFont val="Tahoma"/>
            <family val="2"/>
          </rPr>
          <t>Model = Model 2
Variable =  Constant
Coeff = 5.6465
StdErr = 2.92894
z-stat = 1.928
P-value = 0.054
VIF = 0
StdCoeff = 0
ExpCoeff = 283.312</t>
        </r>
      </text>
    </comment>
    <comment ref="B26" authorId="0" shapeId="0" xr:uid="{00000000-0006-0000-0500-000007000000}">
      <text>
        <r>
          <rPr>
            <sz val="9"/>
            <color indexed="81"/>
            <rFont val="Tahoma"/>
            <family val="2"/>
          </rPr>
          <t>Model = Model 1
Variable = AGE
Coeff = 0.05731
StdErr = 0.0165027
z-stat = 3.473
P-value = 0.001
VIF = 1.673
StdCoeff = 0.28404
ExpCoeff = 1.059</t>
        </r>
      </text>
    </comment>
    <comment ref="C27" authorId="0" shapeId="0" xr:uid="{00000000-0006-0000-0500-000008000000}">
      <text>
        <r>
          <rPr>
            <sz val="9"/>
            <color indexed="81"/>
            <rFont val="Tahoma"/>
            <family val="2"/>
          </rPr>
          <t>Model = Model 2
Variable = AGE_STDZxNOPRIOR
Coeff = 0.51519
StdErr = 0.148351
z-stat = 3.473
P-value = 0.001
VIF = 1.097
StdCoeff = 0.22997
ExpCoeff = 1.674</t>
        </r>
      </text>
    </comment>
    <comment ref="C28" authorId="0" shapeId="0" xr:uid="{00000000-0006-0000-0500-000009000000}">
      <text>
        <r>
          <rPr>
            <sz val="9"/>
            <color indexed="81"/>
            <rFont val="Tahoma"/>
            <family val="2"/>
          </rPr>
          <t>Model = Model 2
Variable = AGE_STDZxPRIOR
Coeff = 0.0183019
StdErr = 0.185932
z-stat = 0.098
P-value = 0.922
VIF = 1.22
StdCoeff = 0.00564
ExpCoeff = 1.018</t>
        </r>
      </text>
    </comment>
    <comment ref="B29" authorId="0" shapeId="0" xr:uid="{00000000-0006-0000-0500-00000A000000}">
      <text>
        <r>
          <rPr>
            <sz val="9"/>
            <color indexed="81"/>
            <rFont val="Tahoma"/>
            <family val="2"/>
          </rPr>
          <t>Model = Model 1
Variable = AGExPRIORFRAC
Coeff = -0.055274
StdErr = 0.0259317
z-stat = -2.132
P-value = 0.033
VIF = 68.654
StdCoeff = -0.97798
ExpCoeff = 1.057</t>
        </r>
      </text>
    </comment>
    <comment ref="B30" authorId="0" shapeId="0" xr:uid="{00000000-0006-0000-0500-00000B000000}">
      <text>
        <r>
          <rPr>
            <sz val="9"/>
            <color indexed="81"/>
            <rFont val="Tahoma"/>
            <family val="2"/>
          </rPr>
          <t>Model = Model 1
Variable = ARMASSIST
Coeff = 0.64416
StdErr = 0.251934
z-stat = 2.557
P-value = 0.011
VIF = 1.259
StdCoeff = 0.1722
ExpCoeff = 1.904</t>
        </r>
      </text>
    </comment>
    <comment ref="C30" authorId="0" shapeId="0" xr:uid="{00000000-0006-0000-0500-00000C000000}">
      <text>
        <r>
          <rPr>
            <sz val="9"/>
            <color indexed="81"/>
            <rFont val="Tahoma"/>
            <family val="2"/>
          </rPr>
          <t>Model = Model 2
Variable = ARMASSIST
Coeff = 0.64416
StdErr = 0.251934
z-stat = 2.557
P-value = 0.011
VIF = 1.259
StdCoeff = 0.1722
ExpCoeff = 1.904</t>
        </r>
      </text>
    </comment>
    <comment ref="B31" authorId="0" shapeId="0" xr:uid="{00000000-0006-0000-0500-00000D000000}">
      <text>
        <r>
          <rPr>
            <sz val="9"/>
            <color indexed="81"/>
            <rFont val="Tahoma"/>
            <family val="2"/>
          </rPr>
          <t>Model = Model 1
Variable = HEIGHT
Coeff = -0.046736
StdErr = 0.0183302
z-stat = -2.55
P-value = 0.011
VIF = 1.075
StdCoeff = -0.16376
ExpCoeff = 1.048</t>
        </r>
      </text>
    </comment>
    <comment ref="C31" authorId="0" shapeId="0" xr:uid="{00000000-0006-0000-0500-00000E000000}">
      <text>
        <r>
          <rPr>
            <sz val="9"/>
            <color indexed="81"/>
            <rFont val="Tahoma"/>
            <family val="2"/>
          </rPr>
          <t>Model = Model 2
Variable = HEIGHT
Coeff = -0.046736
StdErr = 0.0183302
z-stat = -2.55
P-value = 0.011
VIF = 1.075
StdCoeff = -0.16376
ExpCoeff = 0.954</t>
        </r>
      </text>
    </comment>
    <comment ref="B32" authorId="0" shapeId="0" xr:uid="{00000000-0006-0000-0500-00000F000000}">
      <text>
        <r>
          <rPr>
            <sz val="9"/>
            <color indexed="81"/>
            <rFont val="Tahoma"/>
            <family val="2"/>
          </rPr>
          <t>Model = Model 1
Variable = MOMFRAC
Coeff = 1.24664
StdErr = 0.39296
z-stat = 3.172
P-value = 0.002
VIF = 1.653
StdCoeff = 0.23138
ExpCoeff = 3.479</t>
        </r>
      </text>
    </comment>
    <comment ref="C32" authorId="0" shapeId="0" xr:uid="{00000000-0006-0000-0500-000010000000}">
      <text>
        <r>
          <rPr>
            <sz val="9"/>
            <color indexed="81"/>
            <rFont val="Tahoma"/>
            <family val="2"/>
          </rPr>
          <t>Model = Model 2
Variable = MOMFRAC
Coeff = 1.24664
StdErr = 0.39296
z-stat = 3.172
P-value = 0.002
VIF = 1.653
StdCoeff = 0.23138
ExpCoeff = 3.479</t>
        </r>
      </text>
    </comment>
    <comment ref="B33" authorId="0" shapeId="0" xr:uid="{00000000-0006-0000-0500-000011000000}">
      <text>
        <r>
          <rPr>
            <sz val="9"/>
            <color indexed="81"/>
            <rFont val="Tahoma"/>
            <family val="2"/>
          </rPr>
          <t>Model = Model 1
Variable = MOMFRACxARMASSIST
Coeff = -1.28054
StdErr = 0.623
z-stat = -2.055
P-value = 0.04
VIF = 1.818
StdCoeff = -0.15402
ExpCoeff = 3.599</t>
        </r>
      </text>
    </comment>
    <comment ref="C33" authorId="0" shapeId="0" xr:uid="{00000000-0006-0000-0500-000012000000}">
      <text>
        <r>
          <rPr>
            <sz val="9"/>
            <color indexed="81"/>
            <rFont val="Tahoma"/>
            <family val="2"/>
          </rPr>
          <t>Model = Model 2
Variable = MOMFRACxARMASSIST
Coeff = -1.28054
StdErr = 0.623
z-stat = -2.055
P-value = 0.04
VIF = 1.818
StdCoeff = -0.15402
ExpCoeff = 0.278</t>
        </r>
      </text>
    </comment>
    <comment ref="B34" authorId="0" shapeId="0" xr:uid="{00000000-0006-0000-0500-000013000000}">
      <text>
        <r>
          <rPr>
            <sz val="9"/>
            <color indexed="81"/>
            <rFont val="Tahoma"/>
            <family val="2"/>
          </rPr>
          <t>Model = Model 1
Variable = PRIORFRAC
Coeff = 4.6123
StdErr = 1.88019
z-stat = 2.453
P-value = 0.014
VIF = 65.349
StdCoeff = 1.10513
ExpCoeff = 100.715</t>
        </r>
      </text>
    </comment>
    <comment ref="C34" authorId="0" shapeId="0" xr:uid="{00000000-0006-0000-0500-000014000000}">
      <text>
        <r>
          <rPr>
            <sz val="9"/>
            <color indexed="81"/>
            <rFont val="Tahoma"/>
            <family val="2"/>
          </rPr>
          <t>Model = Model 2
Variable = PRIORFRAC
Coeff = 0.82257
StdErr = 0.257769
z-stat = 3.191
P-value = 0.001
VIF = 1.261
StdCoeff = 0.19709
ExpCoeff = 2.276</t>
        </r>
      </text>
    </comment>
    <comment ref="B35" authorId="0" shapeId="0" xr:uid="{00000000-0006-0000-0500-000015000000}">
      <text>
        <r>
          <rPr>
            <sz val="9"/>
            <color indexed="81"/>
            <rFont val="Tahoma"/>
            <family val="2"/>
          </rPr>
          <t>Model = Model 1
Variable = RATERISK_EQ_3
Coeff = 0.46897
StdErr = 0.240781
z-stat = 1.948
P-value = 0.051
VIF = 1.064
StdCoeff = 0.11791
ExpCoeff = 1.598</t>
        </r>
      </text>
    </comment>
    <comment ref="C35" authorId="0" shapeId="0" xr:uid="{00000000-0006-0000-0500-000016000000}">
      <text>
        <r>
          <rPr>
            <sz val="9"/>
            <color indexed="81"/>
            <rFont val="Tahoma"/>
            <family val="2"/>
          </rPr>
          <t>Model = Model 2
Variable = RATERISK_EQ_3
Coeff = 0.46897
StdErr = 0.240781
z-stat = 1.948
P-value = 0.051
VIF = 1.064
StdCoeff = 0.11791
ExpCoeff = 1.598</t>
        </r>
      </text>
    </comment>
  </commentList>
</comments>
</file>

<file path=xl/sharedStrings.xml><?xml version="1.0" encoding="utf-8"?>
<sst xmlns="http://schemas.openxmlformats.org/spreadsheetml/2006/main" count="960" uniqueCount="328">
  <si>
    <t>SITE_ID</t>
  </si>
  <si>
    <t>PHY_ID</t>
  </si>
  <si>
    <t>FRACTURE</t>
  </si>
  <si>
    <t>PRIORFRAC</t>
  </si>
  <si>
    <t>AGE</t>
  </si>
  <si>
    <t>AGExPRIORFRAC</t>
  </si>
  <si>
    <t>AGE_STDZ</t>
  </si>
  <si>
    <t>AGE_STDZxPRIOR</t>
  </si>
  <si>
    <t>AGE_STDZxNOPRIOR</t>
  </si>
  <si>
    <t>WEIGHT</t>
  </si>
  <si>
    <t>HEIGHT</t>
  </si>
  <si>
    <t>BMI</t>
  </si>
  <si>
    <t>PREMENO</t>
  </si>
  <si>
    <t>MOMFRAC</t>
  </si>
  <si>
    <t>ARMASSIST</t>
  </si>
  <si>
    <t>MOMFRACxARMASSIST</t>
  </si>
  <si>
    <t>SMOKE</t>
  </si>
  <si>
    <t>RATERISK</t>
  </si>
  <si>
    <t>RATERISK_EQ_1</t>
  </si>
  <si>
    <t>RATERISK_EQ_2</t>
  </si>
  <si>
    <t>RATERISK_EQ_3</t>
  </si>
  <si>
    <t>FRACSCORE</t>
  </si>
  <si>
    <t>Model:</t>
  </si>
  <si>
    <t>Model 1</t>
  </si>
  <si>
    <t>Editable</t>
  </si>
  <si>
    <t>2/6/19 1:14 PM + FACDS414 + GLOW_logistic_models.xlsx + GLOWdata + RegressItLogistic.xlam 2019.02.04</t>
  </si>
  <si>
    <t>Binary Dependent Variable:</t>
  </si>
  <si>
    <t>0-1 value labels:</t>
  </si>
  <si>
    <t>No</t>
  </si>
  <si>
    <t>Yes</t>
  </si>
  <si>
    <t>Independent Variables:</t>
  </si>
  <si>
    <t>AGE, AGExPRIORFRAC, ARMASSIST, HEIGHT, MOMFRAC, MOMFRACxARMASSIST, PRIORFRAC, RATERISK_EQ_3</t>
  </si>
  <si>
    <t>Logistic Regression Equation:</t>
  </si>
  <si>
    <t>Predicted probability of "FRACTURE = Yes" is equal to exp(LogOdds)/(1+exp(LogOdds)) = 1/(1+exp(-LogOdds))</t>
  </si>
  <si>
    <t>where LogOdds = 1.717 + 0.057*AGE - 0.055*AGExPRIORFRAC + 0.644*ARMASSIST - 0.047*HEIGHT + 1.247*MOMFRAC - 1.281*MOMFRACxARMASSIST + 4.612*PRIORFRAC + 0.469*RATERISK_EQ_3</t>
  </si>
  <si>
    <t>Logistic Regression Statistics:    Model 1 for FRACTURE    (8 variables, n=500)</t>
  </si>
  <si>
    <t>R-squared (McFadden)</t>
  </si>
  <si>
    <t>Adj.R-Sqr.</t>
  </si>
  <si>
    <t>RMSE</t>
  </si>
  <si>
    <t>Mean</t>
  </si>
  <si>
    <t># Fitted</t>
  </si>
  <si>
    <t>ROC area</t>
  </si>
  <si>
    <t>Critical z</t>
  </si>
  <si>
    <t>Conf. level</t>
  </si>
  <si>
    <t>Logistic Regression Coefficient Estimates:    Model 1 for FRACTURE    (8 variables, n=500)</t>
  </si>
  <si>
    <t>Variable</t>
  </si>
  <si>
    <t>Coefficient</t>
  </si>
  <si>
    <t>Std.Err.</t>
  </si>
  <si>
    <t>z-statistic</t>
  </si>
  <si>
    <t>P-value</t>
  </si>
  <si>
    <t>Std. coeff.</t>
  </si>
  <si>
    <t>VIF</t>
  </si>
  <si>
    <t xml:space="preserve"> Constant</t>
  </si>
  <si>
    <t>Variance/Covariance Matrix</t>
  </si>
  <si>
    <t>Exponentiated Coefficients (Odds Ratios):     Model 1 for FRACTURE    (8 variables, n=500)</t>
  </si>
  <si>
    <t>Exp(Coeff)</t>
  </si>
  <si>
    <t>Exp(z*SE)</t>
  </si>
  <si>
    <t xml:space="preserve">  Exp(Std.coeff.)</t>
  </si>
  <si>
    <t>Analysis of Deviance:     Model 1 for FRACTURE    (8 variables, n=500)</t>
  </si>
  <si>
    <t>Source</t>
  </si>
  <si>
    <t>Deg.Freedom</t>
  </si>
  <si>
    <t>Deviance</t>
  </si>
  <si>
    <t>AIC</t>
  </si>
  <si>
    <t>R-squared</t>
  </si>
  <si>
    <t>Regression</t>
  </si>
  <si>
    <t>= Chi-square</t>
  </si>
  <si>
    <t>McFadden</t>
  </si>
  <si>
    <t>Residual</t>
  </si>
  <si>
    <t>= -2 * log likelihood</t>
  </si>
  <si>
    <t>Cox-Snell</t>
  </si>
  <si>
    <t>Null</t>
  </si>
  <si>
    <t>= -2 * null model log likelihood</t>
  </si>
  <si>
    <t>Nagelkerke</t>
  </si>
  <si>
    <t>Correlation Matrix of Coefficient Estimates : Model 1 for FRACTURE    (8 variables, n=500)</t>
  </si>
  <si>
    <t xml:space="preserve">       Constant</t>
  </si>
  <si>
    <t xml:space="preserve">           AGE</t>
  </si>
  <si>
    <t xml:space="preserve">      AGExPRIORFRAC</t>
  </si>
  <si>
    <t xml:space="preserve">      ARMASSIST</t>
  </si>
  <si>
    <t xml:space="preserve">        HEIGHT</t>
  </si>
  <si>
    <t xml:space="preserve">       MOMFRAC</t>
  </si>
  <si>
    <t xml:space="preserve">      MOMFRACxARMASSIST</t>
  </si>
  <si>
    <t xml:space="preserve">      PRIORFRAC</t>
  </si>
  <si>
    <t xml:space="preserve">      RATERISK_EQ_3</t>
  </si>
  <si>
    <t>Some correlations between coefficient estimates are greater than 0.9 in magnitude, a strong indication of multicollinearity (redundancy).</t>
  </si>
  <si>
    <t>It may be advisable to remove one out of a pair of independent variables whose coefficient estimates are very highly correlated.</t>
  </si>
  <si>
    <t>See the VIF's and correlation matrix of variables for more information about potential redundancy among the independent variables.</t>
  </si>
  <si>
    <t>Classification Table: Model 1 for FRACTURE    (8 variables, n=500)</t>
  </si>
  <si>
    <t>RMSE =</t>
  </si>
  <si>
    <t>Predicted:</t>
  </si>
  <si>
    <t xml:space="preserve">           Actual:</t>
  </si>
  <si>
    <t>Total</t>
  </si>
  <si>
    <t>Actual:</t>
  </si>
  <si>
    <t>Percent correct =</t>
  </si>
  <si>
    <t>True positive rate =</t>
  </si>
  <si>
    <t>True negative rate =</t>
  </si>
  <si>
    <t>Receiver Operating Characteristic (ROC) Curve</t>
  </si>
  <si>
    <t>Logistic Curve Plot</t>
  </si>
  <si>
    <t>Forecast</t>
  </si>
  <si>
    <t>Log Odds</t>
  </si>
  <si>
    <t>Variable number</t>
  </si>
  <si>
    <t>Variable name</t>
  </si>
  <si>
    <t>Chart titles:</t>
  </si>
  <si>
    <t>Start and step values can be overtyped to customize x-axis scale</t>
  </si>
  <si>
    <t>Default limits are min and max for integer data, mean +/- 3 std. dev. for continuous data</t>
  </si>
  <si>
    <t>Name</t>
  </si>
  <si>
    <t>Min</t>
  </si>
  <si>
    <t>Max</t>
  </si>
  <si>
    <t>START</t>
  </si>
  <si>
    <t>STEP</t>
  </si>
  <si>
    <t>Distribution of Outcomes -vs- Predictions</t>
  </si>
  <si>
    <t>Actual and Predicted -vs- Observation #</t>
  </si>
  <si>
    <t>Sensitivity and Specificity -vs- Cutoff Value</t>
  </si>
  <si>
    <t>Percentage of False Positives and False Negatives -vs- Cutoff Value</t>
  </si>
  <si>
    <t>Data for Classification Table</t>
  </si>
  <si>
    <t>Cutoff</t>
  </si>
  <si>
    <t>Predicted true</t>
  </si>
  <si>
    <t>True positive</t>
  </si>
  <si>
    <t>False positive</t>
  </si>
  <si>
    <t>True negative</t>
  </si>
  <si>
    <t>False negative</t>
  </si>
  <si>
    <t>Data for ROC curve chart:</t>
  </si>
  <si>
    <t>True positive rate</t>
  </si>
  <si>
    <t>False positive rate</t>
  </si>
  <si>
    <t>Area</t>
  </si>
  <si>
    <t>Total area</t>
  </si>
  <si>
    <t>Chart legend:</t>
  </si>
  <si>
    <t>Chart title:</t>
  </si>
  <si>
    <t>Coordinates for plotting:</t>
  </si>
  <si>
    <t>Data for distribution of outcomes chart:</t>
  </si>
  <si>
    <t>Cumulative</t>
  </si>
  <si>
    <t>1's</t>
  </si>
  <si>
    <t>0's</t>
  </si>
  <si>
    <t>Non-cumulative</t>
  </si>
  <si>
    <t>Relative weight on specificity for weighted average:</t>
  </si>
  <si>
    <t>Relative weight on % false negatives for weighted average:</t>
  </si>
  <si>
    <t>Sensitivity</t>
  </si>
  <si>
    <t>Specificity</t>
  </si>
  <si>
    <t xml:space="preserve">Relative weight on % false negatives for weighted average: </t>
  </si>
  <si>
    <t>% False Positive</t>
  </si>
  <si>
    <t>% False Negative</t>
  </si>
  <si>
    <t>Total % False</t>
  </si>
  <si>
    <t>Confidence Index</t>
  </si>
  <si>
    <t>Confidence Level</t>
  </si>
  <si>
    <t>Variable Selector</t>
  </si>
  <si>
    <t>Summary of Regression Model Results</t>
  </si>
  <si>
    <t>Logistic Model For FRACTURE</t>
  </si>
  <si>
    <t>Run Time</t>
  </si>
  <si>
    <t>Standard Deviation</t>
  </si>
  <si>
    <t># Variables</t>
  </si>
  <si>
    <t>Adjusted R-squared</t>
  </si>
  <si>
    <t>Maximum VIF</t>
  </si>
  <si>
    <t>Area Under ROC Curve</t>
  </si>
  <si>
    <t>Cutoff Level</t>
  </si>
  <si>
    <t>Percent Correct</t>
  </si>
  <si>
    <t>True Positive Rate</t>
  </si>
  <si>
    <t>True Negative Rate</t>
  </si>
  <si>
    <t>Test Variable</t>
  </si>
  <si>
    <t>Coefficients</t>
  </si>
  <si>
    <t>Model 1 (#vars=8, n=500, AdjRsq=0.078): FRACTURE &lt;&lt; AGE, AGExPRIORFRAC, ARMASSIST, HEIGHT, MOMFRAC, MOMFRACxARMASSIST, PRIORFRAC, RATERISK_EQ_3</t>
  </si>
  <si>
    <t>1.717  (0.605)</t>
  </si>
  <si>
    <t>0.057  (0.001)</t>
  </si>
  <si>
    <t>-0.055  (0.033)</t>
  </si>
  <si>
    <t>0.644  (0.011)</t>
  </si>
  <si>
    <t>-0.047  (0.011)</t>
  </si>
  <si>
    <t>1.247  (0.002)</t>
  </si>
  <si>
    <t>-1.281  (0.040)</t>
  </si>
  <si>
    <t>4.612  (0.014)</t>
  </si>
  <si>
    <t>0.469  (0.051)</t>
  </si>
  <si>
    <t>Color</t>
  </si>
  <si>
    <t>R code:</t>
  </si>
  <si>
    <t>Model.1 &lt;- glm(FRACTURE ~ AGE+AGExPRIORFRAC+ARMASSIST+HEIGHT+MOMFRAC+MOMFRACxARMASSIST+PRIORFRAC+RATERISK_EQ_3, family = binomial(link = "logit"), data = GLOWdata)</t>
  </si>
  <si>
    <t>Model 2</t>
  </si>
  <si>
    <t>2/6/19 1:20 PM + FACDS414 + GLOW_logistic_models.xlsx + GLOWdata + RegressItLogistic.xlam 2019.02.04</t>
  </si>
  <si>
    <t>AGE_STDZxNOPRIOR, AGE_STDZxPRIOR, ARMASSIST, HEIGHT, MOMFRAC, MOMFRACxARMASSIST, PRIORFRAC, RATERISK_EQ_3</t>
  </si>
  <si>
    <t>where LogOdds = 5.647 + 0.515*AGE_STDZxNOPRIOR + 0.018*AGE_STDZxPRIOR + 0.644*ARMASSIST - 0.047*HEIGHT + 1.247*MOMFRAC - 1.281*MOMFRACxARMASSIST + 0.823*PRIORFRAC + 0.469*RATERISK_EQ_3</t>
  </si>
  <si>
    <t>Logistic Regression Statistics:    Model 2 for FRACTURE    (8 variables, n=500)</t>
  </si>
  <si>
    <t>Logistic Regression Coefficient Estimates:    Model 2 for FRACTURE    (8 variables, n=500)</t>
  </si>
  <si>
    <t>Exponentiated Coefficients (Odds Ratios):     Model 2 for FRACTURE    (8 variables, n=500)</t>
  </si>
  <si>
    <t>Analysis of Deviance:     Model 2 for FRACTURE    (8 variables, n=500)</t>
  </si>
  <si>
    <t>Correlation Matrix of Coefficient Estimates : Model 2 for FRACTURE    (8 variables, n=500)</t>
  </si>
  <si>
    <t xml:space="preserve">      AGE_STDZxNOPRIOR</t>
  </si>
  <si>
    <t xml:space="preserve">      AGE_STDZxPRIOR</t>
  </si>
  <si>
    <t>Classification Table: Model 2 for FRACTURE    (8 variables, n=500)</t>
  </si>
  <si>
    <t>Model 2 (#vars=8, n=500, AdjRsq=0.078): FRACTURE &lt;&lt; AGE_STDZxNOPRIOR, AGE_STDZxPRIOR, ARMASSIST, HEIGHT, MOMFRAC, MOMFRACxARMASSIST, PRIORFRAC, RATERISK_EQ_3</t>
  </si>
  <si>
    <t>5.647  (0.054)</t>
  </si>
  <si>
    <t>0.515  (0.001)</t>
  </si>
  <si>
    <t>0.018  (0.922)</t>
  </si>
  <si>
    <t>0.823  (0.001)</t>
  </si>
  <si>
    <t>Font</t>
  </si>
  <si>
    <t>Model.2 &lt;- glm(FRACTURE ~ AGE_STDZxNOPRIOR+AGE_STDZxPRIOR+ARMASSIST+HEIGHT+MOMFRAC+MOMFRACxARMASSIST+PRIORFRAC+RATERISK_EQ_3, family = binomial(link = "logit"), data = GLOWdata)</t>
  </si>
  <si>
    <t>NoGridlines</t>
  </si>
  <si>
    <t>Descriptive Statistics</t>
  </si>
  <si>
    <t xml:space="preserve">Variable      </t>
  </si>
  <si>
    <t>Median</t>
  </si>
  <si>
    <t>Std.Dev.</t>
  </si>
  <si>
    <t>Root.M.Sqr.</t>
  </si>
  <si>
    <t>Std.Err.Mean</t>
  </si>
  <si>
    <t>Minimum</t>
  </si>
  <si>
    <t>Maximum</t>
  </si>
  <si>
    <t>Correlation Matrix (n=500)</t>
  </si>
  <si>
    <t xml:space="preserve">      FRACTURE</t>
  </si>
  <si>
    <t>End of Output</t>
  </si>
  <si>
    <t>2/6/19 1:23 PM + FACDS414 + GLOW_logistic_models.xlsx + GLOWdata + RegressItLogistic.xlam 2019.02.04</t>
  </si>
  <si>
    <t>Stats Model 1</t>
  </si>
  <si>
    <t>Stats Model 2</t>
  </si>
  <si>
    <t>No Comment</t>
  </si>
  <si>
    <t>Model.3</t>
  </si>
  <si>
    <t>Mean:</t>
  </si>
  <si>
    <t>R Script:</t>
  </si>
  <si>
    <t>GLOWdata.Model.3.04.29.22.09.58.r</t>
  </si>
  <si>
    <t>Dependent Variable:</t>
  </si>
  <si>
    <t xml:space="preserve">Out-of-sample test:  none </t>
  </si>
  <si>
    <t xml:space="preserve">Variable selection:  all </t>
  </si>
  <si>
    <t>AGE_STDZ,AGE_STDZxNOPRIOR,AGE_STDZxPRIOR,AGExPRIORFRAC,ARMASSIST,BMI,FRACSCORE,HEIGHT,MOMFRAC,MOMFRACxARMASSIST,PHY_ID,PREMENO,PRIORFRAC,RATERISK,RATERISK_EQ_1,RATERISK_EQ_2,RATERISK_EQ_3,SITE_ID,SMOKE,WEIGHT</t>
  </si>
  <si>
    <t>Equation:</t>
  </si>
  <si>
    <t>Model.3 &lt;- lm( FRACTURE  ~  AGE_STDZ+AGE_STDZxNOPRIOR+AGE_STDZxPRIOR+AGExPRIORFRAC+ARMASSIST+BMI+FRACSCORE+HEIGHT+MOMFRAC+MOMFRACxARMASSIST+PHY_ID+PREMENO+PRIORFRAC+RATERISK+RATERISK_EQ_1+RATERISK_EQ_2+RATERISK_EQ_3+SITE_ID+SMOKE+WEIGHT ,data = GLOWdata)</t>
  </si>
  <si>
    <t>Regression Statistics: Model.3 for FRACTURE ( 16 variable(s),  n= 500 )</t>
  </si>
  <si>
    <t>R-Squared</t>
  </si>
  <si>
    <t>Std.Err.Reg.</t>
  </si>
  <si>
    <t>Std.Dep.Var</t>
  </si>
  <si>
    <t>#Fitted</t>
  </si>
  <si>
    <t>#Missing</t>
  </si>
  <si>
    <t>Critical t</t>
  </si>
  <si>
    <t>Confidence</t>
  </si>
  <si>
    <t>Coefficient Estimates: Model.3 for FRACTURE ( 16 variable(s),  n= 500 )</t>
  </si>
  <si>
    <t>t statistic</t>
  </si>
  <si>
    <t>P value</t>
  </si>
  <si>
    <t>Lower95%</t>
  </si>
  <si>
    <t>Upper95%</t>
  </si>
  <si>
    <t>Std.Coeff.</t>
  </si>
  <si>
    <t>Analysis of Variance: Model.3 for FRACTURE ( 16 variable(s),  n= 500 )</t>
  </si>
  <si>
    <t xml:space="preserve">Source   </t>
  </si>
  <si>
    <t>Sum Squares</t>
  </si>
  <si>
    <t>Mean Square</t>
  </si>
  <si>
    <t>F-statistic</t>
  </si>
  <si>
    <t xml:space="preserve">Regression   </t>
  </si>
  <si>
    <t xml:space="preserve">Residual   </t>
  </si>
  <si>
    <t xml:space="preserve">Total   </t>
  </si>
  <si>
    <t>Error Distribution Statistics: Model.3 for FRACTURE ( 16 variable(s),  n= 500 )</t>
  </si>
  <si>
    <t>Mean Error</t>
  </si>
  <si>
    <t>MAE</t>
  </si>
  <si>
    <t>MAPE</t>
  </si>
  <si>
    <t>A-D* stat</t>
  </si>
  <si>
    <t>MASE</t>
  </si>
  <si>
    <t>Fitted (n= 500 )</t>
  </si>
  <si>
    <t>Inf</t>
  </si>
  <si>
    <t>32.23 ( 0 )</t>
  </si>
  <si>
    <t>NA</t>
  </si>
  <si>
    <t>Fitted Values: Model.3 for FRACTURE ( 16 variable(s),  n= 500 )</t>
  </si>
  <si>
    <t>Train Row#</t>
  </si>
  <si>
    <t>Actual</t>
  </si>
  <si>
    <t>Predicted</t>
  </si>
  <si>
    <t>Std.Error.M</t>
  </si>
  <si>
    <t>Std.Res.</t>
  </si>
  <si>
    <t>AbsStdRes</t>
  </si>
  <si>
    <t>Leverage</t>
  </si>
  <si>
    <t>Cooks D</t>
  </si>
  <si>
    <t>AGE.StdzP</t>
  </si>
  <si>
    <t>Skewness</t>
  </si>
  <si>
    <t>Kurtosis</t>
  </si>
  <si>
    <t>TrendLines</t>
  </si>
  <si>
    <t>Autocorrelations</t>
  </si>
  <si>
    <t>Lag 1</t>
  </si>
  <si>
    <t>Series Plots</t>
  </si>
  <si>
    <t>JUNK</t>
  </si>
  <si>
    <t>.</t>
  </si>
  <si>
    <t>Logistic model:</t>
  </si>
  <si>
    <t>R script:</t>
  </si>
  <si>
    <t xml:space="preserve"> GLOWdata.Model.3.04.29.22.23.44.r </t>
  </si>
  <si>
    <t xml:space="preserve">Out-of-sample test: random 1 test set size 0.2 seed 0 </t>
  </si>
  <si>
    <t>Model.3 &lt;- glm( FRACTURE  ~  (Intercept) ,family = binomial,data = GLOWdata)</t>
  </si>
  <si>
    <t>Iteration</t>
  </si>
  <si>
    <t>#Train</t>
  </si>
  <si>
    <t>#Variables</t>
  </si>
  <si>
    <t>TrainRMSE</t>
  </si>
  <si>
    <t>R-Sqr.</t>
  </si>
  <si>
    <t>#Test</t>
  </si>
  <si>
    <t>TestRMSE</t>
  </si>
  <si>
    <t>Correct</t>
  </si>
  <si>
    <t>TruePos</t>
  </si>
  <si>
    <t>TrueNeg</t>
  </si>
  <si>
    <t>TestCorrect</t>
  </si>
  <si>
    <t>TestTruePos</t>
  </si>
  <si>
    <t>TestTrueNeg</t>
  </si>
  <si>
    <t>Average</t>
  </si>
  <si>
    <t xml:space="preserve">4/29/2024 10:26:13 PM + DESKTOP-F9IAE9K + glow_logistic.xlsx +  GLOWdata.Model.3.04.29.22.23.44.r  + RegressItPC </t>
  </si>
  <si>
    <t>Table</t>
  </si>
  <si>
    <t>Hit Show-All or click +/- signs in sidebar to show or hide output.</t>
  </si>
  <si>
    <t xml:space="preserve">      AGE.StdzP</t>
  </si>
  <si>
    <t xml:space="preserve">      AGE_STDZ</t>
  </si>
  <si>
    <t xml:space="preserve">           BMI</t>
  </si>
  <si>
    <t xml:space="preserve">      FRACSCORE</t>
  </si>
  <si>
    <t xml:space="preserve">        PHY_ID</t>
  </si>
  <si>
    <t xml:space="preserve">       PREMENO</t>
  </si>
  <si>
    <t xml:space="preserve">      RATERISK</t>
  </si>
  <si>
    <t xml:space="preserve">      RATERISK_EQ_1</t>
  </si>
  <si>
    <t xml:space="preserve">      RATERISK_EQ_2</t>
  </si>
  <si>
    <t xml:space="preserve">       SITE_ID</t>
  </si>
  <si>
    <t xml:space="preserve">         SMOKE</t>
  </si>
  <si>
    <t xml:space="preserve">        WEIGHT</t>
  </si>
  <si>
    <t>4/29/24 10:28 PM + DESKTOP-F9IAE9K + glow_logistic.xlsx + GLOWdata + RegressItPC 2021.06.18</t>
  </si>
  <si>
    <t>Stats 4</t>
  </si>
  <si>
    <t>% Total</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</si>
  <si>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</si>
  <si>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</si>
  <si>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</si>
  <si>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</si>
  <si>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</si>
  <si>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</si>
  <si>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</si>
  <si>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</si>
  <si>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</si>
  <si>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</si>
  <si>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</si>
  <si>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</si>
  <si>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</si>
  <si>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</si>
  <si>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</si>
  <si>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</si>
  <si>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</si>
  <si>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</si>
  <si>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</si>
  <si>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</si>
  <si>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</si>
  <si>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</si>
  <si>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</si>
  <si>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</si>
  <si>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 xml:space="preserve">           FRACTURE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</si>
</sst>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00"/>
    <numFmt numFmtId="165" formatCode="0.0"/>
    <numFmt numFmtId="166" formatCode="#,##0.000"/>
    <numFmt numFmtId="167" formatCode="0.0%"/>
    <numFmt numFmtId="168" formatCode="0.000000"/>
    <numFmt numFmtId="169" formatCode="#,###"/>
    <numFmt numFmtId="170" formatCode="[$-409]m/d/yy\ h:mm\ AM/PM;@"/>
    <numFmt numFmtId="171" formatCode="0.0000"/>
  </numFmts>
  <fonts count="21" x14ac:knownFonts="1">
    <font>
      <sz val="11"/>
      <color theme="1"/>
      <name val="Calibri"/>
      <family val="2"/>
      <scheme val="minor"/>
    </font>
    <font>
      <sz val="8"/>
      <color theme="1"/>
      <name val="Arial"/>
      <family val="2"/>
    </font>
    <font>
      <b/>
      <sz val="8"/>
      <color theme="1"/>
      <name val="Arial"/>
      <family val="2"/>
    </font>
    <font>
      <sz val="8"/>
      <color rgb="FFFFFFFF"/>
      <name val="Arial"/>
      <family val="2"/>
    </font>
    <font>
      <i/>
      <sz val="8"/>
      <color theme="1"/>
      <name val="Arial"/>
      <family val="2"/>
    </font>
    <font>
      <b/>
      <u/>
      <sz val="8"/>
      <color theme="1"/>
      <name val="Arial"/>
      <family val="2"/>
    </font>
    <font>
      <b/>
      <sz val="7"/>
      <color theme="1"/>
      <name val="Arial"/>
      <family val="2"/>
    </font>
    <font>
      <sz val="9"/>
      <color indexed="81"/>
      <name val="Tahoma"/>
      <family val="2"/>
    </font>
    <font>
      <sz val="8"/>
      <color rgb="FFB2B2B2"/>
      <name val="Arial"/>
      <family val="2"/>
    </font>
    <font>
      <sz val="8"/>
      <color rgb="FFB4B4B4"/>
      <name val="Arial"/>
      <family val="2"/>
    </font>
    <font>
      <sz val="8"/>
      <color rgb="FF000000"/>
      <name val="Arial"/>
      <family val="2"/>
    </font>
    <font>
      <sz val="8"/>
      <color rgb="FF010101"/>
      <name val="Arial"/>
      <family val="2"/>
    </font>
    <font>
      <sz val="8"/>
      <color rgb="FF020202"/>
      <name val="Arial"/>
      <family val="2"/>
    </font>
    <font>
      <sz val="8"/>
      <color theme="0"/>
      <name val="Arial"/>
      <family val="2"/>
    </font>
    <font>
      <sz val="11"/>
      <color rgb="FFFFFFFF"/>
      <name val="Calibri"/>
      <family val="2"/>
      <scheme val="minor"/>
    </font>
    <font>
      <sz val="8"/>
      <color rgb="FF808080"/>
      <name val="Arial"/>
      <family val="2"/>
    </font>
    <font>
      <b/>
      <sz val="8"/>
      <color rgb="FF000000"/>
      <name val="Arial"/>
      <family val="2"/>
    </font>
    <font>
      <sz val="8"/>
      <color rgb="FF000000"/>
      <name val="Arial Black"/>
      <family val="2"/>
    </font>
    <font>
      <b/>
      <u/>
      <sz val="8"/>
      <color rgb="FF000000"/>
      <name val="Arial"/>
      <family val="2"/>
    </font>
    <font>
      <b/>
      <sz val="7"/>
      <color rgb="FF000000"/>
      <name val="Arial"/>
      <family val="2"/>
    </font>
    <font>
      <sz val="8"/>
      <color rgb="FFF8F8F8"/>
      <name val="Arial"/>
      <family val="2"/>
    </font>
  </fonts>
  <fills count="41">
    <fill>
      <patternFill patternType="none"/>
    </fill>
    <fill>
      <patternFill patternType="gray125"/>
    </fill>
    <fill>
      <patternFill patternType="solid">
        <fgColor theme="7" tint="0.79998168889431442"/>
        <bgColor indexed="64"/>
      </patternFill>
    </fill>
    <fill>
      <patternFill patternType="solid">
        <fgColor rgb="FFFFD2D2"/>
        <bgColor indexed="64"/>
      </patternFill>
    </fill>
    <fill>
      <patternFill patternType="solid">
        <fgColor theme="0" tint="-4.9989318521683403E-2"/>
        <bgColor indexed="64"/>
      </patternFill>
    </fill>
    <fill>
      <patternFill patternType="solid">
        <fgColor rgb="FFE6E6E6"/>
        <bgColor indexed="64"/>
      </patternFill>
    </fill>
    <fill>
      <patternFill patternType="solid">
        <fgColor rgb="FFD1D1FF"/>
        <bgColor indexed="64"/>
      </patternFill>
    </fill>
    <fill>
      <patternFill patternType="solid">
        <fgColor rgb="FFFFE2E2"/>
        <bgColor indexed="64"/>
      </patternFill>
    </fill>
    <fill>
      <patternFill patternType="solid">
        <fgColor rgb="FFDDDDFF"/>
        <bgColor indexed="64"/>
      </patternFill>
    </fill>
    <fill>
      <patternFill patternType="solid">
        <fgColor rgb="FFFFDDDD"/>
        <bgColor indexed="64"/>
      </patternFill>
    </fill>
    <fill>
      <patternFill patternType="solid">
        <fgColor rgb="FFD5D5FF"/>
        <bgColor indexed="64"/>
      </patternFill>
    </fill>
    <fill>
      <patternFill patternType="solid">
        <fgColor rgb="FFFFE3E3"/>
        <bgColor indexed="64"/>
      </patternFill>
    </fill>
    <fill>
      <patternFill patternType="solid">
        <fgColor rgb="FFDFDFFF"/>
        <bgColor indexed="64"/>
      </patternFill>
    </fill>
    <fill>
      <patternFill patternType="solid">
        <fgColor rgb="FFE6E6FF"/>
        <bgColor indexed="64"/>
      </patternFill>
    </fill>
    <fill>
      <patternFill patternType="solid">
        <fgColor rgb="FFFFD4D4"/>
        <bgColor indexed="64"/>
      </patternFill>
    </fill>
    <fill>
      <patternFill patternType="solid">
        <fgColor rgb="FFFFF6F6"/>
        <bgColor indexed="64"/>
      </patternFill>
    </fill>
    <fill>
      <patternFill patternType="solid">
        <fgColor rgb="FFFDFDFF"/>
        <bgColor indexed="64"/>
      </patternFill>
    </fill>
    <fill>
      <patternFill patternType="solid">
        <fgColor rgb="FFF6F6FF"/>
        <bgColor indexed="64"/>
      </patternFill>
    </fill>
    <fill>
      <patternFill patternType="solid">
        <fgColor rgb="FFFFFBFB"/>
        <bgColor indexed="64"/>
      </patternFill>
    </fill>
    <fill>
      <patternFill patternType="solid">
        <fgColor rgb="FFFFF4F4"/>
        <bgColor indexed="64"/>
      </patternFill>
    </fill>
    <fill>
      <patternFill patternType="solid">
        <fgColor rgb="FFFBFBFF"/>
        <bgColor indexed="64"/>
      </patternFill>
    </fill>
    <fill>
      <patternFill patternType="solid">
        <fgColor rgb="FFFFFCFC"/>
        <bgColor indexed="64"/>
      </patternFill>
    </fill>
    <fill>
      <patternFill patternType="solid">
        <fgColor rgb="FFEDEDFF"/>
        <bgColor indexed="64"/>
      </patternFill>
    </fill>
    <fill>
      <patternFill patternType="solid">
        <fgColor rgb="FFFFFAFA"/>
        <bgColor indexed="64"/>
      </patternFill>
    </fill>
    <fill>
      <patternFill patternType="solid">
        <fgColor rgb="FFFFE7E7"/>
        <bgColor indexed="64"/>
      </patternFill>
    </fill>
    <fill>
      <patternFill patternType="solid">
        <fgColor rgb="FFFAFAFF"/>
        <bgColor indexed="64"/>
      </patternFill>
    </fill>
    <fill>
      <patternFill patternType="solid">
        <fgColor rgb="FFFFD1D1"/>
        <bgColor indexed="64"/>
      </patternFill>
    </fill>
    <fill>
      <patternFill patternType="solid">
        <fgColor rgb="FFD7D7FF"/>
        <bgColor indexed="64"/>
      </patternFill>
    </fill>
    <fill>
      <patternFill patternType="solid">
        <fgColor rgb="FFFFA7A7"/>
        <bgColor indexed="64"/>
      </patternFill>
    </fill>
    <fill>
      <patternFill patternType="solid">
        <fgColor rgb="FFF8F8FF"/>
        <bgColor indexed="64"/>
      </patternFill>
    </fill>
    <fill>
      <patternFill patternType="solid">
        <fgColor rgb="FFFFFEFE"/>
        <bgColor indexed="64"/>
      </patternFill>
    </fill>
    <fill>
      <patternFill patternType="solid">
        <fgColor rgb="FFFFF9F9"/>
        <bgColor indexed="64"/>
      </patternFill>
    </fill>
    <fill>
      <patternFill patternType="solid">
        <fgColor rgb="FFFFFDFD"/>
        <bgColor indexed="64"/>
      </patternFill>
    </fill>
    <fill>
      <patternFill patternType="solid">
        <fgColor rgb="FFFFFFFF"/>
        <bgColor indexed="64"/>
      </patternFill>
    </fill>
    <fill>
      <patternFill patternType="solid">
        <fgColor rgb="FFF5F5FF"/>
        <bgColor indexed="64"/>
      </patternFill>
    </fill>
    <fill>
      <patternFill patternType="solid">
        <fgColor rgb="FFFFE9E9"/>
        <bgColor indexed="64"/>
      </patternFill>
    </fill>
    <fill>
      <patternFill patternType="solid">
        <fgColor rgb="FFFFE5E5"/>
        <bgColor indexed="64"/>
      </patternFill>
    </fill>
    <fill>
      <patternFill patternType="solid">
        <fgColor rgb="FFE0E0FF"/>
        <bgColor indexed="64"/>
      </patternFill>
    </fill>
    <fill>
      <patternFill patternType="solid">
        <fgColor rgb="FFFFEAEA"/>
        <bgColor indexed="64"/>
      </patternFill>
    </fill>
    <fill>
      <patternFill patternType="solid">
        <fgColor rgb="FFE7E7FF"/>
        <bgColor indexed="64"/>
      </patternFill>
    </fill>
    <fill>
      <patternFill patternType="solid">
        <fgColor rgb="FFECECFF"/>
        <bgColor indexed="64"/>
      </patternFill>
    </fill>
  </fills>
  <borders count="14">
    <border>
      <left/>
      <right/>
      <top/>
      <bottom/>
      <diagonal/>
    </border>
    <border>
      <left style="thin">
        <color indexed="64"/>
      </left>
      <right/>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top/>
      <bottom style="medium">
        <color indexed="18"/>
      </bottom>
      <diagonal/>
    </border>
    <border>
      <left style="medium">
        <color indexed="18"/>
      </left>
      <right/>
      <top/>
      <bottom style="medium">
        <color indexed="18"/>
      </bottom>
      <diagonal/>
    </border>
    <border>
      <left/>
      <right/>
      <top style="thin">
        <color indexed="64"/>
      </top>
      <bottom/>
      <diagonal/>
    </border>
    <border>
      <left style="thin">
        <color indexed="64"/>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171">
    <xf numFmtId="0" fontId="0" fillId="0" borderId="0" xfId="0"/>
    <xf numFmtId="164" fontId="0" fillId="0" borderId="0" xfId="0" applyNumberFormat="1"/>
    <xf numFmtId="165" fontId="0" fillId="0" borderId="0" xfId="0" applyNumberFormat="1"/>
    <xf numFmtId="0" fontId="0" fillId="2" borderId="0" xfId="0" applyFill="1"/>
    <xf numFmtId="166" fontId="1" fillId="0" borderId="0" xfId="0" applyNumberFormat="1" applyFont="1"/>
    <xf numFmtId="166" fontId="2" fillId="0" borderId="0" xfId="0" applyNumberFormat="1" applyFont="1"/>
    <xf numFmtId="166" fontId="3" fillId="0" borderId="0" xfId="0" applyNumberFormat="1" applyFont="1"/>
    <xf numFmtId="166" fontId="4" fillId="0" borderId="0" xfId="0" applyNumberFormat="1" applyFont="1"/>
    <xf numFmtId="166" fontId="1" fillId="0" borderId="0" xfId="0" quotePrefix="1" applyNumberFormat="1" applyFont="1"/>
    <xf numFmtId="166" fontId="2" fillId="0" borderId="0" xfId="0" quotePrefix="1" applyNumberFormat="1" applyFont="1" applyAlignment="1">
      <alignment horizontal="right"/>
    </xf>
    <xf numFmtId="166" fontId="1" fillId="3" borderId="4" xfId="0" applyNumberFormat="1" applyFont="1" applyFill="1" applyBorder="1" applyAlignment="1">
      <alignment horizontal="center"/>
    </xf>
    <xf numFmtId="166" fontId="1" fillId="4" borderId="1" xfId="0" applyNumberFormat="1" applyFont="1" applyFill="1" applyBorder="1" applyAlignment="1">
      <alignment horizontal="center"/>
    </xf>
    <xf numFmtId="166" fontId="1" fillId="4" borderId="2" xfId="0" applyNumberFormat="1" applyFont="1" applyFill="1" applyBorder="1" applyAlignment="1">
      <alignment horizontal="center"/>
    </xf>
    <xf numFmtId="166" fontId="1" fillId="4" borderId="4" xfId="0" applyNumberFormat="1" applyFont="1" applyFill="1" applyBorder="1" applyAlignment="1">
      <alignment horizontal="center"/>
    </xf>
    <xf numFmtId="166" fontId="5" fillId="0" borderId="0" xfId="0" applyNumberFormat="1" applyFont="1"/>
    <xf numFmtId="166" fontId="1" fillId="0" borderId="6" xfId="0" applyNumberFormat="1" applyFont="1" applyBorder="1"/>
    <xf numFmtId="166" fontId="6" fillId="0" borderId="6" xfId="0" applyNumberFormat="1" applyFont="1" applyBorder="1" applyAlignment="1">
      <alignment horizontal="right"/>
    </xf>
    <xf numFmtId="164" fontId="1" fillId="0" borderId="0" xfId="0" applyNumberFormat="1" applyFont="1"/>
    <xf numFmtId="166" fontId="6" fillId="0" borderId="6" xfId="0" applyNumberFormat="1" applyFont="1" applyBorder="1" applyAlignment="1">
      <alignment horizontal="center"/>
    </xf>
    <xf numFmtId="1" fontId="1" fillId="0" borderId="0" xfId="0" applyNumberFormat="1" applyFont="1"/>
    <xf numFmtId="164" fontId="1" fillId="0" borderId="0" xfId="0" applyNumberFormat="1" applyFont="1" applyAlignment="1">
      <alignment horizontal="center"/>
    </xf>
    <xf numFmtId="166" fontId="1" fillId="0" borderId="0" xfId="0" applyNumberFormat="1" applyFont="1" applyAlignment="1">
      <alignment horizontal="center"/>
    </xf>
    <xf numFmtId="1" fontId="1" fillId="0" borderId="0" xfId="0" applyNumberFormat="1" applyFont="1" applyAlignment="1">
      <alignment horizontal="center"/>
    </xf>
    <xf numFmtId="2" fontId="1" fillId="0" borderId="0" xfId="0" applyNumberFormat="1" applyFont="1" applyAlignment="1">
      <alignment horizontal="center"/>
    </xf>
    <xf numFmtId="167" fontId="1" fillId="0" borderId="0" xfId="0" applyNumberFormat="1" applyFont="1" applyAlignment="1">
      <alignment horizontal="center"/>
    </xf>
    <xf numFmtId="166" fontId="1" fillId="0" borderId="0" xfId="0" applyNumberFormat="1" applyFont="1" applyAlignment="1">
      <alignment horizontal="left"/>
    </xf>
    <xf numFmtId="168" fontId="1" fillId="0" borderId="0" xfId="0" applyNumberFormat="1" applyFont="1"/>
    <xf numFmtId="166" fontId="6" fillId="0" borderId="0" xfId="0" applyNumberFormat="1" applyFont="1" applyAlignment="1">
      <alignment horizontal="right"/>
    </xf>
    <xf numFmtId="166" fontId="6" fillId="0" borderId="6" xfId="0" applyNumberFormat="1" applyFont="1" applyBorder="1" applyAlignment="1">
      <alignment horizontal="left"/>
    </xf>
    <xf numFmtId="169" fontId="1" fillId="0" borderId="0" xfId="0" applyNumberFormat="1" applyFont="1"/>
    <xf numFmtId="166" fontId="1" fillId="0" borderId="0" xfId="0" applyNumberFormat="1" applyFont="1" applyAlignment="1">
      <alignment horizontal="right"/>
    </xf>
    <xf numFmtId="166" fontId="1" fillId="0" borderId="6" xfId="0" applyNumberFormat="1" applyFont="1" applyBorder="1" applyAlignment="1">
      <alignment horizontal="right"/>
    </xf>
    <xf numFmtId="166" fontId="8" fillId="0" borderId="0" xfId="0" applyNumberFormat="1" applyFont="1" applyAlignment="1">
      <alignment horizontal="center"/>
    </xf>
    <xf numFmtId="166" fontId="1" fillId="0" borderId="7" xfId="0" applyNumberFormat="1" applyFont="1" applyBorder="1" applyAlignment="1">
      <alignment horizontal="center"/>
    </xf>
    <xf numFmtId="166" fontId="1" fillId="4" borderId="8" xfId="0" applyNumberFormat="1" applyFont="1" applyFill="1" applyBorder="1" applyAlignment="1">
      <alignment horizontal="center"/>
    </xf>
    <xf numFmtId="166" fontId="1" fillId="4" borderId="10" xfId="0" applyNumberFormat="1" applyFont="1" applyFill="1" applyBorder="1" applyAlignment="1">
      <alignment horizontal="center"/>
    </xf>
    <xf numFmtId="166" fontId="1" fillId="4" borderId="0" xfId="0" applyNumberFormat="1" applyFont="1" applyFill="1" applyAlignment="1">
      <alignment horizontal="center"/>
    </xf>
    <xf numFmtId="166" fontId="1" fillId="4" borderId="11" xfId="0" applyNumberFormat="1" applyFont="1" applyFill="1" applyBorder="1" applyAlignment="1">
      <alignment horizontal="center"/>
    </xf>
    <xf numFmtId="166" fontId="1" fillId="4" borderId="5" xfId="0" applyNumberFormat="1" applyFont="1" applyFill="1" applyBorder="1" applyAlignment="1">
      <alignment horizontal="center"/>
    </xf>
    <xf numFmtId="166" fontId="1" fillId="4" borderId="12" xfId="0" applyNumberFormat="1" applyFont="1" applyFill="1" applyBorder="1" applyAlignment="1">
      <alignment horizontal="center"/>
    </xf>
    <xf numFmtId="166" fontId="1" fillId="4" borderId="8" xfId="0" applyNumberFormat="1" applyFont="1" applyFill="1" applyBorder="1" applyAlignment="1">
      <alignment horizontal="right"/>
    </xf>
    <xf numFmtId="2" fontId="1" fillId="0" borderId="4" xfId="0" applyNumberFormat="1" applyFont="1" applyBorder="1" applyAlignment="1">
      <alignment horizontal="center"/>
    </xf>
    <xf numFmtId="166" fontId="1" fillId="4" borderId="8" xfId="0" applyNumberFormat="1" applyFont="1" applyFill="1" applyBorder="1" applyAlignment="1">
      <alignment horizontal="left"/>
    </xf>
    <xf numFmtId="166" fontId="1" fillId="4" borderId="0" xfId="0" applyNumberFormat="1" applyFont="1" applyFill="1" applyAlignment="1">
      <alignment horizontal="left"/>
    </xf>
    <xf numFmtId="166" fontId="1" fillId="4" borderId="1" xfId="0" applyNumberFormat="1" applyFont="1" applyFill="1" applyBorder="1" applyAlignment="1">
      <alignment horizontal="left"/>
    </xf>
    <xf numFmtId="166" fontId="1" fillId="4" borderId="1" xfId="0" applyNumberFormat="1" applyFont="1" applyFill="1" applyBorder="1" applyAlignment="1">
      <alignment horizontal="right"/>
    </xf>
    <xf numFmtId="166" fontId="1" fillId="4" borderId="0" xfId="0" applyNumberFormat="1" applyFont="1" applyFill="1" applyAlignment="1">
      <alignment horizontal="right"/>
    </xf>
    <xf numFmtId="166" fontId="1" fillId="4" borderId="9" xfId="0" applyNumberFormat="1" applyFont="1" applyFill="1" applyBorder="1" applyAlignment="1">
      <alignment horizontal="right"/>
    </xf>
    <xf numFmtId="167" fontId="1" fillId="0" borderId="4" xfId="0" applyNumberFormat="1" applyFont="1" applyBorder="1" applyAlignment="1">
      <alignment horizontal="center"/>
    </xf>
    <xf numFmtId="166" fontId="1" fillId="4" borderId="5" xfId="0" applyNumberFormat="1" applyFont="1" applyFill="1" applyBorder="1" applyAlignment="1">
      <alignment horizontal="right"/>
    </xf>
    <xf numFmtId="1" fontId="1" fillId="0" borderId="2" xfId="0" applyNumberFormat="1" applyFont="1" applyBorder="1" applyAlignment="1">
      <alignment horizontal="center"/>
    </xf>
    <xf numFmtId="1" fontId="2" fillId="0" borderId="13" xfId="0" applyNumberFormat="1" applyFont="1" applyBorder="1" applyAlignment="1">
      <alignment horizontal="center"/>
    </xf>
    <xf numFmtId="1" fontId="1" fillId="4" borderId="0" xfId="0" applyNumberFormat="1" applyFont="1" applyFill="1" applyAlignment="1">
      <alignment horizontal="center"/>
    </xf>
    <xf numFmtId="1" fontId="1" fillId="0" borderId="3" xfId="0" applyNumberFormat="1" applyFont="1" applyBorder="1" applyAlignment="1">
      <alignment horizontal="center"/>
    </xf>
    <xf numFmtId="1" fontId="1" fillId="0" borderId="4" xfId="0" applyNumberFormat="1" applyFont="1" applyBorder="1" applyAlignment="1">
      <alignment horizontal="center"/>
    </xf>
    <xf numFmtId="9" fontId="1" fillId="0" borderId="2" xfId="0" applyNumberFormat="1" applyFont="1" applyBorder="1" applyAlignment="1">
      <alignment horizontal="center"/>
    </xf>
    <xf numFmtId="9" fontId="1" fillId="0" borderId="13" xfId="0" applyNumberFormat="1" applyFont="1" applyBorder="1" applyAlignment="1">
      <alignment horizontal="center"/>
    </xf>
    <xf numFmtId="9" fontId="1" fillId="4" borderId="11" xfId="0" applyNumberFormat="1" applyFont="1" applyFill="1" applyBorder="1" applyAlignment="1">
      <alignment horizontal="center"/>
    </xf>
    <xf numFmtId="9" fontId="1" fillId="0" borderId="3" xfId="0" applyNumberFormat="1" applyFont="1" applyBorder="1" applyAlignment="1">
      <alignment horizontal="center"/>
    </xf>
    <xf numFmtId="9" fontId="1" fillId="0" borderId="4" xfId="0" applyNumberFormat="1" applyFont="1" applyBorder="1" applyAlignment="1">
      <alignment horizontal="center"/>
    </xf>
    <xf numFmtId="9" fontId="1" fillId="4" borderId="0" xfId="0" applyNumberFormat="1" applyFont="1" applyFill="1" applyAlignment="1">
      <alignment horizontal="center"/>
    </xf>
    <xf numFmtId="9" fontId="2" fillId="0" borderId="4" xfId="0" applyNumberFormat="1" applyFont="1" applyBorder="1"/>
    <xf numFmtId="166" fontId="9" fillId="0" borderId="0" xfId="0" applyNumberFormat="1" applyFont="1"/>
    <xf numFmtId="166" fontId="5" fillId="0" borderId="0" xfId="0" applyNumberFormat="1" applyFont="1" applyAlignment="1">
      <alignment horizontal="right"/>
    </xf>
    <xf numFmtId="166" fontId="1" fillId="5" borderId="0" xfId="0" applyNumberFormat="1" applyFont="1" applyFill="1" applyAlignment="1">
      <alignment horizontal="right"/>
    </xf>
    <xf numFmtId="166" fontId="2" fillId="5" borderId="0" xfId="0" applyNumberFormat="1" applyFont="1" applyFill="1" applyAlignment="1">
      <alignment horizontal="left"/>
    </xf>
    <xf numFmtId="166" fontId="2" fillId="0" borderId="0" xfId="0" applyNumberFormat="1" applyFont="1" applyAlignment="1">
      <alignment horizontal="right"/>
    </xf>
    <xf numFmtId="166" fontId="3" fillId="0" borderId="0" xfId="0" applyNumberFormat="1" applyFont="1" applyAlignment="1">
      <alignment horizontal="right"/>
    </xf>
    <xf numFmtId="170" fontId="1" fillId="0" borderId="0" xfId="0" applyNumberFormat="1" applyFont="1" applyAlignment="1">
      <alignment horizontal="right"/>
    </xf>
    <xf numFmtId="1" fontId="1" fillId="0" borderId="0" xfId="0" applyNumberFormat="1" applyFont="1" applyAlignment="1">
      <alignment horizontal="right"/>
    </xf>
    <xf numFmtId="164" fontId="1" fillId="0" borderId="0" xfId="0" applyNumberFormat="1" applyFont="1" applyAlignment="1">
      <alignment horizontal="right"/>
    </xf>
    <xf numFmtId="167" fontId="1" fillId="0" borderId="0" xfId="0" applyNumberFormat="1" applyFont="1" applyAlignment="1">
      <alignment horizontal="right"/>
    </xf>
    <xf numFmtId="166" fontId="10" fillId="0" borderId="0" xfId="0" applyNumberFormat="1" applyFont="1" applyAlignment="1">
      <alignment horizontal="right"/>
    </xf>
    <xf numFmtId="166" fontId="9" fillId="0" borderId="0" xfId="0" applyNumberFormat="1" applyFont="1" applyAlignment="1">
      <alignment horizontal="right"/>
    </xf>
    <xf numFmtId="166" fontId="11" fillId="0" borderId="0" xfId="0" applyNumberFormat="1" applyFont="1"/>
    <xf numFmtId="166" fontId="12" fillId="0" borderId="0" xfId="0" applyNumberFormat="1" applyFont="1"/>
    <xf numFmtId="166" fontId="13" fillId="0" borderId="0" xfId="0" applyNumberFormat="1" applyFont="1"/>
    <xf numFmtId="164" fontId="1" fillId="6" borderId="0" xfId="0" applyNumberFormat="1" applyFont="1" applyFill="1"/>
    <xf numFmtId="164" fontId="1" fillId="7" borderId="0" xfId="0" applyNumberFormat="1" applyFont="1" applyFill="1"/>
    <xf numFmtId="164" fontId="1" fillId="8" borderId="0" xfId="0" applyNumberFormat="1" applyFont="1" applyFill="1"/>
    <xf numFmtId="164" fontId="1" fillId="9" borderId="0" xfId="0" applyNumberFormat="1" applyFont="1" applyFill="1"/>
    <xf numFmtId="164" fontId="1" fillId="10" borderId="0" xfId="0" applyNumberFormat="1" applyFont="1" applyFill="1"/>
    <xf numFmtId="164" fontId="1" fillId="11" borderId="0" xfId="0" applyNumberFormat="1" applyFont="1" applyFill="1"/>
    <xf numFmtId="164" fontId="1" fillId="12" borderId="0" xfId="0" applyNumberFormat="1" applyFont="1" applyFill="1"/>
    <xf numFmtId="164" fontId="1" fillId="13" borderId="0" xfId="0" applyNumberFormat="1" applyFont="1" applyFill="1"/>
    <xf numFmtId="166" fontId="2" fillId="14" borderId="0" xfId="0" applyNumberFormat="1" applyFont="1" applyFill="1" applyAlignment="1">
      <alignment horizontal="center"/>
    </xf>
    <xf numFmtId="166" fontId="1" fillId="15" borderId="0" xfId="0" applyNumberFormat="1" applyFont="1" applyFill="1" applyAlignment="1">
      <alignment horizontal="center"/>
    </xf>
    <xf numFmtId="166" fontId="8" fillId="16" borderId="0" xfId="0" applyNumberFormat="1" applyFont="1" applyFill="1" applyAlignment="1">
      <alignment horizontal="center"/>
    </xf>
    <xf numFmtId="166" fontId="1" fillId="17" borderId="0" xfId="0" applyNumberFormat="1" applyFont="1" applyFill="1" applyAlignment="1">
      <alignment horizontal="center"/>
    </xf>
    <xf numFmtId="166" fontId="8" fillId="18" borderId="0" xfId="0" applyNumberFormat="1" applyFont="1" applyFill="1" applyAlignment="1">
      <alignment horizontal="center"/>
    </xf>
    <xf numFmtId="166" fontId="1" fillId="19" borderId="0" xfId="0" applyNumberFormat="1" applyFont="1" applyFill="1" applyAlignment="1">
      <alignment horizontal="center"/>
    </xf>
    <xf numFmtId="166" fontId="8" fillId="20" borderId="0" xfId="0" applyNumberFormat="1" applyFont="1" applyFill="1" applyAlignment="1">
      <alignment horizontal="center"/>
    </xf>
    <xf numFmtId="166" fontId="8" fillId="21" borderId="0" xfId="0" applyNumberFormat="1" applyFont="1" applyFill="1" applyAlignment="1">
      <alignment horizontal="center"/>
    </xf>
    <xf numFmtId="166" fontId="1" fillId="22" borderId="0" xfId="0" applyNumberFormat="1" applyFont="1" applyFill="1" applyAlignment="1">
      <alignment horizontal="center"/>
    </xf>
    <xf numFmtId="166" fontId="8" fillId="23" borderId="0" xfId="0" applyNumberFormat="1" applyFont="1" applyFill="1" applyAlignment="1">
      <alignment horizontal="center"/>
    </xf>
    <xf numFmtId="166" fontId="1" fillId="24" borderId="0" xfId="0" applyNumberFormat="1" applyFont="1" applyFill="1" applyAlignment="1">
      <alignment horizontal="center"/>
    </xf>
    <xf numFmtId="166" fontId="1" fillId="25" borderId="0" xfId="0" applyNumberFormat="1" applyFont="1" applyFill="1" applyAlignment="1">
      <alignment horizontal="center"/>
    </xf>
    <xf numFmtId="166" fontId="2" fillId="26" borderId="0" xfId="0" applyNumberFormat="1" applyFont="1" applyFill="1" applyAlignment="1">
      <alignment horizontal="center"/>
    </xf>
    <xf numFmtId="166" fontId="2" fillId="27" borderId="0" xfId="0" applyNumberFormat="1" applyFont="1" applyFill="1" applyAlignment="1">
      <alignment horizontal="center"/>
    </xf>
    <xf numFmtId="166" fontId="2" fillId="28" borderId="0" xfId="0" applyNumberFormat="1" applyFont="1" applyFill="1" applyAlignment="1">
      <alignment horizontal="center"/>
    </xf>
    <xf numFmtId="166" fontId="1" fillId="29" borderId="0" xfId="0" applyNumberFormat="1" applyFont="1" applyFill="1" applyAlignment="1">
      <alignment horizontal="center"/>
    </xf>
    <xf numFmtId="166" fontId="8" fillId="30" borderId="0" xfId="0" applyNumberFormat="1" applyFont="1" applyFill="1" applyAlignment="1">
      <alignment horizontal="center"/>
    </xf>
    <xf numFmtId="166" fontId="8" fillId="31" borderId="0" xfId="0" applyNumberFormat="1" applyFont="1" applyFill="1" applyAlignment="1">
      <alignment horizontal="center"/>
    </xf>
    <xf numFmtId="166" fontId="8" fillId="32" borderId="0" xfId="0" applyNumberFormat="1" applyFont="1" applyFill="1" applyAlignment="1">
      <alignment horizontal="center"/>
    </xf>
    <xf numFmtId="166" fontId="1" fillId="33" borderId="0" xfId="0" applyNumberFormat="1" applyFont="1" applyFill="1"/>
    <xf numFmtId="164" fontId="1" fillId="2" borderId="0" xfId="0" applyNumberFormat="1" applyFont="1" applyFill="1"/>
    <xf numFmtId="166" fontId="2" fillId="0" borderId="0" xfId="0" applyNumberFormat="1" applyFont="1" applyAlignment="1">
      <alignment horizontal="center"/>
    </xf>
    <xf numFmtId="0" fontId="14" fillId="0" borderId="0" xfId="0" applyFont="1"/>
    <xf numFmtId="164" fontId="5" fillId="0" borderId="0" xfId="0" applyNumberFormat="1" applyFont="1"/>
    <xf numFmtId="164" fontId="1" fillId="0" borderId="6" xfId="0" applyNumberFormat="1" applyFont="1" applyBorder="1" applyAlignment="1">
      <alignment horizontal="right"/>
    </xf>
    <xf numFmtId="164" fontId="1" fillId="0" borderId="6" xfId="0" applyNumberFormat="1" applyFont="1" applyBorder="1"/>
    <xf numFmtId="164" fontId="3" fillId="0" borderId="0" xfId="0" applyNumberFormat="1" applyFont="1"/>
    <xf numFmtId="164" fontId="8" fillId="0" borderId="0" xfId="0" applyNumberFormat="1" applyFont="1"/>
    <xf numFmtId="164" fontId="1" fillId="0" borderId="7" xfId="0" applyNumberFormat="1" applyFont="1" applyBorder="1"/>
    <xf numFmtId="164" fontId="11" fillId="0" borderId="0" xfId="0" applyNumberFormat="1" applyFont="1"/>
    <xf numFmtId="164" fontId="4" fillId="0" borderId="0" xfId="0" applyNumberFormat="1" applyFont="1"/>
    <xf numFmtId="164" fontId="13" fillId="0" borderId="0" xfId="0" applyNumberFormat="1" applyFont="1"/>
    <xf numFmtId="164" fontId="10" fillId="0" borderId="0" xfId="0" applyNumberFormat="1" applyFont="1"/>
    <xf numFmtId="164" fontId="15" fillId="0" borderId="0" xfId="0" applyNumberFormat="1" applyFont="1"/>
    <xf numFmtId="164" fontId="16" fillId="0" borderId="0" xfId="0" applyNumberFormat="1" applyFont="1"/>
    <xf numFmtId="164" fontId="17" fillId="2" borderId="0" xfId="0" applyNumberFormat="1" applyFont="1" applyFill="1"/>
    <xf numFmtId="164" fontId="2" fillId="2" borderId="0" xfId="0" applyNumberFormat="1" applyFont="1" applyFill="1"/>
    <xf numFmtId="164" fontId="16" fillId="2" borderId="0" xfId="0" applyNumberFormat="1" applyFont="1" applyFill="1"/>
    <xf numFmtId="166" fontId="10" fillId="35" borderId="0" xfId="0" applyNumberFormat="1" applyFont="1" applyFill="1" applyAlignment="1">
      <alignment horizontal="right"/>
    </xf>
    <xf numFmtId="166" fontId="10" fillId="13" borderId="0" xfId="0" applyNumberFormat="1" applyFont="1" applyFill="1" applyAlignment="1">
      <alignment horizontal="right"/>
    </xf>
    <xf numFmtId="166" fontId="10" fillId="36" borderId="0" xfId="0" applyNumberFormat="1" applyFont="1" applyFill="1" applyAlignment="1">
      <alignment horizontal="right"/>
    </xf>
    <xf numFmtId="166" fontId="10" fillId="38" borderId="0" xfId="0" applyNumberFormat="1" applyFont="1" applyFill="1" applyAlignment="1">
      <alignment horizontal="right"/>
    </xf>
    <xf numFmtId="166" fontId="10" fillId="39" borderId="0" xfId="0" applyNumberFormat="1" applyFont="1" applyFill="1" applyAlignment="1">
      <alignment horizontal="right"/>
    </xf>
    <xf numFmtId="166" fontId="10" fillId="40" borderId="0" xfId="0" applyNumberFormat="1" applyFont="1" applyFill="1" applyAlignment="1">
      <alignment horizontal="right"/>
    </xf>
    <xf numFmtId="164" fontId="10" fillId="13" borderId="0" xfId="0" applyNumberFormat="1" applyFont="1" applyFill="1" applyAlignment="1">
      <alignment horizontal="right"/>
    </xf>
    <xf numFmtId="164" fontId="10" fillId="36" borderId="0" xfId="0" applyNumberFormat="1" applyFont="1" applyFill="1" applyAlignment="1">
      <alignment horizontal="right"/>
    </xf>
    <xf numFmtId="164" fontId="10" fillId="38" borderId="0" xfId="0" applyNumberFormat="1" applyFont="1" applyFill="1" applyAlignment="1">
      <alignment horizontal="right"/>
    </xf>
    <xf numFmtId="164" fontId="10" fillId="40" borderId="0" xfId="0" applyNumberFormat="1" applyFont="1" applyFill="1" applyAlignment="1">
      <alignment horizontal="right"/>
    </xf>
    <xf numFmtId="166" fontId="17" fillId="34" borderId="0" xfId="0" applyNumberFormat="1" applyFont="1" applyFill="1" applyAlignment="1">
      <alignment horizontal="right"/>
    </xf>
    <xf numFmtId="166" fontId="15" fillId="33" borderId="0" xfId="0" applyNumberFormat="1" applyFont="1" applyFill="1" applyAlignment="1">
      <alignment horizontal="right"/>
    </xf>
    <xf numFmtId="166" fontId="17" fillId="19" borderId="0" xfId="0" applyNumberFormat="1" applyFont="1" applyFill="1" applyAlignment="1">
      <alignment horizontal="right"/>
    </xf>
    <xf numFmtId="166" fontId="16" fillId="8" borderId="0" xfId="0" applyNumberFormat="1" applyFont="1" applyFill="1" applyAlignment="1">
      <alignment horizontal="right"/>
    </xf>
    <xf numFmtId="166" fontId="16" fillId="37" borderId="0" xfId="0" applyNumberFormat="1" applyFont="1" applyFill="1" applyAlignment="1">
      <alignment horizontal="right"/>
    </xf>
    <xf numFmtId="164" fontId="16" fillId="8" borderId="0" xfId="0" applyNumberFormat="1" applyFont="1" applyFill="1" applyAlignment="1">
      <alignment horizontal="right"/>
    </xf>
    <xf numFmtId="164" fontId="15" fillId="33" borderId="0" xfId="0" applyNumberFormat="1" applyFont="1" applyFill="1" applyAlignment="1">
      <alignment horizontal="right"/>
    </xf>
    <xf numFmtId="164" fontId="16" fillId="37" borderId="0" xfId="0" applyNumberFormat="1" applyFont="1" applyFill="1" applyAlignment="1">
      <alignment horizontal="right"/>
    </xf>
    <xf numFmtId="0" fontId="10" fillId="0" borderId="0" xfId="0" applyFont="1" applyAlignment="1">
      <alignment vertical="center"/>
    </xf>
    <xf numFmtId="0" fontId="3" fillId="0" borderId="0" xfId="0" applyFont="1" applyAlignment="1">
      <alignment vertical="center"/>
    </xf>
    <xf numFmtId="11" fontId="10" fillId="0" borderId="0" xfId="0" applyNumberFormat="1" applyFont="1" applyAlignment="1">
      <alignment vertical="center"/>
    </xf>
    <xf numFmtId="0" fontId="16" fillId="0" borderId="0" xfId="0" applyFont="1" applyAlignment="1">
      <alignment vertical="center"/>
    </xf>
    <xf numFmtId="0" fontId="18" fillId="0" borderId="0" xfId="0" applyFont="1" applyAlignment="1">
      <alignment vertical="center"/>
    </xf>
    <xf numFmtId="0" fontId="19" fillId="0" borderId="6" xfId="0" applyFont="1" applyBorder="1" applyAlignment="1">
      <alignment horizontal="right" vertical="center"/>
    </xf>
    <xf numFmtId="0" fontId="19" fillId="0" borderId="6" xfId="0" applyFont="1" applyBorder="1" applyAlignment="1">
      <alignment horizontal="left" vertical="center"/>
    </xf>
    <xf numFmtId="164" fontId="10" fillId="0" borderId="0" xfId="0" applyNumberFormat="1" applyFont="1" applyAlignment="1">
      <alignment vertical="center"/>
    </xf>
    <xf numFmtId="167" fontId="10" fillId="0" borderId="0" xfId="0" applyNumberFormat="1" applyFont="1" applyAlignment="1">
      <alignment vertical="center"/>
    </xf>
    <xf numFmtId="164" fontId="10" fillId="0" borderId="0" xfId="0" applyNumberFormat="1" applyFont="1" applyAlignment="1">
      <alignment horizontal="right" vertical="center"/>
    </xf>
    <xf numFmtId="168" fontId="10" fillId="0" borderId="0" xfId="0" applyNumberFormat="1" applyFont="1" applyAlignment="1">
      <alignment horizontal="right" vertical="center"/>
    </xf>
    <xf numFmtId="164" fontId="20" fillId="0" borderId="0" xfId="0" applyNumberFormat="1" applyFont="1"/>
    <xf numFmtId="0" fontId="16" fillId="0" borderId="0" xfId="0" applyFont="1" applyAlignment="1">
      <alignment horizontal="left" vertical="center"/>
    </xf>
    <xf numFmtId="0" fontId="10" fillId="0" borderId="0" xfId="0" applyFont="1" applyAlignment="1">
      <alignment horizontal="left" vertical="center"/>
    </xf>
    <xf numFmtId="0" fontId="3" fillId="0" borderId="0" xfId="0" applyFont="1" applyAlignment="1">
      <alignment horizontal="left" vertical="center"/>
    </xf>
    <xf numFmtId="0" fontId="19" fillId="0" borderId="6" xfId="0" applyFont="1" applyBorder="1" applyAlignment="1">
      <alignment horizontal="center" vertical="center"/>
    </xf>
    <xf numFmtId="167" fontId="19" fillId="0" borderId="6" xfId="0" applyNumberFormat="1" applyFont="1" applyBorder="1" applyAlignment="1">
      <alignment horizontal="center" vertical="center"/>
    </xf>
    <xf numFmtId="0" fontId="10" fillId="0" borderId="0" xfId="0" applyFont="1" applyAlignment="1">
      <alignment horizontal="center" vertical="center"/>
    </xf>
    <xf numFmtId="171" fontId="10" fillId="0" borderId="0" xfId="0" applyNumberFormat="1" applyFont="1" applyAlignment="1">
      <alignment horizontal="center" vertical="center"/>
    </xf>
    <xf numFmtId="164" fontId="10" fillId="0" borderId="0" xfId="0" applyNumberFormat="1" applyFont="1" applyAlignment="1">
      <alignment horizontal="center" vertical="center"/>
    </xf>
    <xf numFmtId="2" fontId="10" fillId="0" borderId="0" xfId="0" applyNumberFormat="1" applyFont="1" applyAlignment="1">
      <alignment horizontal="center" vertical="center"/>
    </xf>
    <xf numFmtId="167" fontId="10" fillId="0" borderId="0" xfId="0" applyNumberFormat="1" applyFont="1" applyAlignment="1">
      <alignment horizontal="center" vertical="center"/>
    </xf>
    <xf numFmtId="0" fontId="16" fillId="0" borderId="0" xfId="0" applyFont="1" applyAlignment="1">
      <alignment horizontal="center" vertical="center"/>
    </xf>
    <xf numFmtId="2" fontId="16" fillId="0" borderId="0" xfId="0" applyNumberFormat="1" applyFont="1" applyAlignment="1">
      <alignment horizontal="center" vertical="center"/>
    </xf>
    <xf numFmtId="171" fontId="16" fillId="0" borderId="0" xfId="0" applyNumberFormat="1" applyFont="1" applyAlignment="1">
      <alignment horizontal="center" vertical="center"/>
    </xf>
    <xf numFmtId="164" fontId="16" fillId="0" borderId="0" xfId="0" applyNumberFormat="1" applyFont="1" applyAlignment="1">
      <alignment horizontal="center" vertical="center"/>
    </xf>
    <xf numFmtId="167" fontId="16" fillId="0" borderId="0" xfId="0" applyNumberFormat="1" applyFont="1" applyAlignment="1">
      <alignment horizontal="center" vertical="center"/>
    </xf>
    <xf numFmtId="164" fontId="9" fillId="0" borderId="0" xfId="0" applyNumberFormat="1" applyFont="1"/>
    <xf numFmtId="10" fontId="2" fillId="0" borderId="0" xfId="0" applyNumberFormat="1" applyFont="1"/>
    <xf numFmtId="164" fontId="2" fillId="0" borderId="0" xfId="0" applyNumberFormat="1" applyFont="1"/>
  </cellXfs>
  <cellStyles count="1">
    <cellStyle name="Normal" xfId="0" builtinId="0"/>
  </cellStyles>
  <dxfs count="26">
    <dxf>
      <font>
        <b val="0"/>
        <i val="0"/>
        <strike val="0"/>
        <condense val="0"/>
        <extend val="0"/>
        <outline val="0"/>
        <shadow val="0"/>
        <u val="none"/>
        <vertAlign val="baseline"/>
        <sz val="8"/>
        <color theme="1"/>
        <name val="Arial"/>
        <family val="2"/>
        <scheme val="none"/>
      </font>
      <numFmt numFmtId="164" formatCode="0.000"/>
    </dxf>
    <dxf>
      <font>
        <b val="0"/>
        <i val="0"/>
        <strike val="0"/>
        <condense val="0"/>
        <extend val="0"/>
        <outline val="0"/>
        <shadow val="0"/>
        <u val="none"/>
        <vertAlign val="baseline"/>
        <sz val="8"/>
        <color theme="1"/>
        <name val="Arial"/>
        <family val="2"/>
        <scheme val="none"/>
      </font>
      <numFmt numFmtId="164" formatCode="0.000"/>
    </dxf>
    <dxf>
      <font>
        <b val="0"/>
        <i val="0"/>
        <strike val="0"/>
        <condense val="0"/>
        <extend val="0"/>
        <outline val="0"/>
        <shadow val="0"/>
        <u val="none"/>
        <vertAlign val="baseline"/>
        <sz val="8"/>
        <color theme="1"/>
        <name val="Arial"/>
        <family val="2"/>
        <scheme val="none"/>
      </font>
      <numFmt numFmtId="164" formatCode="0.000"/>
    </dxf>
    <dxf>
      <font>
        <b val="0"/>
        <i val="0"/>
        <strike val="0"/>
        <condense val="0"/>
        <extend val="0"/>
        <outline val="0"/>
        <shadow val="0"/>
        <u val="none"/>
        <vertAlign val="baseline"/>
        <sz val="8"/>
        <color theme="1"/>
        <name val="Arial"/>
        <family val="2"/>
        <scheme val="none"/>
      </font>
      <numFmt numFmtId="164" formatCode="0.000"/>
    </dxf>
    <dxf>
      <font>
        <b val="0"/>
        <i val="0"/>
        <strike val="0"/>
        <condense val="0"/>
        <extend val="0"/>
        <outline val="0"/>
        <shadow val="0"/>
        <u val="none"/>
        <vertAlign val="baseline"/>
        <sz val="8"/>
        <color theme="1"/>
        <name val="Arial"/>
        <family val="2"/>
        <scheme val="none"/>
      </font>
      <numFmt numFmtId="164" formatCode="0.000"/>
    </dxf>
    <dxf>
      <font>
        <b val="0"/>
        <i val="0"/>
        <strike val="0"/>
        <condense val="0"/>
        <extend val="0"/>
        <outline val="0"/>
        <shadow val="0"/>
        <u val="none"/>
        <vertAlign val="baseline"/>
        <sz val="8"/>
        <color theme="1"/>
        <name val="Arial"/>
        <family val="2"/>
        <scheme val="none"/>
      </font>
      <numFmt numFmtId="164" formatCode="0.000"/>
    </dxf>
    <dxf>
      <font>
        <b val="0"/>
        <i val="0"/>
        <strike val="0"/>
        <condense val="0"/>
        <extend val="0"/>
        <outline val="0"/>
        <shadow val="0"/>
        <u val="none"/>
        <vertAlign val="baseline"/>
        <sz val="8"/>
        <color theme="1"/>
        <name val="Arial"/>
        <family val="2"/>
        <scheme val="none"/>
      </font>
      <numFmt numFmtId="164" formatCode="0.000"/>
    </dxf>
    <dxf>
      <font>
        <b val="0"/>
        <i val="0"/>
        <strike val="0"/>
        <condense val="0"/>
        <extend val="0"/>
        <outline val="0"/>
        <shadow val="0"/>
        <u val="none"/>
        <vertAlign val="baseline"/>
        <sz val="8"/>
        <color theme="1"/>
        <name val="Arial"/>
        <family val="2"/>
        <scheme val="none"/>
      </font>
      <numFmt numFmtId="164" formatCode="0.000"/>
    </dxf>
    <dxf>
      <font>
        <b val="0"/>
        <i val="0"/>
        <strike val="0"/>
        <condense val="0"/>
        <extend val="0"/>
        <outline val="0"/>
        <shadow val="0"/>
        <u val="none"/>
        <vertAlign val="baseline"/>
        <sz val="8"/>
        <color theme="1"/>
        <name val="Arial"/>
        <family val="2"/>
        <scheme val="none"/>
      </font>
      <numFmt numFmtId="164" formatCode="0.000"/>
    </dxf>
    <dxf>
      <font>
        <b val="0"/>
        <i val="0"/>
        <strike val="0"/>
        <condense val="0"/>
        <extend val="0"/>
        <outline val="0"/>
        <shadow val="0"/>
        <u val="none"/>
        <vertAlign val="baseline"/>
        <sz val="8"/>
        <color theme="1"/>
        <name val="Arial"/>
        <family val="2"/>
        <scheme val="none"/>
      </font>
      <numFmt numFmtId="164" formatCode="0.000"/>
    </dxf>
    <dxf>
      <font>
        <b val="0"/>
        <i val="0"/>
        <strike val="0"/>
        <condense val="0"/>
        <extend val="0"/>
        <outline val="0"/>
        <shadow val="0"/>
        <u val="none"/>
        <vertAlign val="baseline"/>
        <sz val="8"/>
        <color theme="1"/>
        <name val="Arial"/>
        <family val="2"/>
        <scheme val="none"/>
      </font>
      <numFmt numFmtId="164" formatCode="0.000"/>
    </dxf>
    <dxf>
      <font>
        <b val="0"/>
        <i val="0"/>
        <strike val="0"/>
        <condense val="0"/>
        <extend val="0"/>
        <outline val="0"/>
        <shadow val="0"/>
        <u val="none"/>
        <vertAlign val="baseline"/>
        <sz val="8"/>
        <color theme="1"/>
        <name val="Arial"/>
        <family val="2"/>
        <scheme val="none"/>
      </font>
      <numFmt numFmtId="164" formatCode="0.000"/>
    </dxf>
    <dxf>
      <font>
        <b val="0"/>
        <i val="0"/>
        <strike val="0"/>
        <condense val="0"/>
        <extend val="0"/>
        <outline val="0"/>
        <shadow val="0"/>
        <u val="none"/>
        <vertAlign val="baseline"/>
        <sz val="8"/>
        <color theme="1"/>
        <name val="Arial"/>
        <family val="2"/>
        <scheme val="none"/>
      </font>
      <numFmt numFmtId="164" formatCode="0.000"/>
    </dxf>
    <dxf>
      <font>
        <b val="0"/>
        <i val="0"/>
        <strike val="0"/>
        <condense val="0"/>
        <extend val="0"/>
        <outline val="0"/>
        <shadow val="0"/>
        <u val="none"/>
        <vertAlign val="baseline"/>
        <sz val="8"/>
        <color theme="1"/>
        <name val="Arial"/>
        <family val="2"/>
        <scheme val="none"/>
      </font>
      <numFmt numFmtId="164" formatCode="0.000"/>
    </dxf>
    <dxf>
      <font>
        <b val="0"/>
        <i val="0"/>
        <strike val="0"/>
        <condense val="0"/>
        <extend val="0"/>
        <outline val="0"/>
        <shadow val="0"/>
        <u val="none"/>
        <vertAlign val="baseline"/>
        <sz val="8"/>
        <color theme="1"/>
        <name val="Arial"/>
        <family val="2"/>
        <scheme val="none"/>
      </font>
      <numFmt numFmtId="164" formatCode="0.000"/>
    </dxf>
    <dxf>
      <font>
        <b val="0"/>
        <i val="0"/>
        <strike val="0"/>
        <condense val="0"/>
        <extend val="0"/>
        <outline val="0"/>
        <shadow val="0"/>
        <u val="none"/>
        <vertAlign val="baseline"/>
        <sz val="8"/>
        <color theme="1"/>
        <name val="Arial"/>
        <family val="2"/>
        <scheme val="none"/>
      </font>
      <numFmt numFmtId="164" formatCode="0.000"/>
    </dxf>
    <dxf>
      <font>
        <b val="0"/>
        <i val="0"/>
        <strike val="0"/>
        <condense val="0"/>
        <extend val="0"/>
        <outline val="0"/>
        <shadow val="0"/>
        <u val="none"/>
        <vertAlign val="baseline"/>
        <sz val="8"/>
        <color theme="1"/>
        <name val="Arial"/>
        <family val="2"/>
        <scheme val="none"/>
      </font>
      <numFmt numFmtId="164" formatCode="0.000"/>
    </dxf>
    <dxf>
      <font>
        <b val="0"/>
        <i val="0"/>
        <strike val="0"/>
        <condense val="0"/>
        <extend val="0"/>
        <outline val="0"/>
        <shadow val="0"/>
        <u val="none"/>
        <vertAlign val="baseline"/>
        <sz val="8"/>
        <color theme="1"/>
        <name val="Arial"/>
        <family val="2"/>
        <scheme val="none"/>
      </font>
      <numFmt numFmtId="164" formatCode="0.000"/>
    </dxf>
    <dxf>
      <font>
        <b val="0"/>
        <i val="0"/>
        <strike val="0"/>
        <condense val="0"/>
        <extend val="0"/>
        <outline val="0"/>
        <shadow val="0"/>
        <u val="none"/>
        <vertAlign val="baseline"/>
        <sz val="8"/>
        <color theme="1"/>
        <name val="Arial"/>
        <family val="2"/>
        <scheme val="none"/>
      </font>
      <numFmt numFmtId="164" formatCode="0.000"/>
    </dxf>
    <dxf>
      <font>
        <b val="0"/>
        <i val="0"/>
        <strike val="0"/>
        <condense val="0"/>
        <extend val="0"/>
        <outline val="0"/>
        <shadow val="0"/>
        <u val="none"/>
        <vertAlign val="baseline"/>
        <sz val="8"/>
        <color theme="1"/>
        <name val="Arial"/>
        <family val="2"/>
        <scheme val="none"/>
      </font>
      <numFmt numFmtId="164" formatCode="0.000"/>
    </dxf>
    <dxf>
      <font>
        <b val="0"/>
        <i val="0"/>
        <strike val="0"/>
        <condense val="0"/>
        <extend val="0"/>
        <outline val="0"/>
        <shadow val="0"/>
        <u val="none"/>
        <vertAlign val="baseline"/>
        <sz val="8"/>
        <color theme="1"/>
        <name val="Arial"/>
        <family val="2"/>
        <scheme val="none"/>
      </font>
      <numFmt numFmtId="164" formatCode="0.000"/>
    </dxf>
    <dxf>
      <font>
        <b val="0"/>
        <i val="0"/>
        <strike val="0"/>
        <condense val="0"/>
        <extend val="0"/>
        <outline val="0"/>
        <shadow val="0"/>
        <u val="none"/>
        <vertAlign val="baseline"/>
        <sz val="8"/>
        <color theme="1"/>
        <name val="Arial"/>
        <family val="2"/>
        <scheme val="none"/>
      </font>
      <numFmt numFmtId="164" formatCode="0.000"/>
    </dxf>
    <dxf>
      <font>
        <b val="0"/>
        <i val="0"/>
        <strike val="0"/>
        <condense val="0"/>
        <extend val="0"/>
        <outline val="0"/>
        <shadow val="0"/>
        <u val="none"/>
        <vertAlign val="baseline"/>
        <sz val="8"/>
        <color theme="1"/>
        <name val="Arial"/>
        <family val="2"/>
        <scheme val="none"/>
      </font>
      <numFmt numFmtId="164" formatCode="0.000"/>
    </dxf>
    <dxf>
      <font>
        <b val="0"/>
        <i val="0"/>
        <strike val="0"/>
        <condense val="0"/>
        <extend val="0"/>
        <outline val="0"/>
        <shadow val="0"/>
        <u val="none"/>
        <vertAlign val="baseline"/>
        <sz val="8"/>
        <color theme="1"/>
        <name val="Arial"/>
        <family val="2"/>
        <scheme val="none"/>
      </font>
      <numFmt numFmtId="164" formatCode="0.000"/>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numFmt numFmtId="164" formatCode="0.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1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a:pPr>
            <a:r>
              <a:rPr lang="en-US"/>
              <a:t>AGE (n = 500, mean = 68.562, slope = 4.307)</a:t>
            </a:r>
          </a:p>
        </c:rich>
      </c:tx>
      <c:overlay val="0"/>
    </c:title>
    <c:autoTitleDeleted val="0"/>
    <c:plotArea>
      <c:layout>
        <c:manualLayout>
          <c:xMode val="edge"/>
          <c:yMode val="edge"/>
          <c:x val="3.0581024974262058E-2"/>
          <c:y val="0.13333333333333333"/>
          <c:w val="0.96941897502573793"/>
          <c:h val="0.8666666666666667"/>
        </c:manualLayout>
      </c:layout>
      <c:scatterChart>
        <c:scatterStyle val="lineMarker"/>
        <c:varyColors val="0"/>
        <c:ser>
          <c:idx val="0"/>
          <c:order val="0"/>
          <c:spPr>
            <a:ln w="9525" cap="rnd" cmpd="sng" algn="ctr">
              <a:solidFill>
                <a:srgbClr val="0000FF"/>
              </a:solidFill>
              <a:prstDash val="solid"/>
              <a:round/>
              <a:headEnd type="none" w="med" len="med"/>
              <a:tailEnd type="none" w="med" len="med"/>
            </a:ln>
            <a:effectLst/>
          </c:spPr>
          <c:marker>
            <c:symbol val="diamond"/>
            <c:size val="4"/>
            <c:spPr>
              <a:solidFill>
                <a:srgbClr val="9999FF"/>
              </a:solidFill>
              <a:ln w="9525" cap="rnd" cmpd="sng" algn="ctr">
                <a:solidFill>
                  <a:srgbClr val="0000FF"/>
                </a:solidFill>
                <a:prstDash val="solid"/>
                <a:round/>
                <a:headEnd type="none" w="med" len="med"/>
                <a:tailEnd type="none" w="med" len="med"/>
              </a:ln>
            </c:spPr>
          </c:marker>
          <c:trendline>
            <c:spPr>
              <a:ln w="3175">
                <a:solidFill>
                  <a:srgbClr val="969696"/>
                </a:solidFill>
                <a:prstDash val="solid"/>
              </a:ln>
            </c:spPr>
            <c:trendlineType val="linear"/>
            <c:dispRSqr val="0"/>
            <c:dispEq val="0"/>
          </c:trendline>
          <c:xVal>
            <c:numLit>
              <c:formatCode>General</c:formatCode>
              <c:ptCount val="5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numLit>
          </c:xVal>
          <c:yVal>
            <c:numLit>
              <c:formatCode>General</c:formatCode>
              <c:ptCount val="500"/>
              <c:pt idx="0">
                <c:v>62</c:v>
              </c:pt>
              <c:pt idx="1">
                <c:v>65</c:v>
              </c:pt>
              <c:pt idx="2">
                <c:v>88</c:v>
              </c:pt>
              <c:pt idx="3">
                <c:v>82</c:v>
              </c:pt>
              <c:pt idx="4">
                <c:v>61</c:v>
              </c:pt>
              <c:pt idx="5">
                <c:v>67</c:v>
              </c:pt>
              <c:pt idx="6">
                <c:v>84</c:v>
              </c:pt>
              <c:pt idx="7">
                <c:v>82</c:v>
              </c:pt>
              <c:pt idx="8">
                <c:v>86</c:v>
              </c:pt>
              <c:pt idx="9">
                <c:v>58</c:v>
              </c:pt>
              <c:pt idx="10">
                <c:v>67</c:v>
              </c:pt>
              <c:pt idx="11">
                <c:v>56</c:v>
              </c:pt>
              <c:pt idx="12">
                <c:v>59</c:v>
              </c:pt>
              <c:pt idx="13">
                <c:v>72</c:v>
              </c:pt>
              <c:pt idx="14">
                <c:v>64</c:v>
              </c:pt>
              <c:pt idx="15">
                <c:v>68</c:v>
              </c:pt>
              <c:pt idx="16">
                <c:v>67</c:v>
              </c:pt>
              <c:pt idx="17">
                <c:v>69</c:v>
              </c:pt>
              <c:pt idx="18">
                <c:v>78</c:v>
              </c:pt>
              <c:pt idx="19">
                <c:v>60</c:v>
              </c:pt>
              <c:pt idx="20">
                <c:v>61</c:v>
              </c:pt>
              <c:pt idx="21">
                <c:v>61</c:v>
              </c:pt>
              <c:pt idx="22">
                <c:v>76</c:v>
              </c:pt>
              <c:pt idx="23">
                <c:v>73</c:v>
              </c:pt>
              <c:pt idx="24">
                <c:v>68</c:v>
              </c:pt>
              <c:pt idx="25">
                <c:v>61</c:v>
              </c:pt>
              <c:pt idx="26">
                <c:v>56</c:v>
              </c:pt>
              <c:pt idx="27">
                <c:v>71</c:v>
              </c:pt>
              <c:pt idx="28">
                <c:v>86</c:v>
              </c:pt>
              <c:pt idx="29">
                <c:v>57</c:v>
              </c:pt>
              <c:pt idx="30">
                <c:v>71</c:v>
              </c:pt>
              <c:pt idx="31">
                <c:v>69</c:v>
              </c:pt>
              <c:pt idx="32">
                <c:v>75</c:v>
              </c:pt>
              <c:pt idx="33">
                <c:v>74</c:v>
              </c:pt>
              <c:pt idx="34">
                <c:v>70</c:v>
              </c:pt>
              <c:pt idx="35">
                <c:v>56</c:v>
              </c:pt>
              <c:pt idx="36">
                <c:v>75</c:v>
              </c:pt>
              <c:pt idx="37">
                <c:v>81</c:v>
              </c:pt>
              <c:pt idx="38">
                <c:v>66</c:v>
              </c:pt>
              <c:pt idx="39">
                <c:v>65</c:v>
              </c:pt>
              <c:pt idx="40">
                <c:v>75</c:v>
              </c:pt>
              <c:pt idx="41">
                <c:v>80</c:v>
              </c:pt>
              <c:pt idx="42">
                <c:v>60</c:v>
              </c:pt>
              <c:pt idx="43">
                <c:v>64</c:v>
              </c:pt>
              <c:pt idx="44">
                <c:v>82</c:v>
              </c:pt>
              <c:pt idx="45">
                <c:v>66</c:v>
              </c:pt>
              <c:pt idx="46">
                <c:v>66</c:v>
              </c:pt>
              <c:pt idx="47">
                <c:v>65</c:v>
              </c:pt>
              <c:pt idx="48">
                <c:v>56</c:v>
              </c:pt>
              <c:pt idx="49">
                <c:v>59</c:v>
              </c:pt>
              <c:pt idx="50">
                <c:v>71</c:v>
              </c:pt>
              <c:pt idx="51">
                <c:v>65</c:v>
              </c:pt>
              <c:pt idx="52">
                <c:v>55</c:v>
              </c:pt>
              <c:pt idx="53">
                <c:v>70</c:v>
              </c:pt>
              <c:pt idx="54">
                <c:v>56</c:v>
              </c:pt>
              <c:pt idx="55">
                <c:v>86</c:v>
              </c:pt>
              <c:pt idx="56">
                <c:v>64</c:v>
              </c:pt>
              <c:pt idx="57">
                <c:v>58</c:v>
              </c:pt>
              <c:pt idx="58">
                <c:v>58</c:v>
              </c:pt>
              <c:pt idx="59">
                <c:v>65</c:v>
              </c:pt>
              <c:pt idx="60">
                <c:v>63</c:v>
              </c:pt>
              <c:pt idx="61">
                <c:v>60</c:v>
              </c:pt>
              <c:pt idx="62">
                <c:v>59</c:v>
              </c:pt>
              <c:pt idx="63">
                <c:v>61</c:v>
              </c:pt>
              <c:pt idx="64">
                <c:v>83</c:v>
              </c:pt>
              <c:pt idx="65">
                <c:v>77</c:v>
              </c:pt>
              <c:pt idx="66">
                <c:v>58</c:v>
              </c:pt>
              <c:pt idx="67">
                <c:v>58</c:v>
              </c:pt>
              <c:pt idx="68">
                <c:v>59</c:v>
              </c:pt>
              <c:pt idx="69">
                <c:v>64</c:v>
              </c:pt>
              <c:pt idx="70">
                <c:v>70</c:v>
              </c:pt>
              <c:pt idx="71">
                <c:v>69</c:v>
              </c:pt>
              <c:pt idx="72">
                <c:v>57</c:v>
              </c:pt>
              <c:pt idx="73">
                <c:v>63</c:v>
              </c:pt>
              <c:pt idx="74">
                <c:v>71</c:v>
              </c:pt>
              <c:pt idx="75">
                <c:v>71</c:v>
              </c:pt>
              <c:pt idx="76">
                <c:v>67</c:v>
              </c:pt>
              <c:pt idx="77">
                <c:v>64</c:v>
              </c:pt>
              <c:pt idx="78">
                <c:v>69</c:v>
              </c:pt>
              <c:pt idx="79">
                <c:v>68</c:v>
              </c:pt>
              <c:pt idx="80">
                <c:v>57</c:v>
              </c:pt>
              <c:pt idx="81">
                <c:v>69</c:v>
              </c:pt>
              <c:pt idx="82">
                <c:v>74</c:v>
              </c:pt>
              <c:pt idx="83">
                <c:v>76</c:v>
              </c:pt>
              <c:pt idx="84">
                <c:v>76</c:v>
              </c:pt>
              <c:pt idx="85">
                <c:v>56</c:v>
              </c:pt>
              <c:pt idx="86">
                <c:v>62</c:v>
              </c:pt>
              <c:pt idx="87">
                <c:v>66</c:v>
              </c:pt>
              <c:pt idx="88">
                <c:v>86</c:v>
              </c:pt>
              <c:pt idx="89">
                <c:v>77</c:v>
              </c:pt>
              <c:pt idx="90">
                <c:v>87</c:v>
              </c:pt>
              <c:pt idx="91">
                <c:v>75</c:v>
              </c:pt>
              <c:pt idx="92">
                <c:v>70</c:v>
              </c:pt>
              <c:pt idx="93">
                <c:v>67</c:v>
              </c:pt>
              <c:pt idx="94">
                <c:v>68</c:v>
              </c:pt>
              <c:pt idx="95">
                <c:v>58</c:v>
              </c:pt>
              <c:pt idx="96">
                <c:v>55</c:v>
              </c:pt>
              <c:pt idx="97">
                <c:v>75</c:v>
              </c:pt>
              <c:pt idx="98">
                <c:v>75</c:v>
              </c:pt>
              <c:pt idx="99">
                <c:v>76</c:v>
              </c:pt>
              <c:pt idx="100">
                <c:v>68</c:v>
              </c:pt>
              <c:pt idx="101">
                <c:v>61</c:v>
              </c:pt>
              <c:pt idx="102">
                <c:v>60</c:v>
              </c:pt>
              <c:pt idx="103">
                <c:v>77</c:v>
              </c:pt>
              <c:pt idx="104">
                <c:v>78</c:v>
              </c:pt>
              <c:pt idx="105">
                <c:v>74</c:v>
              </c:pt>
              <c:pt idx="106">
                <c:v>67</c:v>
              </c:pt>
              <c:pt idx="107">
                <c:v>81</c:v>
              </c:pt>
              <c:pt idx="108">
                <c:v>70</c:v>
              </c:pt>
              <c:pt idx="109">
                <c:v>68</c:v>
              </c:pt>
              <c:pt idx="110">
                <c:v>75</c:v>
              </c:pt>
              <c:pt idx="111">
                <c:v>80</c:v>
              </c:pt>
              <c:pt idx="112">
                <c:v>56</c:v>
              </c:pt>
              <c:pt idx="113">
                <c:v>69</c:v>
              </c:pt>
              <c:pt idx="114">
                <c:v>79</c:v>
              </c:pt>
              <c:pt idx="115">
                <c:v>66</c:v>
              </c:pt>
              <c:pt idx="116">
                <c:v>55</c:v>
              </c:pt>
              <c:pt idx="117">
                <c:v>73</c:v>
              </c:pt>
              <c:pt idx="118">
                <c:v>63</c:v>
              </c:pt>
              <c:pt idx="119">
                <c:v>69</c:v>
              </c:pt>
              <c:pt idx="120">
                <c:v>57</c:v>
              </c:pt>
              <c:pt idx="121">
                <c:v>69</c:v>
              </c:pt>
              <c:pt idx="122">
                <c:v>87</c:v>
              </c:pt>
              <c:pt idx="123">
                <c:v>59</c:v>
              </c:pt>
              <c:pt idx="124">
                <c:v>81</c:v>
              </c:pt>
              <c:pt idx="125">
                <c:v>65</c:v>
              </c:pt>
              <c:pt idx="126">
                <c:v>83</c:v>
              </c:pt>
              <c:pt idx="127">
                <c:v>66</c:v>
              </c:pt>
              <c:pt idx="128">
                <c:v>60</c:v>
              </c:pt>
              <c:pt idx="129">
                <c:v>71</c:v>
              </c:pt>
              <c:pt idx="130">
                <c:v>69</c:v>
              </c:pt>
              <c:pt idx="131">
                <c:v>66</c:v>
              </c:pt>
              <c:pt idx="132">
                <c:v>56</c:v>
              </c:pt>
              <c:pt idx="133">
                <c:v>76</c:v>
              </c:pt>
              <c:pt idx="134">
                <c:v>60</c:v>
              </c:pt>
              <c:pt idx="135">
                <c:v>86</c:v>
              </c:pt>
              <c:pt idx="136">
                <c:v>58</c:v>
              </c:pt>
              <c:pt idx="137">
                <c:v>67</c:v>
              </c:pt>
              <c:pt idx="138">
                <c:v>67</c:v>
              </c:pt>
              <c:pt idx="139">
                <c:v>57</c:v>
              </c:pt>
              <c:pt idx="140">
                <c:v>76</c:v>
              </c:pt>
              <c:pt idx="141">
                <c:v>61</c:v>
              </c:pt>
              <c:pt idx="142">
                <c:v>66</c:v>
              </c:pt>
              <c:pt idx="143">
                <c:v>74</c:v>
              </c:pt>
              <c:pt idx="144">
                <c:v>61</c:v>
              </c:pt>
              <c:pt idx="145">
                <c:v>70</c:v>
              </c:pt>
              <c:pt idx="146">
                <c:v>79</c:v>
              </c:pt>
              <c:pt idx="147">
                <c:v>82</c:v>
              </c:pt>
              <c:pt idx="148">
                <c:v>78</c:v>
              </c:pt>
              <c:pt idx="149">
                <c:v>59</c:v>
              </c:pt>
              <c:pt idx="150">
                <c:v>56</c:v>
              </c:pt>
              <c:pt idx="151">
                <c:v>61</c:v>
              </c:pt>
              <c:pt idx="152">
                <c:v>60</c:v>
              </c:pt>
              <c:pt idx="153">
                <c:v>58</c:v>
              </c:pt>
              <c:pt idx="154">
                <c:v>75</c:v>
              </c:pt>
              <c:pt idx="155">
                <c:v>75</c:v>
              </c:pt>
              <c:pt idx="156">
                <c:v>80</c:v>
              </c:pt>
              <c:pt idx="157">
                <c:v>64</c:v>
              </c:pt>
              <c:pt idx="158">
                <c:v>66</c:v>
              </c:pt>
              <c:pt idx="159">
                <c:v>66</c:v>
              </c:pt>
              <c:pt idx="160">
                <c:v>83</c:v>
              </c:pt>
              <c:pt idx="161">
                <c:v>77</c:v>
              </c:pt>
              <c:pt idx="162">
                <c:v>78</c:v>
              </c:pt>
              <c:pt idx="163">
                <c:v>82</c:v>
              </c:pt>
              <c:pt idx="164">
                <c:v>60</c:v>
              </c:pt>
              <c:pt idx="165">
                <c:v>59</c:v>
              </c:pt>
              <c:pt idx="166">
                <c:v>71</c:v>
              </c:pt>
              <c:pt idx="167">
                <c:v>69</c:v>
              </c:pt>
              <c:pt idx="168">
                <c:v>90</c:v>
              </c:pt>
              <c:pt idx="169">
                <c:v>60</c:v>
              </c:pt>
              <c:pt idx="170">
                <c:v>60</c:v>
              </c:pt>
              <c:pt idx="171">
                <c:v>60</c:v>
              </c:pt>
              <c:pt idx="172">
                <c:v>61</c:v>
              </c:pt>
              <c:pt idx="173">
                <c:v>69</c:v>
              </c:pt>
              <c:pt idx="174">
                <c:v>55</c:v>
              </c:pt>
              <c:pt idx="175">
                <c:v>83</c:v>
              </c:pt>
              <c:pt idx="176">
                <c:v>69</c:v>
              </c:pt>
              <c:pt idx="177">
                <c:v>89</c:v>
              </c:pt>
              <c:pt idx="178">
                <c:v>85</c:v>
              </c:pt>
              <c:pt idx="179">
                <c:v>82</c:v>
              </c:pt>
              <c:pt idx="180">
                <c:v>63</c:v>
              </c:pt>
              <c:pt idx="181">
                <c:v>63</c:v>
              </c:pt>
              <c:pt idx="182">
                <c:v>61</c:v>
              </c:pt>
              <c:pt idx="183">
                <c:v>56</c:v>
              </c:pt>
              <c:pt idx="184">
                <c:v>59</c:v>
              </c:pt>
              <c:pt idx="185">
                <c:v>60</c:v>
              </c:pt>
              <c:pt idx="186">
                <c:v>67</c:v>
              </c:pt>
              <c:pt idx="187">
                <c:v>73</c:v>
              </c:pt>
              <c:pt idx="188">
                <c:v>59</c:v>
              </c:pt>
              <c:pt idx="189">
                <c:v>79</c:v>
              </c:pt>
              <c:pt idx="190">
                <c:v>68</c:v>
              </c:pt>
              <c:pt idx="191">
                <c:v>57</c:v>
              </c:pt>
              <c:pt idx="192">
                <c:v>70</c:v>
              </c:pt>
              <c:pt idx="193">
                <c:v>56</c:v>
              </c:pt>
              <c:pt idx="194">
                <c:v>60</c:v>
              </c:pt>
              <c:pt idx="195">
                <c:v>67</c:v>
              </c:pt>
              <c:pt idx="196">
                <c:v>69</c:v>
              </c:pt>
              <c:pt idx="197">
                <c:v>60</c:v>
              </c:pt>
              <c:pt idx="198">
                <c:v>78</c:v>
              </c:pt>
              <c:pt idx="199">
                <c:v>56</c:v>
              </c:pt>
              <c:pt idx="200">
                <c:v>61</c:v>
              </c:pt>
              <c:pt idx="201">
                <c:v>78</c:v>
              </c:pt>
              <c:pt idx="202">
                <c:v>76</c:v>
              </c:pt>
              <c:pt idx="203">
                <c:v>64</c:v>
              </c:pt>
              <c:pt idx="204">
                <c:v>68</c:v>
              </c:pt>
              <c:pt idx="205">
                <c:v>57</c:v>
              </c:pt>
              <c:pt idx="206">
                <c:v>57</c:v>
              </c:pt>
              <c:pt idx="207">
                <c:v>60</c:v>
              </c:pt>
              <c:pt idx="208">
                <c:v>65</c:v>
              </c:pt>
              <c:pt idx="209">
                <c:v>72</c:v>
              </c:pt>
              <c:pt idx="210">
                <c:v>57</c:v>
              </c:pt>
              <c:pt idx="211">
                <c:v>56</c:v>
              </c:pt>
              <c:pt idx="212">
                <c:v>77</c:v>
              </c:pt>
              <c:pt idx="213">
                <c:v>57</c:v>
              </c:pt>
              <c:pt idx="214">
                <c:v>83</c:v>
              </c:pt>
              <c:pt idx="215">
                <c:v>67</c:v>
              </c:pt>
              <c:pt idx="216">
                <c:v>56</c:v>
              </c:pt>
              <c:pt idx="217">
                <c:v>77</c:v>
              </c:pt>
              <c:pt idx="218">
                <c:v>65</c:v>
              </c:pt>
              <c:pt idx="219">
                <c:v>70</c:v>
              </c:pt>
              <c:pt idx="220">
                <c:v>72</c:v>
              </c:pt>
              <c:pt idx="221">
                <c:v>76</c:v>
              </c:pt>
              <c:pt idx="222">
                <c:v>58</c:v>
              </c:pt>
              <c:pt idx="223">
                <c:v>69</c:v>
              </c:pt>
              <c:pt idx="224">
                <c:v>58</c:v>
              </c:pt>
              <c:pt idx="225">
                <c:v>60</c:v>
              </c:pt>
              <c:pt idx="226">
                <c:v>61</c:v>
              </c:pt>
              <c:pt idx="227">
                <c:v>57</c:v>
              </c:pt>
              <c:pt idx="228">
                <c:v>68</c:v>
              </c:pt>
              <c:pt idx="229">
                <c:v>60</c:v>
              </c:pt>
              <c:pt idx="230">
                <c:v>76</c:v>
              </c:pt>
              <c:pt idx="231">
                <c:v>58</c:v>
              </c:pt>
              <c:pt idx="232">
                <c:v>75</c:v>
              </c:pt>
              <c:pt idx="233">
                <c:v>62</c:v>
              </c:pt>
              <c:pt idx="234">
                <c:v>62</c:v>
              </c:pt>
              <c:pt idx="235">
                <c:v>59</c:v>
              </c:pt>
              <c:pt idx="236">
                <c:v>58</c:v>
              </c:pt>
              <c:pt idx="237">
                <c:v>58</c:v>
              </c:pt>
              <c:pt idx="238">
                <c:v>59</c:v>
              </c:pt>
              <c:pt idx="239">
                <c:v>64</c:v>
              </c:pt>
              <c:pt idx="240">
                <c:v>69</c:v>
              </c:pt>
              <c:pt idx="241">
                <c:v>61</c:v>
              </c:pt>
              <c:pt idx="242">
                <c:v>65</c:v>
              </c:pt>
              <c:pt idx="243">
                <c:v>62</c:v>
              </c:pt>
              <c:pt idx="244">
                <c:v>77</c:v>
              </c:pt>
              <c:pt idx="245">
                <c:v>57</c:v>
              </c:pt>
              <c:pt idx="246">
                <c:v>76</c:v>
              </c:pt>
              <c:pt idx="247">
                <c:v>74</c:v>
              </c:pt>
              <c:pt idx="248">
                <c:v>59</c:v>
              </c:pt>
              <c:pt idx="249">
                <c:v>68</c:v>
              </c:pt>
              <c:pt idx="250">
                <c:v>57</c:v>
              </c:pt>
              <c:pt idx="251">
                <c:v>57</c:v>
              </c:pt>
              <c:pt idx="252">
                <c:v>60</c:v>
              </c:pt>
              <c:pt idx="253">
                <c:v>59</c:v>
              </c:pt>
              <c:pt idx="254">
                <c:v>64</c:v>
              </c:pt>
              <c:pt idx="255">
                <c:v>61</c:v>
              </c:pt>
              <c:pt idx="256">
                <c:v>67</c:v>
              </c:pt>
              <c:pt idx="257">
                <c:v>71</c:v>
              </c:pt>
              <c:pt idx="258">
                <c:v>71</c:v>
              </c:pt>
              <c:pt idx="259">
                <c:v>74</c:v>
              </c:pt>
              <c:pt idx="260">
                <c:v>64</c:v>
              </c:pt>
              <c:pt idx="261">
                <c:v>79</c:v>
              </c:pt>
              <c:pt idx="262">
                <c:v>77</c:v>
              </c:pt>
              <c:pt idx="263">
                <c:v>61</c:v>
              </c:pt>
              <c:pt idx="264">
                <c:v>64</c:v>
              </c:pt>
              <c:pt idx="265">
                <c:v>64</c:v>
              </c:pt>
              <c:pt idx="266">
                <c:v>65</c:v>
              </c:pt>
              <c:pt idx="267">
                <c:v>59</c:v>
              </c:pt>
              <c:pt idx="268">
                <c:v>65</c:v>
              </c:pt>
              <c:pt idx="269">
                <c:v>70</c:v>
              </c:pt>
              <c:pt idx="270">
                <c:v>55</c:v>
              </c:pt>
              <c:pt idx="271">
                <c:v>60</c:v>
              </c:pt>
              <c:pt idx="272">
                <c:v>77</c:v>
              </c:pt>
              <c:pt idx="273">
                <c:v>69</c:v>
              </c:pt>
              <c:pt idx="274">
                <c:v>83</c:v>
              </c:pt>
              <c:pt idx="275">
                <c:v>65</c:v>
              </c:pt>
              <c:pt idx="276">
                <c:v>55</c:v>
              </c:pt>
              <c:pt idx="277">
                <c:v>70</c:v>
              </c:pt>
              <c:pt idx="278">
                <c:v>79</c:v>
              </c:pt>
              <c:pt idx="279">
                <c:v>90</c:v>
              </c:pt>
              <c:pt idx="280">
                <c:v>57</c:v>
              </c:pt>
              <c:pt idx="281">
                <c:v>58</c:v>
              </c:pt>
              <c:pt idx="282">
                <c:v>77</c:v>
              </c:pt>
              <c:pt idx="283">
                <c:v>60</c:v>
              </c:pt>
              <c:pt idx="284">
                <c:v>71</c:v>
              </c:pt>
              <c:pt idx="285">
                <c:v>66</c:v>
              </c:pt>
              <c:pt idx="286">
                <c:v>61</c:v>
              </c:pt>
              <c:pt idx="287">
                <c:v>77</c:v>
              </c:pt>
              <c:pt idx="288">
                <c:v>59</c:v>
              </c:pt>
              <c:pt idx="289">
                <c:v>75</c:v>
              </c:pt>
              <c:pt idx="290">
                <c:v>72</c:v>
              </c:pt>
              <c:pt idx="291">
                <c:v>74</c:v>
              </c:pt>
              <c:pt idx="292">
                <c:v>68</c:v>
              </c:pt>
              <c:pt idx="293">
                <c:v>75</c:v>
              </c:pt>
              <c:pt idx="294">
                <c:v>63</c:v>
              </c:pt>
              <c:pt idx="295">
                <c:v>58</c:v>
              </c:pt>
              <c:pt idx="296">
                <c:v>71</c:v>
              </c:pt>
              <c:pt idx="297">
                <c:v>62</c:v>
              </c:pt>
              <c:pt idx="298">
                <c:v>72</c:v>
              </c:pt>
              <c:pt idx="299">
                <c:v>68</c:v>
              </c:pt>
              <c:pt idx="300">
                <c:v>60</c:v>
              </c:pt>
              <c:pt idx="301">
                <c:v>56</c:v>
              </c:pt>
              <c:pt idx="302">
                <c:v>80</c:v>
              </c:pt>
              <c:pt idx="303">
                <c:v>69</c:v>
              </c:pt>
              <c:pt idx="304">
                <c:v>59</c:v>
              </c:pt>
              <c:pt idx="305">
                <c:v>62</c:v>
              </c:pt>
              <c:pt idx="306">
                <c:v>60</c:v>
              </c:pt>
              <c:pt idx="307">
                <c:v>74</c:v>
              </c:pt>
              <c:pt idx="308">
                <c:v>88</c:v>
              </c:pt>
              <c:pt idx="309">
                <c:v>69</c:v>
              </c:pt>
              <c:pt idx="310">
                <c:v>66</c:v>
              </c:pt>
              <c:pt idx="311">
                <c:v>63</c:v>
              </c:pt>
              <c:pt idx="312">
                <c:v>69</c:v>
              </c:pt>
              <c:pt idx="313">
                <c:v>63</c:v>
              </c:pt>
              <c:pt idx="314">
                <c:v>82</c:v>
              </c:pt>
              <c:pt idx="315">
                <c:v>56</c:v>
              </c:pt>
              <c:pt idx="316">
                <c:v>64</c:v>
              </c:pt>
              <c:pt idx="317">
                <c:v>58</c:v>
              </c:pt>
              <c:pt idx="318">
                <c:v>63</c:v>
              </c:pt>
              <c:pt idx="319">
                <c:v>77</c:v>
              </c:pt>
              <c:pt idx="320">
                <c:v>70</c:v>
              </c:pt>
              <c:pt idx="321">
                <c:v>60</c:v>
              </c:pt>
              <c:pt idx="322">
                <c:v>62</c:v>
              </c:pt>
              <c:pt idx="323">
                <c:v>64</c:v>
              </c:pt>
              <c:pt idx="324">
                <c:v>61</c:v>
              </c:pt>
              <c:pt idx="325">
                <c:v>63</c:v>
              </c:pt>
              <c:pt idx="326">
                <c:v>57</c:v>
              </c:pt>
              <c:pt idx="327">
                <c:v>90</c:v>
              </c:pt>
              <c:pt idx="328">
                <c:v>61</c:v>
              </c:pt>
              <c:pt idx="329">
                <c:v>59</c:v>
              </c:pt>
              <c:pt idx="330">
                <c:v>81</c:v>
              </c:pt>
              <c:pt idx="331">
                <c:v>60</c:v>
              </c:pt>
              <c:pt idx="332">
                <c:v>65</c:v>
              </c:pt>
              <c:pt idx="333">
                <c:v>68</c:v>
              </c:pt>
              <c:pt idx="334">
                <c:v>62</c:v>
              </c:pt>
              <c:pt idx="335">
                <c:v>69</c:v>
              </c:pt>
              <c:pt idx="336">
                <c:v>62</c:v>
              </c:pt>
              <c:pt idx="337">
                <c:v>65</c:v>
              </c:pt>
              <c:pt idx="338">
                <c:v>59</c:v>
              </c:pt>
              <c:pt idx="339">
                <c:v>77</c:v>
              </c:pt>
              <c:pt idx="340">
                <c:v>74</c:v>
              </c:pt>
              <c:pt idx="341">
                <c:v>58</c:v>
              </c:pt>
              <c:pt idx="342">
                <c:v>58</c:v>
              </c:pt>
              <c:pt idx="343">
                <c:v>80</c:v>
              </c:pt>
              <c:pt idx="344">
                <c:v>79</c:v>
              </c:pt>
              <c:pt idx="345">
                <c:v>60</c:v>
              </c:pt>
              <c:pt idx="346">
                <c:v>56</c:v>
              </c:pt>
              <c:pt idx="347">
                <c:v>77</c:v>
              </c:pt>
              <c:pt idx="348">
                <c:v>62</c:v>
              </c:pt>
              <c:pt idx="349">
                <c:v>57</c:v>
              </c:pt>
              <c:pt idx="350">
                <c:v>76</c:v>
              </c:pt>
              <c:pt idx="351">
                <c:v>88</c:v>
              </c:pt>
              <c:pt idx="352">
                <c:v>77</c:v>
              </c:pt>
              <c:pt idx="353">
                <c:v>76</c:v>
              </c:pt>
              <c:pt idx="354">
                <c:v>60</c:v>
              </c:pt>
              <c:pt idx="355">
                <c:v>66</c:v>
              </c:pt>
              <c:pt idx="356">
                <c:v>60</c:v>
              </c:pt>
              <c:pt idx="357">
                <c:v>63</c:v>
              </c:pt>
              <c:pt idx="358">
                <c:v>69</c:v>
              </c:pt>
              <c:pt idx="359">
                <c:v>80</c:v>
              </c:pt>
              <c:pt idx="360">
                <c:v>63</c:v>
              </c:pt>
              <c:pt idx="361">
                <c:v>59</c:v>
              </c:pt>
              <c:pt idx="362">
                <c:v>62</c:v>
              </c:pt>
              <c:pt idx="363">
                <c:v>59</c:v>
              </c:pt>
              <c:pt idx="364">
                <c:v>62</c:v>
              </c:pt>
              <c:pt idx="365">
                <c:v>72</c:v>
              </c:pt>
              <c:pt idx="366">
                <c:v>80</c:v>
              </c:pt>
              <c:pt idx="367">
                <c:v>62</c:v>
              </c:pt>
              <c:pt idx="368">
                <c:v>57</c:v>
              </c:pt>
              <c:pt idx="369">
                <c:v>71</c:v>
              </c:pt>
              <c:pt idx="370">
                <c:v>85</c:v>
              </c:pt>
              <c:pt idx="371">
                <c:v>69</c:v>
              </c:pt>
              <c:pt idx="372">
                <c:v>80</c:v>
              </c:pt>
              <c:pt idx="373">
                <c:v>67</c:v>
              </c:pt>
              <c:pt idx="374">
                <c:v>70</c:v>
              </c:pt>
              <c:pt idx="375">
                <c:v>81</c:v>
              </c:pt>
              <c:pt idx="376">
                <c:v>72</c:v>
              </c:pt>
              <c:pt idx="377">
                <c:v>83</c:v>
              </c:pt>
              <c:pt idx="378">
                <c:v>74</c:v>
              </c:pt>
              <c:pt idx="379">
                <c:v>81</c:v>
              </c:pt>
              <c:pt idx="380">
                <c:v>75</c:v>
              </c:pt>
              <c:pt idx="381">
                <c:v>70</c:v>
              </c:pt>
              <c:pt idx="382">
                <c:v>61</c:v>
              </c:pt>
              <c:pt idx="383">
                <c:v>74</c:v>
              </c:pt>
              <c:pt idx="384">
                <c:v>72</c:v>
              </c:pt>
              <c:pt idx="385">
                <c:v>57</c:v>
              </c:pt>
              <c:pt idx="386">
                <c:v>70</c:v>
              </c:pt>
              <c:pt idx="387">
                <c:v>65</c:v>
              </c:pt>
              <c:pt idx="388">
                <c:v>71</c:v>
              </c:pt>
              <c:pt idx="389">
                <c:v>75</c:v>
              </c:pt>
              <c:pt idx="390">
                <c:v>83</c:v>
              </c:pt>
              <c:pt idx="391">
                <c:v>82</c:v>
              </c:pt>
              <c:pt idx="392">
                <c:v>77</c:v>
              </c:pt>
              <c:pt idx="393">
                <c:v>65</c:v>
              </c:pt>
              <c:pt idx="394">
                <c:v>74</c:v>
              </c:pt>
              <c:pt idx="395">
                <c:v>73</c:v>
              </c:pt>
              <c:pt idx="396">
                <c:v>76</c:v>
              </c:pt>
              <c:pt idx="397">
                <c:v>89</c:v>
              </c:pt>
              <c:pt idx="398">
                <c:v>65</c:v>
              </c:pt>
              <c:pt idx="399">
                <c:v>78</c:v>
              </c:pt>
              <c:pt idx="400">
                <c:v>77</c:v>
              </c:pt>
              <c:pt idx="401">
                <c:v>62</c:v>
              </c:pt>
              <c:pt idx="402">
                <c:v>74</c:v>
              </c:pt>
              <c:pt idx="403">
                <c:v>62</c:v>
              </c:pt>
              <c:pt idx="404">
                <c:v>81</c:v>
              </c:pt>
              <c:pt idx="405">
                <c:v>77</c:v>
              </c:pt>
              <c:pt idx="406">
                <c:v>82</c:v>
              </c:pt>
              <c:pt idx="407">
                <c:v>89</c:v>
              </c:pt>
              <c:pt idx="408">
                <c:v>66</c:v>
              </c:pt>
              <c:pt idx="409">
                <c:v>75</c:v>
              </c:pt>
              <c:pt idx="410">
                <c:v>67</c:v>
              </c:pt>
              <c:pt idx="411">
                <c:v>65</c:v>
              </c:pt>
              <c:pt idx="412">
                <c:v>60</c:v>
              </c:pt>
              <c:pt idx="413">
                <c:v>81</c:v>
              </c:pt>
              <c:pt idx="414">
                <c:v>63</c:v>
              </c:pt>
              <c:pt idx="415">
                <c:v>85</c:v>
              </c:pt>
              <c:pt idx="416">
                <c:v>68</c:v>
              </c:pt>
              <c:pt idx="417">
                <c:v>63</c:v>
              </c:pt>
              <c:pt idx="418">
                <c:v>70</c:v>
              </c:pt>
              <c:pt idx="419">
                <c:v>83</c:v>
              </c:pt>
              <c:pt idx="420">
                <c:v>84</c:v>
              </c:pt>
              <c:pt idx="421">
                <c:v>67</c:v>
              </c:pt>
              <c:pt idx="422">
                <c:v>81</c:v>
              </c:pt>
              <c:pt idx="423">
                <c:v>89</c:v>
              </c:pt>
              <c:pt idx="424">
                <c:v>81</c:v>
              </c:pt>
              <c:pt idx="425">
                <c:v>60</c:v>
              </c:pt>
              <c:pt idx="426">
                <c:v>61</c:v>
              </c:pt>
              <c:pt idx="427">
                <c:v>76</c:v>
              </c:pt>
              <c:pt idx="428">
                <c:v>62</c:v>
              </c:pt>
              <c:pt idx="429">
                <c:v>77</c:v>
              </c:pt>
              <c:pt idx="430">
                <c:v>58</c:v>
              </c:pt>
              <c:pt idx="431">
                <c:v>69</c:v>
              </c:pt>
              <c:pt idx="432">
                <c:v>80</c:v>
              </c:pt>
              <c:pt idx="433">
                <c:v>77</c:v>
              </c:pt>
              <c:pt idx="434">
                <c:v>73</c:v>
              </c:pt>
              <c:pt idx="435">
                <c:v>65</c:v>
              </c:pt>
              <c:pt idx="436">
                <c:v>61</c:v>
              </c:pt>
              <c:pt idx="437">
                <c:v>77</c:v>
              </c:pt>
              <c:pt idx="438">
                <c:v>67</c:v>
              </c:pt>
              <c:pt idx="439">
                <c:v>58</c:v>
              </c:pt>
              <c:pt idx="440">
                <c:v>70</c:v>
              </c:pt>
              <c:pt idx="441">
                <c:v>69</c:v>
              </c:pt>
              <c:pt idx="442">
                <c:v>66</c:v>
              </c:pt>
              <c:pt idx="443">
                <c:v>62</c:v>
              </c:pt>
              <c:pt idx="444">
                <c:v>71</c:v>
              </c:pt>
              <c:pt idx="445">
                <c:v>71</c:v>
              </c:pt>
              <c:pt idx="446">
                <c:v>82</c:v>
              </c:pt>
              <c:pt idx="447">
                <c:v>65</c:v>
              </c:pt>
              <c:pt idx="448">
                <c:v>82</c:v>
              </c:pt>
              <c:pt idx="449">
                <c:v>56</c:v>
              </c:pt>
              <c:pt idx="450">
                <c:v>88</c:v>
              </c:pt>
              <c:pt idx="451">
                <c:v>69</c:v>
              </c:pt>
              <c:pt idx="452">
                <c:v>70</c:v>
              </c:pt>
              <c:pt idx="453">
                <c:v>74</c:v>
              </c:pt>
              <c:pt idx="454">
                <c:v>56</c:v>
              </c:pt>
              <c:pt idx="455">
                <c:v>77</c:v>
              </c:pt>
              <c:pt idx="456">
                <c:v>65</c:v>
              </c:pt>
              <c:pt idx="457">
                <c:v>88</c:v>
              </c:pt>
              <c:pt idx="458">
                <c:v>82</c:v>
              </c:pt>
              <c:pt idx="459">
                <c:v>56</c:v>
              </c:pt>
              <c:pt idx="460">
                <c:v>77</c:v>
              </c:pt>
              <c:pt idx="461">
                <c:v>57</c:v>
              </c:pt>
              <c:pt idx="462">
                <c:v>71</c:v>
              </c:pt>
              <c:pt idx="463">
                <c:v>75</c:v>
              </c:pt>
              <c:pt idx="464">
                <c:v>57</c:v>
              </c:pt>
              <c:pt idx="465">
                <c:v>57</c:v>
              </c:pt>
              <c:pt idx="466">
                <c:v>72</c:v>
              </c:pt>
              <c:pt idx="467">
                <c:v>64</c:v>
              </c:pt>
              <c:pt idx="468">
                <c:v>67</c:v>
              </c:pt>
              <c:pt idx="469">
                <c:v>78</c:v>
              </c:pt>
              <c:pt idx="470">
                <c:v>80</c:v>
              </c:pt>
              <c:pt idx="471">
                <c:v>67</c:v>
              </c:pt>
              <c:pt idx="472">
                <c:v>82</c:v>
              </c:pt>
              <c:pt idx="473">
                <c:v>77</c:v>
              </c:pt>
              <c:pt idx="474">
                <c:v>77</c:v>
              </c:pt>
              <c:pt idx="475">
                <c:v>81</c:v>
              </c:pt>
              <c:pt idx="476">
                <c:v>86</c:v>
              </c:pt>
              <c:pt idx="477">
                <c:v>86</c:v>
              </c:pt>
              <c:pt idx="478">
                <c:v>79</c:v>
              </c:pt>
              <c:pt idx="479">
                <c:v>65</c:v>
              </c:pt>
              <c:pt idx="480">
                <c:v>62</c:v>
              </c:pt>
              <c:pt idx="481">
                <c:v>59</c:v>
              </c:pt>
              <c:pt idx="482">
                <c:v>68</c:v>
              </c:pt>
              <c:pt idx="483">
                <c:v>61</c:v>
              </c:pt>
              <c:pt idx="484">
                <c:v>79</c:v>
              </c:pt>
              <c:pt idx="485">
                <c:v>82</c:v>
              </c:pt>
              <c:pt idx="486">
                <c:v>76</c:v>
              </c:pt>
              <c:pt idx="487">
                <c:v>71</c:v>
              </c:pt>
              <c:pt idx="488">
                <c:v>65</c:v>
              </c:pt>
              <c:pt idx="489">
                <c:v>65</c:v>
              </c:pt>
              <c:pt idx="490">
                <c:v>58</c:v>
              </c:pt>
              <c:pt idx="491">
                <c:v>56</c:v>
              </c:pt>
              <c:pt idx="492">
                <c:v>59</c:v>
              </c:pt>
              <c:pt idx="493">
                <c:v>88</c:v>
              </c:pt>
              <c:pt idx="494">
                <c:v>87</c:v>
              </c:pt>
              <c:pt idx="495">
                <c:v>79</c:v>
              </c:pt>
              <c:pt idx="496">
                <c:v>64</c:v>
              </c:pt>
              <c:pt idx="497">
                <c:v>61</c:v>
              </c:pt>
              <c:pt idx="498">
                <c:v>81</c:v>
              </c:pt>
              <c:pt idx="499">
                <c:v>63</c:v>
              </c:pt>
            </c:numLit>
          </c:yVal>
          <c:smooth val="0"/>
          <c:extLst>
            <c:ext xmlns:c16="http://schemas.microsoft.com/office/drawing/2014/chart" uri="{C3380CC4-5D6E-409C-BE32-E72D297353CC}">
              <c16:uniqueId val="{00000000-EDA8-475D-AC5F-C197D74D28DC}"/>
            </c:ext>
          </c:extLst>
        </c:ser>
        <c:dLbls>
          <c:showLegendKey val="0"/>
          <c:showVal val="0"/>
          <c:showCatName val="0"/>
          <c:showSerName val="0"/>
          <c:showPercent val="0"/>
          <c:showBubbleSize val="0"/>
        </c:dLbls>
        <c:axId val="1960179824"/>
        <c:axId val="1960200944"/>
      </c:scatterChart>
      <c:valAx>
        <c:axId val="1960179824"/>
        <c:scaling>
          <c:orientation val="minMax"/>
        </c:scaling>
        <c:delete val="0"/>
        <c:axPos val="b"/>
        <c:majorGridlines>
          <c:spPr>
            <a:ln w="3175">
              <a:solidFill>
                <a:srgbClr val="C8C8C8"/>
              </a:solidFill>
              <a:prstDash val="solid"/>
            </a:ln>
          </c:spPr>
        </c:majorGridlines>
        <c:numFmt formatCode="General" sourceLinked="1"/>
        <c:majorTickMark val="out"/>
        <c:minorTickMark val="none"/>
        <c:tickLblPos val="nextTo"/>
        <c:spPr>
          <a:ln w="6350" cap="flat" cmpd="sng" algn="ctr">
            <a:solidFill>
              <a:sysClr val="window" lastClr="FFFFFF">
                <a:lumMod val="50000"/>
              </a:sysClr>
            </a:solidFill>
            <a:prstDash val="solid"/>
            <a:round/>
            <a:headEnd type="none" w="med" len="med"/>
            <a:tailEnd type="none" w="med" len="med"/>
          </a:ln>
        </c:spPr>
        <c:crossAx val="1960200944"/>
        <c:crossesAt val="-100000000"/>
        <c:crossBetween val="midCat"/>
      </c:valAx>
      <c:valAx>
        <c:axId val="1960200944"/>
        <c:scaling>
          <c:orientation val="minMax"/>
          <c:min val="55"/>
        </c:scaling>
        <c:delete val="0"/>
        <c:axPos val="l"/>
        <c:majorGridlines>
          <c:spPr>
            <a:ln w="6350" cap="flat" cmpd="sng" algn="ctr">
              <a:noFill/>
              <a:prstDash val="solid"/>
              <a:round/>
            </a:ln>
            <a:effectLst/>
            <a:extLst>
              <a:ext uri="{91240B29-F687-4F45-9708-019B960494DF}">
                <a14:hiddenLine xmlns:a14="http://schemas.microsoft.com/office/drawing/2010/main" w="6350" cap="flat" cmpd="sng" algn="ctr">
                  <a:solidFill>
                    <a:sysClr val="windowText" lastClr="000000">
                      <a:tint val="75000"/>
                    </a:sysClr>
                  </a:solidFill>
                  <a:prstDash val="solid"/>
                  <a:round/>
                </a14:hiddenLine>
              </a:ext>
            </a:extLst>
          </c:spPr>
        </c:majorGridlines>
        <c:numFmt formatCode="General" sourceLinked="1"/>
        <c:majorTickMark val="out"/>
        <c:minorTickMark val="none"/>
        <c:tickLblPos val="nextTo"/>
        <c:spPr>
          <a:ln w="6350" cap="flat" cmpd="sng" algn="ctr">
            <a:solidFill>
              <a:sysClr val="window" lastClr="FFFFFF">
                <a:lumMod val="50000"/>
              </a:sysClr>
            </a:solidFill>
            <a:prstDash val="solid"/>
            <a:round/>
            <a:headEnd type="none" w="med" len="med"/>
            <a:tailEnd type="none" w="med" len="med"/>
          </a:ln>
        </c:spPr>
        <c:crossAx val="1960179824"/>
        <c:crossesAt val="0"/>
        <c:crossBetween val="midCat"/>
      </c:valAx>
      <c:spPr>
        <a:ln w="6350" cap="flat" cmpd="sng" algn="ctr">
          <a:solidFill>
            <a:sysClr val="window" lastClr="FFFFFF">
              <a:lumMod val="50000"/>
            </a:sysClr>
          </a:solidFill>
          <a:prstDash val="solid"/>
          <a:round/>
          <a:headEnd type="none" w="med" len="med"/>
          <a:tailEnd type="none" w="med" len="med"/>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3F3F3"/>
    </a:solidFill>
    <a:ln w="6350" cap="flat" cmpd="sng" algn="ctr">
      <a:noFill/>
      <a:prstDash val="solid"/>
      <a:round/>
    </a:ln>
    <a:effectLst/>
    <a:extLst>
      <a:ext uri="{91240B29-F687-4F45-9708-019B960494DF}">
        <a14:hiddenLine xmlns:a14="http://schemas.microsoft.com/office/drawing/2010/main" w="6350" cap="flat" cmpd="sng" algn="ctr">
          <a:solidFill>
            <a:srgbClr val="808080"/>
          </a:solidFill>
          <a:prstDash val="solid"/>
          <a:round/>
        </a14:hiddenLine>
      </a:ext>
    </a:extLst>
  </c:spPr>
  <c:txPr>
    <a:bodyPr/>
    <a:lstStyle/>
    <a:p>
      <a:pPr>
        <a:defRPr sz="900" b="0" i="0"/>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spPr>
            <a:solidFill>
              <a:schemeClr val="accent1"/>
            </a:solidFill>
            <a:ln>
              <a:noFill/>
            </a:ln>
            <a:effectLst/>
          </c:spPr>
          <c:invertIfNegative val="0"/>
          <c:val>
            <c:numRef>
              <c:f>'Stats 4'!$B$56:$B$98</c:f>
              <c:numCache>
                <c:formatCode>0.000</c:formatCode>
                <c:ptCount val="43"/>
                <c:pt idx="0">
                  <c:v>1</c:v>
                </c:pt>
                <c:pt idx="1">
                  <c:v>1.0000000000000004</c:v>
                </c:pt>
                <c:pt idx="2">
                  <c:v>1.0000000000000024</c:v>
                </c:pt>
                <c:pt idx="3">
                  <c:v>0.82940250856733766</c:v>
                </c:pt>
                <c:pt idx="4">
                  <c:v>0.5876449221776513</c:v>
                </c:pt>
                <c:pt idx="5">
                  <c:v>0.3626263014225875</c:v>
                </c:pt>
                <c:pt idx="6">
                  <c:v>0.23831931848736895</c:v>
                </c:pt>
                <c:pt idx="7">
                  <c:v>-0.22125651091306497</c:v>
                </c:pt>
                <c:pt idx="8">
                  <c:v>0.86991649665207804</c:v>
                </c:pt>
                <c:pt idx="9">
                  <c:v>0.20765351603831739</c:v>
                </c:pt>
                <c:pt idx="10">
                  <c:v>-0.19264860783049093</c:v>
                </c:pt>
                <c:pt idx="11">
                  <c:v>3.4746186909321519E-2</c:v>
                </c:pt>
                <c:pt idx="12">
                  <c:v>0.16344243707041306</c:v>
                </c:pt>
                <c:pt idx="13">
                  <c:v>2.2713916972076125E-2</c:v>
                </c:pt>
                <c:pt idx="14">
                  <c:v>-0.15911055040880323</c:v>
                </c:pt>
                <c:pt idx="15">
                  <c:v>0.29145289783000666</c:v>
                </c:pt>
                <c:pt idx="16">
                  <c:v>-4.8893522086246123E-2</c:v>
                </c:pt>
                <c:pt idx="17">
                  <c:v>3.6427591246080082E-2</c:v>
                </c:pt>
                <c:pt idx="18">
                  <c:v>8.9701031165306238E-3</c:v>
                </c:pt>
                <c:pt idx="19">
                  <c:v>-4.7227117265372411E-2</c:v>
                </c:pt>
                <c:pt idx="20">
                  <c:v>2.6447181035377302E-2</c:v>
                </c:pt>
                <c:pt idx="21">
                  <c:v>-9.0487792612876275E-2</c:v>
                </c:pt>
                <c:pt idx="22">
                  <c:v>-0.27159637156942179</c:v>
                </c:pt>
              </c:numCache>
            </c:numRef>
          </c:val>
          <c:extLst>
            <c:ext xmlns:c16="http://schemas.microsoft.com/office/drawing/2014/chart" uri="{C3380CC4-5D6E-409C-BE32-E72D297353CC}">
              <c16:uniqueId val="{00000000-6206-46C0-8A28-C76BB99BFEEB}"/>
            </c:ext>
          </c:extLst>
        </c:ser>
        <c:ser>
          <c:idx val="1"/>
          <c:order val="1"/>
          <c:spPr>
            <a:solidFill>
              <a:schemeClr val="accent2"/>
            </a:solidFill>
            <a:ln>
              <a:noFill/>
            </a:ln>
            <a:effectLst/>
          </c:spPr>
          <c:invertIfNegative val="0"/>
          <c:val>
            <c:numRef>
              <c:f>'Stats 4'!$C$56:$C$98</c:f>
              <c:numCache>
                <c:formatCode>0.000</c:formatCode>
                <c:ptCount val="43"/>
                <c:pt idx="0">
                  <c:v>0</c:v>
                </c:pt>
                <c:pt idx="1">
                  <c:v>1</c:v>
                </c:pt>
                <c:pt idx="2">
                  <c:v>1.0000000000000013</c:v>
                </c:pt>
                <c:pt idx="3">
                  <c:v>0.82940250856733855</c:v>
                </c:pt>
                <c:pt idx="4">
                  <c:v>0.58764492217765241</c:v>
                </c:pt>
                <c:pt idx="5">
                  <c:v>0.36262630142258717</c:v>
                </c:pt>
                <c:pt idx="6">
                  <c:v>0.23831931848736893</c:v>
                </c:pt>
                <c:pt idx="7">
                  <c:v>-0.22125651091306489</c:v>
                </c:pt>
                <c:pt idx="8">
                  <c:v>0.8699164966520786</c:v>
                </c:pt>
                <c:pt idx="9">
                  <c:v>0.20765351603831683</c:v>
                </c:pt>
                <c:pt idx="10">
                  <c:v>-0.19264860783049098</c:v>
                </c:pt>
                <c:pt idx="11">
                  <c:v>3.4746186909321547E-2</c:v>
                </c:pt>
                <c:pt idx="12">
                  <c:v>0.16344243707041284</c:v>
                </c:pt>
                <c:pt idx="13">
                  <c:v>2.2713916972076132E-2</c:v>
                </c:pt>
                <c:pt idx="14">
                  <c:v>-0.15911055040880329</c:v>
                </c:pt>
                <c:pt idx="15">
                  <c:v>0.29145289783000655</c:v>
                </c:pt>
                <c:pt idx="16">
                  <c:v>-4.8893522086246102E-2</c:v>
                </c:pt>
                <c:pt idx="17">
                  <c:v>3.6427591246080096E-2</c:v>
                </c:pt>
                <c:pt idx="18">
                  <c:v>8.9701031165307366E-3</c:v>
                </c:pt>
                <c:pt idx="19">
                  <c:v>-4.7227117265372501E-2</c:v>
                </c:pt>
                <c:pt idx="20">
                  <c:v>2.6447181035377316E-2</c:v>
                </c:pt>
                <c:pt idx="21">
                  <c:v>-9.0487792612876455E-2</c:v>
                </c:pt>
                <c:pt idx="22">
                  <c:v>-0.27159637156942218</c:v>
                </c:pt>
              </c:numCache>
            </c:numRef>
          </c:val>
          <c:extLst>
            <c:ext xmlns:c16="http://schemas.microsoft.com/office/drawing/2014/chart" uri="{C3380CC4-5D6E-409C-BE32-E72D297353CC}">
              <c16:uniqueId val="{00000001-6206-46C0-8A28-C76BB99BFEEB}"/>
            </c:ext>
          </c:extLst>
        </c:ser>
        <c:ser>
          <c:idx val="2"/>
          <c:order val="2"/>
          <c:spPr>
            <a:solidFill>
              <a:schemeClr val="accent3"/>
            </a:solidFill>
            <a:ln>
              <a:noFill/>
            </a:ln>
            <a:effectLst/>
          </c:spPr>
          <c:invertIfNegative val="0"/>
          <c:val>
            <c:numRef>
              <c:f>'Stats 4'!$D$56:$D$98</c:f>
              <c:numCache>
                <c:formatCode>0.000</c:formatCode>
                <c:ptCount val="43"/>
                <c:pt idx="1">
                  <c:v>0</c:v>
                </c:pt>
                <c:pt idx="2">
                  <c:v>1</c:v>
                </c:pt>
                <c:pt idx="3">
                  <c:v>0.82940250856733688</c:v>
                </c:pt>
                <c:pt idx="4">
                  <c:v>0.5876449221776523</c:v>
                </c:pt>
                <c:pt idx="5">
                  <c:v>0.36262630142258712</c:v>
                </c:pt>
                <c:pt idx="6">
                  <c:v>0.23831931848736868</c:v>
                </c:pt>
                <c:pt idx="7">
                  <c:v>-0.22125651091306481</c:v>
                </c:pt>
                <c:pt idx="8">
                  <c:v>0.86991649665207726</c:v>
                </c:pt>
                <c:pt idx="9">
                  <c:v>0.20765351603831639</c:v>
                </c:pt>
                <c:pt idx="10">
                  <c:v>-0.19264860783049068</c:v>
                </c:pt>
                <c:pt idx="11">
                  <c:v>3.4746186909321589E-2</c:v>
                </c:pt>
                <c:pt idx="12">
                  <c:v>0.16344243707041275</c:v>
                </c:pt>
                <c:pt idx="13">
                  <c:v>2.2713916972076125E-2</c:v>
                </c:pt>
                <c:pt idx="14">
                  <c:v>-0.15911055040880304</c:v>
                </c:pt>
                <c:pt idx="15">
                  <c:v>0.2914528978300065</c:v>
                </c:pt>
                <c:pt idx="16">
                  <c:v>-4.8893522086246088E-2</c:v>
                </c:pt>
                <c:pt idx="17">
                  <c:v>3.6427591246080103E-2</c:v>
                </c:pt>
                <c:pt idx="18">
                  <c:v>8.9701031165307331E-3</c:v>
                </c:pt>
                <c:pt idx="19">
                  <c:v>-4.7227117265372445E-2</c:v>
                </c:pt>
                <c:pt idx="20">
                  <c:v>2.6447181035377309E-2</c:v>
                </c:pt>
                <c:pt idx="21">
                  <c:v>-9.0487792612876511E-2</c:v>
                </c:pt>
                <c:pt idx="22">
                  <c:v>-0.2715963715694219</c:v>
                </c:pt>
              </c:numCache>
            </c:numRef>
          </c:val>
          <c:extLst>
            <c:ext xmlns:c16="http://schemas.microsoft.com/office/drawing/2014/chart" uri="{C3380CC4-5D6E-409C-BE32-E72D297353CC}">
              <c16:uniqueId val="{00000002-6206-46C0-8A28-C76BB99BFEEB}"/>
            </c:ext>
          </c:extLst>
        </c:ser>
        <c:ser>
          <c:idx val="3"/>
          <c:order val="3"/>
          <c:spPr>
            <a:solidFill>
              <a:schemeClr val="accent4"/>
            </a:solidFill>
            <a:ln>
              <a:noFill/>
            </a:ln>
            <a:effectLst/>
          </c:spPr>
          <c:invertIfNegative val="0"/>
          <c:val>
            <c:numRef>
              <c:f>'Stats 4'!$E$56:$E$98</c:f>
              <c:numCache>
                <c:formatCode>0.000</c:formatCode>
                <c:ptCount val="43"/>
                <c:pt idx="2">
                  <c:v>0</c:v>
                </c:pt>
                <c:pt idx="3">
                  <c:v>1</c:v>
                </c:pt>
                <c:pt idx="4">
                  <c:v>3.5378682040730247E-2</c:v>
                </c:pt>
                <c:pt idx="5">
                  <c:v>8.9768193980764716E-2</c:v>
                </c:pt>
                <c:pt idx="6">
                  <c:v>0.18921698995719641</c:v>
                </c:pt>
                <c:pt idx="7">
                  <c:v>-0.1649943469977152</c:v>
                </c:pt>
                <c:pt idx="8">
                  <c:v>0.68903699740203339</c:v>
                </c:pt>
                <c:pt idx="9">
                  <c:v>0.18931686134100209</c:v>
                </c:pt>
                <c:pt idx="10">
                  <c:v>-0.18134792670322442</c:v>
                </c:pt>
                <c:pt idx="11">
                  <c:v>-1.026455818710624E-2</c:v>
                </c:pt>
                <c:pt idx="12">
                  <c:v>8.7612203379172526E-2</c:v>
                </c:pt>
                <c:pt idx="13">
                  <c:v>4.4290738412156583E-2</c:v>
                </c:pt>
                <c:pt idx="14">
                  <c:v>-7.6682500278527729E-2</c:v>
                </c:pt>
                <c:pt idx="15">
                  <c:v>9.0716146329249653E-2</c:v>
                </c:pt>
                <c:pt idx="16">
                  <c:v>-8.1826290625088574E-2</c:v>
                </c:pt>
                <c:pt idx="17">
                  <c:v>6.1948967745475182E-2</c:v>
                </c:pt>
                <c:pt idx="18">
                  <c:v>1.3089359622862791E-2</c:v>
                </c:pt>
                <c:pt idx="19">
                  <c:v>-7.8017586300889119E-2</c:v>
                </c:pt>
                <c:pt idx="20">
                  <c:v>4.0713903810944828E-2</c:v>
                </c:pt>
                <c:pt idx="21">
                  <c:v>-6.3771725834380469E-2</c:v>
                </c:pt>
                <c:pt idx="22">
                  <c:v>-0.21218086788590043</c:v>
                </c:pt>
              </c:numCache>
            </c:numRef>
          </c:val>
          <c:extLst>
            <c:ext xmlns:c16="http://schemas.microsoft.com/office/drawing/2014/chart" uri="{C3380CC4-5D6E-409C-BE32-E72D297353CC}">
              <c16:uniqueId val="{00000003-6206-46C0-8A28-C76BB99BFEEB}"/>
            </c:ext>
          </c:extLst>
        </c:ser>
        <c:ser>
          <c:idx val="4"/>
          <c:order val="4"/>
          <c:spPr>
            <a:solidFill>
              <a:schemeClr val="accent5"/>
            </a:solidFill>
            <a:ln>
              <a:noFill/>
            </a:ln>
            <a:effectLst/>
          </c:spPr>
          <c:invertIfNegative val="0"/>
          <c:val>
            <c:numRef>
              <c:f>'Stats 4'!$F$56:$F$98</c:f>
              <c:numCache>
                <c:formatCode>0.000</c:formatCode>
                <c:ptCount val="43"/>
                <c:pt idx="3">
                  <c:v>0</c:v>
                </c:pt>
                <c:pt idx="4">
                  <c:v>1</c:v>
                </c:pt>
                <c:pt idx="5">
                  <c:v>0.5186885804139687</c:v>
                </c:pt>
                <c:pt idx="6">
                  <c:v>0.15227933585581116</c:v>
                </c:pt>
                <c:pt idx="7">
                  <c:v>-0.15683830183392825</c:v>
                </c:pt>
                <c:pt idx="8">
                  <c:v>0.55823539518586429</c:v>
                </c:pt>
                <c:pt idx="9">
                  <c:v>9.7276505303343683E-2</c:v>
                </c:pt>
                <c:pt idx="10">
                  <c:v>-8.1975912354491851E-2</c:v>
                </c:pt>
                <c:pt idx="11">
                  <c:v>7.7024199806066396E-2</c:v>
                </c:pt>
                <c:pt idx="12">
                  <c:v>0.1654903443543814</c:v>
                </c:pt>
                <c:pt idx="13">
                  <c:v>-2.3515157098246087E-2</c:v>
                </c:pt>
                <c:pt idx="14">
                  <c:v>-0.17357097249231418</c:v>
                </c:pt>
                <c:pt idx="15">
                  <c:v>0.38999322030639644</c:v>
                </c:pt>
                <c:pt idx="16">
                  <c:v>3.1046703898755339E-2</c:v>
                </c:pt>
                <c:pt idx="17">
                  <c:v>-2.4557879531374921E-2</c:v>
                </c:pt>
                <c:pt idx="18">
                  <c:v>-2.9112265615207108E-3</c:v>
                </c:pt>
                <c:pt idx="19">
                  <c:v>2.8511432441437039E-2</c:v>
                </c:pt>
                <c:pt idx="20">
                  <c:v>-1.1656222217756052E-2</c:v>
                </c:pt>
                <c:pt idx="21">
                  <c:v>-6.9510662477113044E-2</c:v>
                </c:pt>
                <c:pt idx="22">
                  <c:v>-0.17854922507746415</c:v>
                </c:pt>
              </c:numCache>
            </c:numRef>
          </c:val>
          <c:extLst>
            <c:ext xmlns:c16="http://schemas.microsoft.com/office/drawing/2014/chart" uri="{C3380CC4-5D6E-409C-BE32-E72D297353CC}">
              <c16:uniqueId val="{00000004-6206-46C0-8A28-C76BB99BFEEB}"/>
            </c:ext>
          </c:extLst>
        </c:ser>
        <c:ser>
          <c:idx val="5"/>
          <c:order val="5"/>
          <c:spPr>
            <a:solidFill>
              <a:schemeClr val="accent6"/>
            </a:solidFill>
            <a:ln>
              <a:noFill/>
            </a:ln>
            <a:effectLst/>
          </c:spPr>
          <c:invertIfNegative val="0"/>
          <c:val>
            <c:numRef>
              <c:f>'Stats 4'!$G$56:$G$98</c:f>
              <c:numCache>
                <c:formatCode>0.000</c:formatCode>
                <c:ptCount val="43"/>
                <c:pt idx="4">
                  <c:v>0</c:v>
                </c:pt>
                <c:pt idx="5">
                  <c:v>1</c:v>
                </c:pt>
                <c:pt idx="6">
                  <c:v>0.20595725586852029</c:v>
                </c:pt>
                <c:pt idx="7">
                  <c:v>-2.1480923465876316E-2</c:v>
                </c:pt>
                <c:pt idx="8">
                  <c:v>0.53872835974847577</c:v>
                </c:pt>
                <c:pt idx="9">
                  <c:v>0.21772329642350641</c:v>
                </c:pt>
                <c:pt idx="10">
                  <c:v>-0.10773021675390936</c:v>
                </c:pt>
                <c:pt idx="11">
                  <c:v>3.266424423870392E-2</c:v>
                </c:pt>
                <c:pt idx="12">
                  <c:v>7.8900619883965309E-2</c:v>
                </c:pt>
                <c:pt idx="13">
                  <c:v>-1.3738188709080813E-2</c:v>
                </c:pt>
                <c:pt idx="14">
                  <c:v>-2.11649580816386E-2</c:v>
                </c:pt>
                <c:pt idx="15">
                  <c:v>0.98955034592139979</c:v>
                </c:pt>
                <c:pt idx="16">
                  <c:v>0.16720195306577837</c:v>
                </c:pt>
                <c:pt idx="17">
                  <c:v>-0.12249957422150881</c:v>
                </c:pt>
                <c:pt idx="18">
                  <c:v>-3.4719756391136745E-2</c:v>
                </c:pt>
                <c:pt idx="19">
                  <c:v>0.16364875900894313</c:v>
                </c:pt>
                <c:pt idx="20">
                  <c:v>-2.2695117483461855E-2</c:v>
                </c:pt>
                <c:pt idx="21">
                  <c:v>4.2423181863364114E-2</c:v>
                </c:pt>
                <c:pt idx="22">
                  <c:v>-5.0236388171725987E-2</c:v>
                </c:pt>
              </c:numCache>
            </c:numRef>
          </c:val>
          <c:extLst>
            <c:ext xmlns:c16="http://schemas.microsoft.com/office/drawing/2014/chart" uri="{C3380CC4-5D6E-409C-BE32-E72D297353CC}">
              <c16:uniqueId val="{00000005-6206-46C0-8A28-C76BB99BFEEB}"/>
            </c:ext>
          </c:extLst>
        </c:ser>
        <c:ser>
          <c:idx val="6"/>
          <c:order val="6"/>
          <c:spPr>
            <a:solidFill>
              <a:schemeClr val="accent1">
                <a:lumMod val="60000"/>
              </a:schemeClr>
            </a:solidFill>
            <a:ln>
              <a:noFill/>
            </a:ln>
            <a:effectLst/>
          </c:spPr>
          <c:invertIfNegative val="0"/>
          <c:val>
            <c:numRef>
              <c:f>'Stats 4'!$H$56:$H$98</c:f>
              <c:numCache>
                <c:formatCode>0.000</c:formatCode>
                <c:ptCount val="43"/>
                <c:pt idx="5">
                  <c:v>0</c:v>
                </c:pt>
                <c:pt idx="6">
                  <c:v>1</c:v>
                </c:pt>
                <c:pt idx="7">
                  <c:v>0.30803460302462399</c:v>
                </c:pt>
                <c:pt idx="8">
                  <c:v>0.57269736588270448</c:v>
                </c:pt>
                <c:pt idx="9">
                  <c:v>0.15256788471749985</c:v>
                </c:pt>
                <c:pt idx="10">
                  <c:v>7.0604294044134597E-2</c:v>
                </c:pt>
                <c:pt idx="11">
                  <c:v>6.8754401019958137E-3</c:v>
                </c:pt>
                <c:pt idx="12">
                  <c:v>0.2955436086875487</c:v>
                </c:pt>
                <c:pt idx="13">
                  <c:v>4.206566588812654E-2</c:v>
                </c:pt>
                <c:pt idx="14">
                  <c:v>7.8605874367516204E-2</c:v>
                </c:pt>
                <c:pt idx="15">
                  <c:v>0.19613974622133959</c:v>
                </c:pt>
                <c:pt idx="16">
                  <c:v>0.12270301135615071</c:v>
                </c:pt>
                <c:pt idx="17">
                  <c:v>-0.10323355921038005</c:v>
                </c:pt>
                <c:pt idx="18">
                  <c:v>5.4672944044157647E-4</c:v>
                </c:pt>
                <c:pt idx="19">
                  <c:v>0.10628983183100811</c:v>
                </c:pt>
                <c:pt idx="20">
                  <c:v>5.6437012304575283E-2</c:v>
                </c:pt>
                <c:pt idx="21">
                  <c:v>6.2141897236547769E-2</c:v>
                </c:pt>
                <c:pt idx="22">
                  <c:v>0.31919788947589156</c:v>
                </c:pt>
              </c:numCache>
            </c:numRef>
          </c:val>
          <c:extLst>
            <c:ext xmlns:c16="http://schemas.microsoft.com/office/drawing/2014/chart" uri="{C3380CC4-5D6E-409C-BE32-E72D297353CC}">
              <c16:uniqueId val="{00000006-6206-46C0-8A28-C76BB99BFEEB}"/>
            </c:ext>
          </c:extLst>
        </c:ser>
        <c:ser>
          <c:idx val="7"/>
          <c:order val="7"/>
          <c:spPr>
            <a:solidFill>
              <a:schemeClr val="accent2">
                <a:lumMod val="60000"/>
              </a:schemeClr>
            </a:solidFill>
            <a:ln>
              <a:noFill/>
            </a:ln>
            <a:effectLst/>
          </c:spPr>
          <c:invertIfNegative val="0"/>
          <c:val>
            <c:numRef>
              <c:f>'Stats 4'!$I$56:$I$98</c:f>
              <c:numCache>
                <c:formatCode>0.000</c:formatCode>
                <c:ptCount val="43"/>
                <c:pt idx="6">
                  <c:v>0</c:v>
                </c:pt>
                <c:pt idx="7">
                  <c:v>1</c:v>
                </c:pt>
                <c:pt idx="8">
                  <c:v>-0.1203472310277099</c:v>
                </c:pt>
                <c:pt idx="9">
                  <c:v>1.4985060775581944E-2</c:v>
                </c:pt>
                <c:pt idx="10">
                  <c:v>-2.4376893012001955E-2</c:v>
                </c:pt>
                <c:pt idx="11">
                  <c:v>-8.8043586607748858E-2</c:v>
                </c:pt>
                <c:pt idx="12">
                  <c:v>1.0031787815998139E-3</c:v>
                </c:pt>
                <c:pt idx="13">
                  <c:v>-1.2869933909291517E-2</c:v>
                </c:pt>
                <c:pt idx="14">
                  <c:v>9.4600199537368285E-2</c:v>
                </c:pt>
                <c:pt idx="15">
                  <c:v>3.3149375545393719E-3</c:v>
                </c:pt>
                <c:pt idx="16">
                  <c:v>-8.4304949102072937E-2</c:v>
                </c:pt>
                <c:pt idx="17">
                  <c:v>1.7266429980359422E-2</c:v>
                </c:pt>
                <c:pt idx="18">
                  <c:v>0.10435018781426067</c:v>
                </c:pt>
                <c:pt idx="19">
                  <c:v>-0.12857994770284345</c:v>
                </c:pt>
                <c:pt idx="20">
                  <c:v>-1.4311354093410635E-2</c:v>
                </c:pt>
                <c:pt idx="21">
                  <c:v>8.832892052215548E-3</c:v>
                </c:pt>
                <c:pt idx="22">
                  <c:v>0.93733602998251808</c:v>
                </c:pt>
              </c:numCache>
            </c:numRef>
          </c:val>
          <c:extLst>
            <c:ext xmlns:c16="http://schemas.microsoft.com/office/drawing/2014/chart" uri="{C3380CC4-5D6E-409C-BE32-E72D297353CC}">
              <c16:uniqueId val="{00000007-6206-46C0-8A28-C76BB99BFEEB}"/>
            </c:ext>
          </c:extLst>
        </c:ser>
        <c:ser>
          <c:idx val="8"/>
          <c:order val="8"/>
          <c:spPr>
            <a:solidFill>
              <a:schemeClr val="accent3">
                <a:lumMod val="60000"/>
              </a:schemeClr>
            </a:solidFill>
            <a:ln>
              <a:noFill/>
            </a:ln>
            <a:effectLst/>
          </c:spPr>
          <c:invertIfNegative val="0"/>
          <c:val>
            <c:numRef>
              <c:f>'Stats 4'!$J$56:$J$98</c:f>
              <c:numCache>
                <c:formatCode>0.000</c:formatCode>
                <c:ptCount val="43"/>
                <c:pt idx="7">
                  <c:v>0</c:v>
                </c:pt>
                <c:pt idx="8">
                  <c:v>1</c:v>
                </c:pt>
                <c:pt idx="9">
                  <c:v>0.26447951375499373</c:v>
                </c:pt>
                <c:pt idx="10">
                  <c:v>-0.16199524854404515</c:v>
                </c:pt>
                <c:pt idx="11">
                  <c:v>0.17564672430795522</c:v>
                </c:pt>
                <c:pt idx="12">
                  <c:v>0.31491240303944806</c:v>
                </c:pt>
                <c:pt idx="13">
                  <c:v>5.67078054235957E-2</c:v>
                </c:pt>
                <c:pt idx="14">
                  <c:v>-7.8528348362093298E-2</c:v>
                </c:pt>
                <c:pt idx="15">
                  <c:v>0.48607926521850692</c:v>
                </c:pt>
                <c:pt idx="16">
                  <c:v>8.2065606196917273E-2</c:v>
                </c:pt>
                <c:pt idx="17">
                  <c:v>-6.3900044863309649E-2</c:v>
                </c:pt>
                <c:pt idx="18">
                  <c:v>-9.6735261094180493E-3</c:v>
                </c:pt>
                <c:pt idx="19">
                  <c:v>7.6413523488651838E-2</c:v>
                </c:pt>
                <c:pt idx="20">
                  <c:v>6.3009907232678852E-2</c:v>
                </c:pt>
                <c:pt idx="21">
                  <c:v>7.7255822234683677E-2</c:v>
                </c:pt>
                <c:pt idx="22">
                  <c:v>-0.1613753608183891</c:v>
                </c:pt>
              </c:numCache>
            </c:numRef>
          </c:val>
          <c:extLst>
            <c:ext xmlns:c16="http://schemas.microsoft.com/office/drawing/2014/chart" uri="{C3380CC4-5D6E-409C-BE32-E72D297353CC}">
              <c16:uniqueId val="{00000008-6206-46C0-8A28-C76BB99BFEEB}"/>
            </c:ext>
          </c:extLst>
        </c:ser>
        <c:ser>
          <c:idx val="9"/>
          <c:order val="9"/>
          <c:spPr>
            <a:solidFill>
              <a:schemeClr val="accent4">
                <a:lumMod val="60000"/>
              </a:schemeClr>
            </a:solidFill>
            <a:ln>
              <a:noFill/>
            </a:ln>
            <a:effectLst/>
          </c:spPr>
          <c:invertIfNegative val="0"/>
          <c:val>
            <c:numRef>
              <c:f>'Stats 4'!$K$56:$K$98</c:f>
              <c:numCache>
                <c:formatCode>0.000</c:formatCode>
                <c:ptCount val="43"/>
                <c:pt idx="8">
                  <c:v>0</c:v>
                </c:pt>
                <c:pt idx="9">
                  <c:v>1</c:v>
                </c:pt>
                <c:pt idx="10">
                  <c:v>-0.1364005529271467</c:v>
                </c:pt>
                <c:pt idx="11">
                  <c:v>0.10643874854241848</c:v>
                </c:pt>
                <c:pt idx="12">
                  <c:v>5.8279423710861464E-2</c:v>
                </c:pt>
                <c:pt idx="13">
                  <c:v>6.7459202393989087E-2</c:v>
                </c:pt>
                <c:pt idx="14">
                  <c:v>8.7603657213653797E-3</c:v>
                </c:pt>
                <c:pt idx="15">
                  <c:v>0.21808819162706899</c:v>
                </c:pt>
                <c:pt idx="16">
                  <c:v>0.15173187797123569</c:v>
                </c:pt>
                <c:pt idx="17">
                  <c:v>-0.13465475988411829</c:v>
                </c:pt>
                <c:pt idx="18">
                  <c:v>1.4334063592841428E-2</c:v>
                </c:pt>
                <c:pt idx="19">
                  <c:v>0.1241908022628818</c:v>
                </c:pt>
                <c:pt idx="20">
                  <c:v>6.9356431472669067E-2</c:v>
                </c:pt>
                <c:pt idx="21">
                  <c:v>-3.1679397554099625E-2</c:v>
                </c:pt>
                <c:pt idx="22">
                  <c:v>-3.6259439899954414E-2</c:v>
                </c:pt>
              </c:numCache>
            </c:numRef>
          </c:val>
          <c:extLst>
            <c:ext xmlns:c16="http://schemas.microsoft.com/office/drawing/2014/chart" uri="{C3380CC4-5D6E-409C-BE32-E72D297353CC}">
              <c16:uniqueId val="{00000009-6206-46C0-8A28-C76BB99BFEEB}"/>
            </c:ext>
          </c:extLst>
        </c:ser>
        <c:ser>
          <c:idx val="10"/>
          <c:order val="10"/>
          <c:spPr>
            <a:solidFill>
              <a:schemeClr val="accent5">
                <a:lumMod val="60000"/>
              </a:schemeClr>
            </a:solidFill>
            <a:ln>
              <a:noFill/>
            </a:ln>
            <a:effectLst/>
          </c:spPr>
          <c:invertIfNegative val="0"/>
          <c:val>
            <c:numRef>
              <c:f>'Stats 4'!$L$56:$L$98</c:f>
              <c:numCache>
                <c:formatCode>0.000</c:formatCode>
                <c:ptCount val="43"/>
                <c:pt idx="9">
                  <c:v>0</c:v>
                </c:pt>
                <c:pt idx="10">
                  <c:v>1</c:v>
                </c:pt>
                <c:pt idx="11">
                  <c:v>6.9631660052437441E-2</c:v>
                </c:pt>
                <c:pt idx="12">
                  <c:v>-3.0352046906759584E-3</c:v>
                </c:pt>
                <c:pt idx="13">
                  <c:v>-0.14411659340855773</c:v>
                </c:pt>
                <c:pt idx="14">
                  <c:v>-9.0080939859455995E-3</c:v>
                </c:pt>
                <c:pt idx="15">
                  <c:v>-0.10220318780021892</c:v>
                </c:pt>
                <c:pt idx="16">
                  <c:v>-1.6604810361680555E-2</c:v>
                </c:pt>
                <c:pt idx="17">
                  <c:v>4.3554463316552987E-2</c:v>
                </c:pt>
                <c:pt idx="18">
                  <c:v>-5.7810590738399392E-2</c:v>
                </c:pt>
                <c:pt idx="19">
                  <c:v>1.6242746682841397E-2</c:v>
                </c:pt>
                <c:pt idx="20">
                  <c:v>-0.13009605900050597</c:v>
                </c:pt>
                <c:pt idx="21">
                  <c:v>-2.4370932613268299E-2</c:v>
                </c:pt>
                <c:pt idx="22">
                  <c:v>0.31596914913932711</c:v>
                </c:pt>
              </c:numCache>
            </c:numRef>
          </c:val>
          <c:extLst>
            <c:ext xmlns:c16="http://schemas.microsoft.com/office/drawing/2014/chart" uri="{C3380CC4-5D6E-409C-BE32-E72D297353CC}">
              <c16:uniqueId val="{0000000A-6206-46C0-8A28-C76BB99BFEEB}"/>
            </c:ext>
          </c:extLst>
        </c:ser>
        <c:ser>
          <c:idx val="11"/>
          <c:order val="11"/>
          <c:spPr>
            <a:solidFill>
              <a:schemeClr val="accent6">
                <a:lumMod val="60000"/>
              </a:schemeClr>
            </a:solidFill>
            <a:ln>
              <a:noFill/>
            </a:ln>
            <a:effectLst/>
          </c:spPr>
          <c:invertIfNegative val="0"/>
          <c:val>
            <c:numRef>
              <c:f>'Stats 4'!$M$56:$M$98</c:f>
              <c:numCache>
                <c:formatCode>0.000</c:formatCode>
                <c:ptCount val="43"/>
                <c:pt idx="10">
                  <c:v>0</c:v>
                </c:pt>
                <c:pt idx="11">
                  <c:v>1</c:v>
                </c:pt>
                <c:pt idx="12">
                  <c:v>0.59348691699798428</c:v>
                </c:pt>
                <c:pt idx="13">
                  <c:v>5.3386892511335771E-2</c:v>
                </c:pt>
                <c:pt idx="14">
                  <c:v>-9.1740297118577414E-3</c:v>
                </c:pt>
                <c:pt idx="15">
                  <c:v>2.2190272650847311E-2</c:v>
                </c:pt>
                <c:pt idx="16">
                  <c:v>0.1247328675591515</c:v>
                </c:pt>
                <c:pt idx="17">
                  <c:v>-0.10982633731599217</c:v>
                </c:pt>
                <c:pt idx="18">
                  <c:v>1.0089305065214377E-2</c:v>
                </c:pt>
                <c:pt idx="19">
                  <c:v>0.10299109620834705</c:v>
                </c:pt>
                <c:pt idx="20">
                  <c:v>5.4100138450228312E-2</c:v>
                </c:pt>
                <c:pt idx="21">
                  <c:v>-1.2819494147210859E-2</c:v>
                </c:pt>
                <c:pt idx="22">
                  <c:v>-6.1249374902655591E-2</c:v>
                </c:pt>
              </c:numCache>
            </c:numRef>
          </c:val>
          <c:extLst>
            <c:ext xmlns:c16="http://schemas.microsoft.com/office/drawing/2014/chart" uri="{C3380CC4-5D6E-409C-BE32-E72D297353CC}">
              <c16:uniqueId val="{0000000B-6206-46C0-8A28-C76BB99BFEEB}"/>
            </c:ext>
          </c:extLst>
        </c:ser>
        <c:ser>
          <c:idx val="12"/>
          <c:order val="12"/>
          <c:spPr>
            <a:solidFill>
              <a:schemeClr val="accent1">
                <a:lumMod val="80000"/>
                <a:lumOff val="20000"/>
              </a:schemeClr>
            </a:solidFill>
            <a:ln>
              <a:noFill/>
            </a:ln>
            <a:effectLst/>
          </c:spPr>
          <c:invertIfNegative val="0"/>
          <c:val>
            <c:numRef>
              <c:f>'Stats 4'!$N$56:$N$98</c:f>
              <c:numCache>
                <c:formatCode>0.000</c:formatCode>
                <c:ptCount val="43"/>
                <c:pt idx="11">
                  <c:v>0</c:v>
                </c:pt>
                <c:pt idx="12">
                  <c:v>1</c:v>
                </c:pt>
                <c:pt idx="13">
                  <c:v>5.1282728739364077E-2</c:v>
                </c:pt>
                <c:pt idx="14">
                  <c:v>-4.2932535073386249E-2</c:v>
                </c:pt>
                <c:pt idx="15">
                  <c:v>5.7068424845882995E-2</c:v>
                </c:pt>
                <c:pt idx="16">
                  <c:v>0.1043517714080948</c:v>
                </c:pt>
                <c:pt idx="17">
                  <c:v>-8.4637358320594602E-2</c:v>
                </c:pt>
                <c:pt idx="18">
                  <c:v>-5.6957793110840402E-3</c:v>
                </c:pt>
                <c:pt idx="19">
                  <c:v>9.3661288483934166E-2</c:v>
                </c:pt>
                <c:pt idx="20">
                  <c:v>5.0609174199641151E-2</c:v>
                </c:pt>
                <c:pt idx="21">
                  <c:v>-2.6974534572470846E-2</c:v>
                </c:pt>
                <c:pt idx="22">
                  <c:v>1.2407234185453332E-3</c:v>
                </c:pt>
              </c:numCache>
            </c:numRef>
          </c:val>
          <c:extLst>
            <c:ext xmlns:c16="http://schemas.microsoft.com/office/drawing/2014/chart" uri="{C3380CC4-5D6E-409C-BE32-E72D297353CC}">
              <c16:uniqueId val="{0000000C-6206-46C0-8A28-C76BB99BFEEB}"/>
            </c:ext>
          </c:extLst>
        </c:ser>
        <c:ser>
          <c:idx val="13"/>
          <c:order val="13"/>
          <c:spPr>
            <a:solidFill>
              <a:schemeClr val="accent2">
                <a:lumMod val="80000"/>
                <a:lumOff val="20000"/>
              </a:schemeClr>
            </a:solidFill>
            <a:ln>
              <a:noFill/>
            </a:ln>
            <a:effectLst/>
          </c:spPr>
          <c:invertIfNegative val="0"/>
          <c:val>
            <c:numRef>
              <c:f>'Stats 4'!$O$56:$O$98</c:f>
              <c:numCache>
                <c:formatCode>0.000</c:formatCode>
                <c:ptCount val="43"/>
                <c:pt idx="12">
                  <c:v>0</c:v>
                </c:pt>
                <c:pt idx="13">
                  <c:v>1</c:v>
                </c:pt>
                <c:pt idx="14">
                  <c:v>-5.4147960749712794E-2</c:v>
                </c:pt>
                <c:pt idx="15">
                  <c:v>-1.0830605497197521E-2</c:v>
                </c:pt>
                <c:pt idx="16">
                  <c:v>8.3152084764210196E-2</c:v>
                </c:pt>
                <c:pt idx="17">
                  <c:v>-4.7870395924746394E-2</c:v>
                </c:pt>
                <c:pt idx="18">
                  <c:v>-4.273594347461044E-2</c:v>
                </c:pt>
                <c:pt idx="19">
                  <c:v>9.4895231529405169E-2</c:v>
                </c:pt>
                <c:pt idx="20">
                  <c:v>0.9751601526575604</c:v>
                </c:pt>
                <c:pt idx="21">
                  <c:v>2.3127267327116886E-2</c:v>
                </c:pt>
                <c:pt idx="22">
                  <c:v>-6.2223509265217532E-2</c:v>
                </c:pt>
              </c:numCache>
            </c:numRef>
          </c:val>
          <c:extLst>
            <c:ext xmlns:c16="http://schemas.microsoft.com/office/drawing/2014/chart" uri="{C3380CC4-5D6E-409C-BE32-E72D297353CC}">
              <c16:uniqueId val="{0000000D-6206-46C0-8A28-C76BB99BFEEB}"/>
            </c:ext>
          </c:extLst>
        </c:ser>
        <c:ser>
          <c:idx val="14"/>
          <c:order val="14"/>
          <c:spPr>
            <a:solidFill>
              <a:schemeClr val="accent3">
                <a:lumMod val="80000"/>
                <a:lumOff val="20000"/>
              </a:schemeClr>
            </a:solidFill>
            <a:ln>
              <a:noFill/>
            </a:ln>
            <a:effectLst/>
          </c:spPr>
          <c:invertIfNegative val="0"/>
          <c:val>
            <c:numRef>
              <c:f>'Stats 4'!$P$56:$P$98</c:f>
              <c:numCache>
                <c:formatCode>0.000</c:formatCode>
                <c:ptCount val="43"/>
                <c:pt idx="13">
                  <c:v>0</c:v>
                </c:pt>
                <c:pt idx="14">
                  <c:v>1</c:v>
                </c:pt>
                <c:pt idx="15">
                  <c:v>6.477170542069254E-3</c:v>
                </c:pt>
                <c:pt idx="16">
                  <c:v>7.5919296645659606E-2</c:v>
                </c:pt>
                <c:pt idx="17">
                  <c:v>-0.10078286555968448</c:v>
                </c:pt>
                <c:pt idx="18">
                  <c:v>7.237112147675677E-2</c:v>
                </c:pt>
                <c:pt idx="19">
                  <c:v>2.7554172391679711E-2</c:v>
                </c:pt>
                <c:pt idx="20">
                  <c:v>-5.6041680483628162E-2</c:v>
                </c:pt>
                <c:pt idx="21">
                  <c:v>0.10327824248554109</c:v>
                </c:pt>
                <c:pt idx="22">
                  <c:v>8.0381676431242957E-2</c:v>
                </c:pt>
              </c:numCache>
            </c:numRef>
          </c:val>
          <c:extLst>
            <c:ext xmlns:c16="http://schemas.microsoft.com/office/drawing/2014/chart" uri="{C3380CC4-5D6E-409C-BE32-E72D297353CC}">
              <c16:uniqueId val="{0000000E-6206-46C0-8A28-C76BB99BFEEB}"/>
            </c:ext>
          </c:extLst>
        </c:ser>
        <c:ser>
          <c:idx val="15"/>
          <c:order val="15"/>
          <c:spPr>
            <a:solidFill>
              <a:schemeClr val="accent4">
                <a:lumMod val="80000"/>
                <a:lumOff val="20000"/>
              </a:schemeClr>
            </a:solidFill>
            <a:ln>
              <a:noFill/>
            </a:ln>
            <a:effectLst/>
          </c:spPr>
          <c:invertIfNegative val="0"/>
          <c:val>
            <c:numRef>
              <c:f>'Stats 4'!$Q$56:$Q$98</c:f>
              <c:numCache>
                <c:formatCode>0.000</c:formatCode>
                <c:ptCount val="43"/>
                <c:pt idx="14">
                  <c:v>0</c:v>
                </c:pt>
                <c:pt idx="15">
                  <c:v>1</c:v>
                </c:pt>
                <c:pt idx="16">
                  <c:v>0.17484490447987802</c:v>
                </c:pt>
                <c:pt idx="17">
                  <c:v>-0.12779360271646342</c:v>
                </c:pt>
                <c:pt idx="18">
                  <c:v>-3.6903111309585741E-2</c:v>
                </c:pt>
                <c:pt idx="19">
                  <c:v>0.17144559001068999</c:v>
                </c:pt>
                <c:pt idx="20">
                  <c:v>-2.2477436151935391E-2</c:v>
                </c:pt>
                <c:pt idx="21">
                  <c:v>5.7413702162768136E-2</c:v>
                </c:pt>
                <c:pt idx="22">
                  <c:v>-2.3993946325790678E-2</c:v>
                </c:pt>
              </c:numCache>
            </c:numRef>
          </c:val>
          <c:extLst>
            <c:ext xmlns:c16="http://schemas.microsoft.com/office/drawing/2014/chart" uri="{C3380CC4-5D6E-409C-BE32-E72D297353CC}">
              <c16:uniqueId val="{0000000F-6206-46C0-8A28-C76BB99BFEEB}"/>
            </c:ext>
          </c:extLst>
        </c:ser>
        <c:ser>
          <c:idx val="16"/>
          <c:order val="16"/>
          <c:spPr>
            <a:solidFill>
              <a:schemeClr val="accent5">
                <a:lumMod val="80000"/>
                <a:lumOff val="20000"/>
              </a:schemeClr>
            </a:solidFill>
            <a:ln>
              <a:noFill/>
            </a:ln>
            <a:effectLst/>
          </c:spPr>
          <c:invertIfNegative val="0"/>
          <c:val>
            <c:numRef>
              <c:f>'Stats 4'!$R$56:$R$98</c:f>
              <c:numCache>
                <c:formatCode>0.000</c:formatCode>
                <c:ptCount val="43"/>
                <c:pt idx="15">
                  <c:v>0</c:v>
                </c:pt>
                <c:pt idx="16">
                  <c:v>1</c:v>
                </c:pt>
                <c:pt idx="17">
                  <c:v>-0.85897688534991423</c:v>
                </c:pt>
                <c:pt idx="18">
                  <c:v>3.889786501438236E-2</c:v>
                </c:pt>
                <c:pt idx="19">
                  <c:v>0.84796666443455815</c:v>
                </c:pt>
                <c:pt idx="20">
                  <c:v>8.5163739879841369E-2</c:v>
                </c:pt>
                <c:pt idx="21">
                  <c:v>3.9616273218798844E-3</c:v>
                </c:pt>
                <c:pt idx="22">
                  <c:v>-8.2881513988844385E-2</c:v>
                </c:pt>
              </c:numCache>
            </c:numRef>
          </c:val>
          <c:extLst>
            <c:ext xmlns:c16="http://schemas.microsoft.com/office/drawing/2014/chart" uri="{C3380CC4-5D6E-409C-BE32-E72D297353CC}">
              <c16:uniqueId val="{00000010-6206-46C0-8A28-C76BB99BFEEB}"/>
            </c:ext>
          </c:extLst>
        </c:ser>
        <c:ser>
          <c:idx val="17"/>
          <c:order val="17"/>
          <c:spPr>
            <a:solidFill>
              <a:schemeClr val="accent6">
                <a:lumMod val="80000"/>
                <a:lumOff val="20000"/>
              </a:schemeClr>
            </a:solidFill>
            <a:ln>
              <a:noFill/>
            </a:ln>
            <a:effectLst/>
          </c:spPr>
          <c:invertIfNegative val="0"/>
          <c:val>
            <c:numRef>
              <c:f>'Stats 4'!$S$56:$S$98</c:f>
              <c:numCache>
                <c:formatCode>0.000</c:formatCode>
                <c:ptCount val="43"/>
                <c:pt idx="16">
                  <c:v>0</c:v>
                </c:pt>
                <c:pt idx="17">
                  <c:v>1</c:v>
                </c:pt>
                <c:pt idx="18">
                  <c:v>-0.5450392356567989</c:v>
                </c:pt>
                <c:pt idx="19">
                  <c:v>-0.45699077519567227</c:v>
                </c:pt>
                <c:pt idx="20">
                  <c:v>-5.0505633505392257E-2</c:v>
                </c:pt>
                <c:pt idx="21">
                  <c:v>5.1521778622806245E-3</c:v>
                </c:pt>
                <c:pt idx="22">
                  <c:v>2.7717993399513575E-2</c:v>
                </c:pt>
              </c:numCache>
            </c:numRef>
          </c:val>
          <c:extLst>
            <c:ext xmlns:c16="http://schemas.microsoft.com/office/drawing/2014/chart" uri="{C3380CC4-5D6E-409C-BE32-E72D297353CC}">
              <c16:uniqueId val="{00000011-6206-46C0-8A28-C76BB99BFEEB}"/>
            </c:ext>
          </c:extLst>
        </c:ser>
        <c:ser>
          <c:idx val="18"/>
          <c:order val="18"/>
          <c:spPr>
            <a:solidFill>
              <a:schemeClr val="accent1">
                <a:lumMod val="80000"/>
              </a:schemeClr>
            </a:solidFill>
            <a:ln>
              <a:noFill/>
            </a:ln>
            <a:effectLst/>
          </c:spPr>
          <c:invertIfNegative val="0"/>
          <c:val>
            <c:numRef>
              <c:f>'Stats 4'!$T$56:$T$98</c:f>
              <c:numCache>
                <c:formatCode>0.000</c:formatCode>
                <c:ptCount val="43"/>
                <c:pt idx="17">
                  <c:v>0</c:v>
                </c:pt>
                <c:pt idx="18">
                  <c:v>1</c:v>
                </c:pt>
                <c:pt idx="19">
                  <c:v>-0.49666432118171577</c:v>
                </c:pt>
                <c:pt idx="20">
                  <c:v>-4.0887068862193524E-2</c:v>
                </c:pt>
                <c:pt idx="21">
                  <c:v>-1.6542013896637089E-2</c:v>
                </c:pt>
                <c:pt idx="22">
                  <c:v>8.1622160293497684E-2</c:v>
                </c:pt>
              </c:numCache>
            </c:numRef>
          </c:val>
          <c:extLst>
            <c:ext xmlns:c16="http://schemas.microsoft.com/office/drawing/2014/chart" uri="{C3380CC4-5D6E-409C-BE32-E72D297353CC}">
              <c16:uniqueId val="{00000012-6206-46C0-8A28-C76BB99BFEEB}"/>
            </c:ext>
          </c:extLst>
        </c:ser>
        <c:ser>
          <c:idx val="19"/>
          <c:order val="19"/>
          <c:spPr>
            <a:solidFill>
              <a:schemeClr val="accent2">
                <a:lumMod val="80000"/>
              </a:schemeClr>
            </a:solidFill>
            <a:ln>
              <a:noFill/>
            </a:ln>
            <a:effectLst/>
          </c:spPr>
          <c:invertIfNegative val="0"/>
          <c:val>
            <c:numRef>
              <c:f>'Stats 4'!$U$56:$U$98</c:f>
              <c:numCache>
                <c:formatCode>0.000</c:formatCode>
                <c:ptCount val="43"/>
                <c:pt idx="18">
                  <c:v>0</c:v>
                </c:pt>
                <c:pt idx="19">
                  <c:v>1</c:v>
                </c:pt>
                <c:pt idx="20">
                  <c:v>9.5661817911183097E-2</c:v>
                </c:pt>
                <c:pt idx="21">
                  <c:v>1.2215797767587544E-2</c:v>
                </c:pt>
                <c:pt idx="22">
                  <c:v>-0.11528744670819698</c:v>
                </c:pt>
              </c:numCache>
            </c:numRef>
          </c:val>
          <c:extLst>
            <c:ext xmlns:c16="http://schemas.microsoft.com/office/drawing/2014/chart" uri="{C3380CC4-5D6E-409C-BE32-E72D297353CC}">
              <c16:uniqueId val="{00000013-6206-46C0-8A28-C76BB99BFEEB}"/>
            </c:ext>
          </c:extLst>
        </c:ser>
        <c:ser>
          <c:idx val="20"/>
          <c:order val="20"/>
          <c:spPr>
            <a:solidFill>
              <a:schemeClr val="accent3">
                <a:lumMod val="80000"/>
              </a:schemeClr>
            </a:solidFill>
            <a:ln>
              <a:noFill/>
            </a:ln>
            <a:effectLst/>
          </c:spPr>
          <c:invertIfNegative val="0"/>
          <c:val>
            <c:numRef>
              <c:f>'Stats 4'!$V$56:$V$98</c:f>
              <c:numCache>
                <c:formatCode>0.000</c:formatCode>
                <c:ptCount val="43"/>
                <c:pt idx="19">
                  <c:v>0</c:v>
                </c:pt>
                <c:pt idx="20">
                  <c:v>1</c:v>
                </c:pt>
                <c:pt idx="21">
                  <c:v>1.600795260619637E-2</c:v>
                </c:pt>
                <c:pt idx="22">
                  <c:v>-5.9524527489708198E-2</c:v>
                </c:pt>
              </c:numCache>
            </c:numRef>
          </c:val>
          <c:extLst>
            <c:ext xmlns:c16="http://schemas.microsoft.com/office/drawing/2014/chart" uri="{C3380CC4-5D6E-409C-BE32-E72D297353CC}">
              <c16:uniqueId val="{00000014-6206-46C0-8A28-C76BB99BFEEB}"/>
            </c:ext>
          </c:extLst>
        </c:ser>
        <c:ser>
          <c:idx val="21"/>
          <c:order val="21"/>
          <c:spPr>
            <a:solidFill>
              <a:schemeClr val="accent4">
                <a:lumMod val="80000"/>
              </a:schemeClr>
            </a:solidFill>
            <a:ln>
              <a:noFill/>
            </a:ln>
            <a:effectLst/>
          </c:spPr>
          <c:invertIfNegative val="0"/>
          <c:val>
            <c:numRef>
              <c:f>'Stats 4'!$W$56:$W$98</c:f>
              <c:numCache>
                <c:formatCode>0.000</c:formatCode>
                <c:ptCount val="43"/>
                <c:pt idx="20">
                  <c:v>0</c:v>
                </c:pt>
                <c:pt idx="21">
                  <c:v>1</c:v>
                </c:pt>
                <c:pt idx="22">
                  <c:v>2.9063837684413104E-3</c:v>
                </c:pt>
              </c:numCache>
            </c:numRef>
          </c:val>
          <c:extLst>
            <c:ext xmlns:c16="http://schemas.microsoft.com/office/drawing/2014/chart" uri="{C3380CC4-5D6E-409C-BE32-E72D297353CC}">
              <c16:uniqueId val="{00000015-6206-46C0-8A28-C76BB99BFEEB}"/>
            </c:ext>
          </c:extLst>
        </c:ser>
        <c:ser>
          <c:idx val="22"/>
          <c:order val="22"/>
          <c:spPr>
            <a:solidFill>
              <a:schemeClr val="accent5">
                <a:lumMod val="80000"/>
              </a:schemeClr>
            </a:solidFill>
            <a:ln>
              <a:noFill/>
            </a:ln>
            <a:effectLst/>
          </c:spPr>
          <c:invertIfNegative val="0"/>
          <c:val>
            <c:numRef>
              <c:f>'Stats 4'!$X$56:$X$98</c:f>
              <c:numCache>
                <c:formatCode>0.000</c:formatCode>
                <c:ptCount val="43"/>
                <c:pt idx="21">
                  <c:v>0</c:v>
                </c:pt>
                <c:pt idx="22">
                  <c:v>1</c:v>
                </c:pt>
              </c:numCache>
            </c:numRef>
          </c:val>
          <c:extLst>
            <c:ext xmlns:c16="http://schemas.microsoft.com/office/drawing/2014/chart" uri="{C3380CC4-5D6E-409C-BE32-E72D297353CC}">
              <c16:uniqueId val="{00000016-6206-46C0-8A28-C76BB99BFEEB}"/>
            </c:ext>
          </c:extLst>
        </c:ser>
        <c:dLbls>
          <c:showLegendKey val="0"/>
          <c:showVal val="0"/>
          <c:showCatName val="0"/>
          <c:showSerName val="0"/>
          <c:showPercent val="0"/>
          <c:showBubbleSize val="0"/>
        </c:dLbls>
        <c:gapWidth val="150"/>
        <c:overlap val="100"/>
        <c:axId val="1968348560"/>
        <c:axId val="1968349040"/>
        <c:extLst>
          <c:ext xmlns:c15="http://schemas.microsoft.com/office/drawing/2012/chart" uri="{02D57815-91ED-43cb-92C2-25804820EDAC}">
            <c15:filteredBarSeries>
              <c15:ser>
                <c:idx val="23"/>
                <c:order val="23"/>
                <c:spPr>
                  <a:solidFill>
                    <a:schemeClr val="accent6">
                      <a:lumMod val="80000"/>
                    </a:schemeClr>
                  </a:solidFill>
                  <a:ln>
                    <a:noFill/>
                  </a:ln>
                  <a:effectLst/>
                </c:spPr>
                <c:invertIfNegative val="0"/>
                <c:val>
                  <c:numRef>
                    <c:extLst>
                      <c:ext uri="{02D57815-91ED-43cb-92C2-25804820EDAC}">
                        <c15:formulaRef>
                          <c15:sqref>'Stats 4'!$Y$56:$Y$98</c15:sqref>
                        </c15:formulaRef>
                      </c:ext>
                    </c:extLst>
                    <c:numCache>
                      <c:formatCode>0.000</c:formatCode>
                      <c:ptCount val="43"/>
                    </c:numCache>
                  </c:numRef>
                </c:val>
                <c:extLst>
                  <c:ext xmlns:c16="http://schemas.microsoft.com/office/drawing/2014/chart" uri="{C3380CC4-5D6E-409C-BE32-E72D297353CC}">
                    <c16:uniqueId val="{00000017-6206-46C0-8A28-C76BB99BFEEB}"/>
                  </c:ext>
                </c:extLst>
              </c15:ser>
            </c15:filteredBarSeries>
          </c:ext>
        </c:extLst>
      </c:barChart>
      <c:catAx>
        <c:axId val="1968348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8349040"/>
        <c:crosses val="autoZero"/>
        <c:auto val="1"/>
        <c:lblAlgn val="ctr"/>
        <c:lblOffset val="100"/>
        <c:noMultiLvlLbl val="0"/>
      </c:catAx>
      <c:valAx>
        <c:axId val="1968349040"/>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83485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'Model 1'!$AR$92</c:f>
          <c:strCache>
            <c:ptCount val="1"/>
            <c:pt idx="0">
              <c:v>Logistic Regression Curve -vs- AGE 
Model 1 for FRACTURE    (8 variables, n=500)</c:v>
            </c:pt>
          </c:strCache>
        </c:strRef>
      </c:tx>
      <c:overlay val="0"/>
      <c:txPr>
        <a:bodyPr/>
        <a:lstStyle/>
        <a:p>
          <a:pPr>
            <a:defRPr sz="1000"/>
          </a:pPr>
          <a:endParaRPr lang="en-US"/>
        </a:p>
      </c:txPr>
    </c:title>
    <c:autoTitleDeleted val="0"/>
    <c:plotArea>
      <c:layout/>
      <c:scatterChart>
        <c:scatterStyle val="lineMarker"/>
        <c:varyColors val="0"/>
        <c:ser>
          <c:idx val="1"/>
          <c:order val="0"/>
          <c:tx>
            <c:strRef>
              <c:f>'Model 1'!$E$95</c:f>
              <c:strCache>
                <c:ptCount val="1"/>
                <c:pt idx="0">
                  <c:v>Upper 95%</c:v>
                </c:pt>
              </c:strCache>
            </c:strRef>
          </c:tx>
          <c:spPr>
            <a:ln w="12700">
              <a:solidFill>
                <a:srgbClr val="FF0000"/>
              </a:solidFill>
              <a:prstDash val="dash"/>
            </a:ln>
          </c:spPr>
          <c:marker>
            <c:symbol val="none"/>
          </c:marker>
          <c:xVal>
            <c:numRef>
              <c:f>'Model 1'!$B$96:$B$108</c:f>
              <c:numCache>
                <c:formatCode>#,##0.000</c:formatCode>
                <c:ptCount val="13"/>
                <c:pt idx="0">
                  <c:v>55</c:v>
                </c:pt>
                <c:pt idx="1">
                  <c:v>57.916666666666664</c:v>
                </c:pt>
                <c:pt idx="2">
                  <c:v>60.833333333333336</c:v>
                </c:pt>
                <c:pt idx="3">
                  <c:v>63.75</c:v>
                </c:pt>
                <c:pt idx="4">
                  <c:v>66.666666666666671</c:v>
                </c:pt>
                <c:pt idx="5">
                  <c:v>69.583333333333329</c:v>
                </c:pt>
                <c:pt idx="6">
                  <c:v>72.5</c:v>
                </c:pt>
                <c:pt idx="7">
                  <c:v>75.416666666666657</c:v>
                </c:pt>
                <c:pt idx="8">
                  <c:v>78.333333333333329</c:v>
                </c:pt>
                <c:pt idx="9">
                  <c:v>81.25</c:v>
                </c:pt>
                <c:pt idx="10">
                  <c:v>84.166666666666657</c:v>
                </c:pt>
                <c:pt idx="11">
                  <c:v>87.083333333333329</c:v>
                </c:pt>
                <c:pt idx="12">
                  <c:v>90</c:v>
                </c:pt>
              </c:numCache>
            </c:numRef>
          </c:xVal>
          <c:yVal>
            <c:numRef>
              <c:f>'Model 1'!$E$96:$E$108</c:f>
              <c:numCache>
                <c:formatCode>#,##0.000</c:formatCode>
                <c:ptCount val="13"/>
                <c:pt idx="0">
                  <c:v>0.18114667717638144</c:v>
                </c:pt>
                <c:pt idx="1">
                  <c:v>0.19383228350040613</c:v>
                </c:pt>
                <c:pt idx="2">
                  <c:v>0.20799903096718372</c:v>
                </c:pt>
                <c:pt idx="3">
                  <c:v>0.2244445925678191</c:v>
                </c:pt>
                <c:pt idx="4">
                  <c:v>0.24477517123790068</c:v>
                </c:pt>
                <c:pt idx="5">
                  <c:v>0.27181329008102834</c:v>
                </c:pt>
                <c:pt idx="6">
                  <c:v>0.30852927142467351</c:v>
                </c:pt>
                <c:pt idx="7">
                  <c:v>0.35531338546466529</c:v>
                </c:pt>
                <c:pt idx="8">
                  <c:v>0.41000223484944837</c:v>
                </c:pt>
                <c:pt idx="9">
                  <c:v>0.46981726311732003</c:v>
                </c:pt>
                <c:pt idx="10">
                  <c:v>0.53206297169218153</c:v>
                </c:pt>
                <c:pt idx="11">
                  <c:v>0.59420505503086274</c:v>
                </c:pt>
                <c:pt idx="12">
                  <c:v>0.65398240871691171</c:v>
                </c:pt>
              </c:numCache>
            </c:numRef>
          </c:yVal>
          <c:smooth val="1"/>
          <c:extLst>
            <c:ext xmlns:c16="http://schemas.microsoft.com/office/drawing/2014/chart" uri="{C3380CC4-5D6E-409C-BE32-E72D297353CC}">
              <c16:uniqueId val="{00000001-95AB-4EA7-AEE8-9D5444782191}"/>
            </c:ext>
          </c:extLst>
        </c:ser>
        <c:ser>
          <c:idx val="2"/>
          <c:order val="1"/>
          <c:tx>
            <c:v>Forecast</c:v>
          </c:tx>
          <c:spPr>
            <a:ln w="19050">
              <a:solidFill>
                <a:srgbClr val="FF0000"/>
              </a:solidFill>
            </a:ln>
          </c:spPr>
          <c:marker>
            <c:symbol val="none"/>
          </c:marker>
          <c:xVal>
            <c:numRef>
              <c:f>'Model 1'!$B$96:$B$108</c:f>
              <c:numCache>
                <c:formatCode>#,##0.000</c:formatCode>
                <c:ptCount val="13"/>
                <c:pt idx="0">
                  <c:v>55</c:v>
                </c:pt>
                <c:pt idx="1">
                  <c:v>57.916666666666664</c:v>
                </c:pt>
                <c:pt idx="2">
                  <c:v>60.833333333333336</c:v>
                </c:pt>
                <c:pt idx="3">
                  <c:v>63.75</c:v>
                </c:pt>
                <c:pt idx="4">
                  <c:v>66.666666666666671</c:v>
                </c:pt>
                <c:pt idx="5">
                  <c:v>69.583333333333329</c:v>
                </c:pt>
                <c:pt idx="6">
                  <c:v>72.5</c:v>
                </c:pt>
                <c:pt idx="7">
                  <c:v>75.416666666666657</c:v>
                </c:pt>
                <c:pt idx="8">
                  <c:v>78.333333333333329</c:v>
                </c:pt>
                <c:pt idx="9">
                  <c:v>81.25</c:v>
                </c:pt>
                <c:pt idx="10">
                  <c:v>84.166666666666657</c:v>
                </c:pt>
                <c:pt idx="11">
                  <c:v>87.083333333333329</c:v>
                </c:pt>
                <c:pt idx="12">
                  <c:v>90</c:v>
                </c:pt>
              </c:numCache>
            </c:numRef>
          </c:xVal>
          <c:yVal>
            <c:numRef>
              <c:f>'Model 1'!$C$96:$C$108</c:f>
              <c:numCache>
                <c:formatCode>#,##0.000</c:formatCode>
                <c:ptCount val="13"/>
                <c:pt idx="0">
                  <c:v>0.11408412244025844</c:v>
                </c:pt>
                <c:pt idx="1">
                  <c:v>0.13209841847886525</c:v>
                </c:pt>
                <c:pt idx="2">
                  <c:v>0.15246768972557714</c:v>
                </c:pt>
                <c:pt idx="3">
                  <c:v>0.17534329652181488</c:v>
                </c:pt>
                <c:pt idx="4">
                  <c:v>0.20083775178126487</c:v>
                </c:pt>
                <c:pt idx="5">
                  <c:v>0.22900963700877416</c:v>
                </c:pt>
                <c:pt idx="6">
                  <c:v>0.25984833872115248</c:v>
                </c:pt>
                <c:pt idx="7">
                  <c:v>0.29326023187513095</c:v>
                </c:pt>
                <c:pt idx="8">
                  <c:v>0.32905829826535637</c:v>
                </c:pt>
                <c:pt idx="9">
                  <c:v>0.36695727458724958</c:v>
                </c:pt>
                <c:pt idx="10">
                  <c:v>0.40657614694053001</c:v>
                </c:pt>
                <c:pt idx="11">
                  <c:v>0.44744908068436556</c:v>
                </c:pt>
                <c:pt idx="12">
                  <c:v>0.48904474811220994</c:v>
                </c:pt>
              </c:numCache>
            </c:numRef>
          </c:yVal>
          <c:smooth val="1"/>
          <c:extLst>
            <c:ext xmlns:c16="http://schemas.microsoft.com/office/drawing/2014/chart" uri="{C3380CC4-5D6E-409C-BE32-E72D297353CC}">
              <c16:uniqueId val="{00000002-95AB-4EA7-AEE8-9D5444782191}"/>
            </c:ext>
          </c:extLst>
        </c:ser>
        <c:ser>
          <c:idx val="3"/>
          <c:order val="2"/>
          <c:tx>
            <c:strRef>
              <c:f>'Model 1'!$D$95</c:f>
              <c:strCache>
                <c:ptCount val="1"/>
                <c:pt idx="0">
                  <c:v>Lower 95%</c:v>
                </c:pt>
              </c:strCache>
            </c:strRef>
          </c:tx>
          <c:spPr>
            <a:ln w="12700">
              <a:solidFill>
                <a:srgbClr val="FF0000"/>
              </a:solidFill>
              <a:prstDash val="dash"/>
            </a:ln>
          </c:spPr>
          <c:marker>
            <c:symbol val="none"/>
          </c:marker>
          <c:xVal>
            <c:numRef>
              <c:f>'Model 1'!$B$96:$B$108</c:f>
              <c:numCache>
                <c:formatCode>#,##0.000</c:formatCode>
                <c:ptCount val="13"/>
                <c:pt idx="0">
                  <c:v>55</c:v>
                </c:pt>
                <c:pt idx="1">
                  <c:v>57.916666666666664</c:v>
                </c:pt>
                <c:pt idx="2">
                  <c:v>60.833333333333336</c:v>
                </c:pt>
                <c:pt idx="3">
                  <c:v>63.75</c:v>
                </c:pt>
                <c:pt idx="4">
                  <c:v>66.666666666666671</c:v>
                </c:pt>
                <c:pt idx="5">
                  <c:v>69.583333333333329</c:v>
                </c:pt>
                <c:pt idx="6">
                  <c:v>72.5</c:v>
                </c:pt>
                <c:pt idx="7">
                  <c:v>75.416666666666657</c:v>
                </c:pt>
                <c:pt idx="8">
                  <c:v>78.333333333333329</c:v>
                </c:pt>
                <c:pt idx="9">
                  <c:v>81.25</c:v>
                </c:pt>
                <c:pt idx="10">
                  <c:v>84.166666666666657</c:v>
                </c:pt>
                <c:pt idx="11">
                  <c:v>87.083333333333329</c:v>
                </c:pt>
                <c:pt idx="12">
                  <c:v>90</c:v>
                </c:pt>
              </c:numCache>
            </c:numRef>
          </c:xVal>
          <c:yVal>
            <c:numRef>
              <c:f>'Model 1'!$D$96:$D$108</c:f>
              <c:numCache>
                <c:formatCode>#,##0.000</c:formatCode>
                <c:ptCount val="13"/>
                <c:pt idx="0">
                  <c:v>6.9734561065592338E-2</c:v>
                </c:pt>
                <c:pt idx="1">
                  <c:v>8.7882860401902352E-2</c:v>
                </c:pt>
                <c:pt idx="2">
                  <c:v>0.10970837925034488</c:v>
                </c:pt>
                <c:pt idx="3">
                  <c:v>0.13511242501467965</c:v>
                </c:pt>
                <c:pt idx="4">
                  <c:v>0.16308406109569901</c:v>
                </c:pt>
                <c:pt idx="5">
                  <c:v>0.19117683223178142</c:v>
                </c:pt>
                <c:pt idx="6">
                  <c:v>0.21644414391357411</c:v>
                </c:pt>
                <c:pt idx="7">
                  <c:v>0.23804275804881822</c:v>
                </c:pt>
                <c:pt idx="8">
                  <c:v>0.25713014780037297</c:v>
                </c:pt>
                <c:pt idx="9">
                  <c:v>0.2749388931927963</c:v>
                </c:pt>
                <c:pt idx="10">
                  <c:v>0.2922040560153728</c:v>
                </c:pt>
                <c:pt idx="11">
                  <c:v>0.30931104602994725</c:v>
                </c:pt>
                <c:pt idx="12">
                  <c:v>0.32645847713006004</c:v>
                </c:pt>
              </c:numCache>
            </c:numRef>
          </c:yVal>
          <c:smooth val="1"/>
          <c:extLst>
            <c:ext xmlns:c16="http://schemas.microsoft.com/office/drawing/2014/chart" uri="{C3380CC4-5D6E-409C-BE32-E72D297353CC}">
              <c16:uniqueId val="{00000003-95AB-4EA7-AEE8-9D5444782191}"/>
            </c:ext>
          </c:extLst>
        </c:ser>
        <c:ser>
          <c:idx val="0"/>
          <c:order val="3"/>
          <c:tx>
            <c:v>Mean</c:v>
          </c:tx>
          <c:spPr>
            <a:ln w="25400">
              <a:noFill/>
            </a:ln>
          </c:spPr>
          <c:marker>
            <c:symbol val="diamond"/>
            <c:size val="8"/>
            <c:spPr>
              <a:solidFill>
                <a:srgbClr val="9999FF"/>
              </a:solidFill>
              <a:ln w="9525" cap="rnd" cmpd="sng" algn="ctr">
                <a:solidFill>
                  <a:srgbClr val="0000FF"/>
                </a:solidFill>
                <a:prstDash val="solid"/>
                <a:round/>
                <a:headEnd type="none" w="med" len="med"/>
                <a:tailEnd type="none" w="med" len="med"/>
              </a:ln>
            </c:spPr>
          </c:marker>
          <c:xVal>
            <c:numRef>
              <c:f>'Model 1'!$B$93</c:f>
              <c:numCache>
                <c:formatCode>#,##0.000</c:formatCode>
                <c:ptCount val="1"/>
                <c:pt idx="0">
                  <c:v>68.561999999999998</c:v>
                </c:pt>
              </c:numCache>
            </c:numRef>
          </c:xVal>
          <c:yVal>
            <c:numRef>
              <c:f>'Model 1'!$C$93</c:f>
              <c:numCache>
                <c:formatCode>#,##0.000</c:formatCode>
                <c:ptCount val="1"/>
                <c:pt idx="0">
                  <c:v>0.21883905864247052</c:v>
                </c:pt>
              </c:numCache>
            </c:numRef>
          </c:yVal>
          <c:smooth val="0"/>
          <c:extLst>
            <c:ext xmlns:c16="http://schemas.microsoft.com/office/drawing/2014/chart" uri="{C3380CC4-5D6E-409C-BE32-E72D297353CC}">
              <c16:uniqueId val="{00000000-95AB-4EA7-AEE8-9D5444782191}"/>
            </c:ext>
          </c:extLst>
        </c:ser>
        <c:dLbls>
          <c:showLegendKey val="0"/>
          <c:showVal val="0"/>
          <c:showCatName val="0"/>
          <c:showSerName val="0"/>
          <c:showPercent val="0"/>
          <c:showBubbleSize val="0"/>
        </c:dLbls>
        <c:axId val="1642336415"/>
        <c:axId val="1645223167"/>
      </c:scatterChart>
      <c:valAx>
        <c:axId val="1642336415"/>
        <c:scaling>
          <c:orientation val="minMax"/>
        </c:scaling>
        <c:delete val="0"/>
        <c:axPos val="b"/>
        <c:majorGridlines>
          <c:spPr>
            <a:ln w="3175">
              <a:solidFill>
                <a:srgbClr val="C0C0C0"/>
              </a:solidFill>
              <a:prstDash val="solid"/>
            </a:ln>
          </c:spPr>
        </c:majorGridlines>
        <c:title>
          <c:tx>
            <c:strRef>
              <c:f>'Model 1'!$AR$93</c:f>
              <c:strCache>
                <c:ptCount val="1"/>
                <c:pt idx="0">
                  <c:v>AGE (min to max) 
Other Variables = Means</c:v>
                </c:pt>
              </c:strCache>
            </c:strRef>
          </c:tx>
          <c:overlay val="0"/>
        </c:title>
        <c:numFmt formatCode="General" sourceLinked="0"/>
        <c:majorTickMark val="out"/>
        <c:minorTickMark val="none"/>
        <c:tickLblPos val="nextTo"/>
        <c:crossAx val="1645223167"/>
        <c:crosses val="autoZero"/>
        <c:crossBetween val="midCat"/>
      </c:valAx>
      <c:valAx>
        <c:axId val="1645223167"/>
        <c:scaling>
          <c:orientation val="minMax"/>
          <c:max val="1"/>
          <c:min val="0"/>
        </c:scaling>
        <c:delete val="0"/>
        <c:axPos val="l"/>
        <c:majorGridlines>
          <c:spPr>
            <a:ln w="3175">
              <a:solidFill>
                <a:srgbClr val="C0C0C0"/>
              </a:solidFill>
              <a:prstDash val="solid"/>
            </a:ln>
          </c:spPr>
        </c:majorGridlines>
        <c:numFmt formatCode="0.0" sourceLinked="0"/>
        <c:majorTickMark val="out"/>
        <c:minorTickMark val="none"/>
        <c:tickLblPos val="nextTo"/>
        <c:crossAx val="1642336415"/>
        <c:crosses val="autoZero"/>
        <c:crossBetween val="midCat"/>
      </c:valAx>
      <c:spPr>
        <a:ln w="6350">
          <a:solidFill>
            <a:srgbClr val="808080"/>
          </a:solidFill>
          <a:prstDash val="solid"/>
        </a:ln>
      </c:spPr>
    </c:plotArea>
    <c:legend>
      <c:legendPos val="r"/>
      <c:overlay val="0"/>
    </c:legend>
    <c:plotVisOnly val="1"/>
    <c:dispBlanksAs val="gap"/>
    <c:showDLblsOverMax val="0"/>
  </c:chart>
  <c:spPr>
    <a:solidFill>
      <a:srgbClr val="F3F3F3"/>
    </a:solidFill>
    <a:ln w="6350">
      <a:solidFill>
        <a:srgbClr val="808080"/>
      </a:solidFill>
      <a:prstDash val="solid"/>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'Model 1'!$C$71</c:f>
          <c:strCache>
            <c:ptCount val="1"/>
            <c:pt idx="0">
              <c:v>ROC curve:  area under curve = 0.73 
Model 1 for FRACTURE    (8 variables, n=500)</c:v>
            </c:pt>
          </c:strCache>
        </c:strRef>
      </c:tx>
      <c:overlay val="0"/>
      <c:txPr>
        <a:bodyPr/>
        <a:lstStyle/>
        <a:p>
          <a:pPr>
            <a:defRPr sz="1000"/>
          </a:pPr>
          <a:endParaRPr lang="en-US"/>
        </a:p>
      </c:txPr>
    </c:title>
    <c:autoTitleDeleted val="0"/>
    <c:plotArea>
      <c:layout/>
      <c:scatterChart>
        <c:scatterStyle val="lineMarker"/>
        <c:varyColors val="0"/>
        <c:ser>
          <c:idx val="0"/>
          <c:order val="0"/>
          <c:tx>
            <c:v>Blue</c:v>
          </c:tx>
          <c:spPr>
            <a:ln w="28575">
              <a:solidFill>
                <a:srgbClr val="0000FF"/>
              </a:solidFill>
            </a:ln>
          </c:spPr>
          <c:marker>
            <c:symbol val="none"/>
          </c:marker>
          <c:xVal>
            <c:numRef>
              <c:f>'Model 1'!$AR$69:$EN$69</c:f>
              <c:numCache>
                <c:formatCode>#,##0.000</c:formatCode>
                <c:ptCount val="101"/>
                <c:pt idx="0">
                  <c:v>1</c:v>
                </c:pt>
                <c:pt idx="1">
                  <c:v>1</c:v>
                </c:pt>
                <c:pt idx="2">
                  <c:v>1</c:v>
                </c:pt>
                <c:pt idx="3">
                  <c:v>0.99733333333333329</c:v>
                </c:pt>
                <c:pt idx="4">
                  <c:v>0.99733333333333329</c:v>
                </c:pt>
                <c:pt idx="5">
                  <c:v>0.98399999999999999</c:v>
                </c:pt>
                <c:pt idx="6">
                  <c:v>0.96799999999999997</c:v>
                </c:pt>
                <c:pt idx="7">
                  <c:v>0.92266666666666663</c:v>
                </c:pt>
                <c:pt idx="8">
                  <c:v>0.89066666666666672</c:v>
                </c:pt>
                <c:pt idx="9">
                  <c:v>0.85066666666666668</c:v>
                </c:pt>
                <c:pt idx="10">
                  <c:v>0.80266666666666664</c:v>
                </c:pt>
                <c:pt idx="11">
                  <c:v>0.75466666666666671</c:v>
                </c:pt>
                <c:pt idx="12">
                  <c:v>0.71466666666666667</c:v>
                </c:pt>
                <c:pt idx="13">
                  <c:v>0.67733333333333334</c:v>
                </c:pt>
                <c:pt idx="14">
                  <c:v>0.64266666666666672</c:v>
                </c:pt>
                <c:pt idx="15">
                  <c:v>0.61599999999999999</c:v>
                </c:pt>
                <c:pt idx="16">
                  <c:v>0.58133333333333337</c:v>
                </c:pt>
                <c:pt idx="17">
                  <c:v>0.54933333333333334</c:v>
                </c:pt>
                <c:pt idx="18">
                  <c:v>0.51466666666666672</c:v>
                </c:pt>
                <c:pt idx="19">
                  <c:v>0.48</c:v>
                </c:pt>
                <c:pt idx="20">
                  <c:v>0.44800000000000001</c:v>
                </c:pt>
                <c:pt idx="21">
                  <c:v>0.40533333333333332</c:v>
                </c:pt>
                <c:pt idx="22">
                  <c:v>0.38133333333333336</c:v>
                </c:pt>
                <c:pt idx="23">
                  <c:v>0.36</c:v>
                </c:pt>
                <c:pt idx="24">
                  <c:v>0.34666666666666668</c:v>
                </c:pt>
                <c:pt idx="25">
                  <c:v>0.31466666666666665</c:v>
                </c:pt>
                <c:pt idx="26">
                  <c:v>0.29599999999999999</c:v>
                </c:pt>
                <c:pt idx="27">
                  <c:v>0.28266666666666668</c:v>
                </c:pt>
                <c:pt idx="28">
                  <c:v>0.26666666666666666</c:v>
                </c:pt>
                <c:pt idx="29">
                  <c:v>0.25333333333333335</c:v>
                </c:pt>
                <c:pt idx="30">
                  <c:v>0.23466666666666666</c:v>
                </c:pt>
                <c:pt idx="31">
                  <c:v>0.224</c:v>
                </c:pt>
                <c:pt idx="32">
                  <c:v>0.21333333333333335</c:v>
                </c:pt>
                <c:pt idx="33">
                  <c:v>0.2</c:v>
                </c:pt>
                <c:pt idx="34">
                  <c:v>0.192</c:v>
                </c:pt>
                <c:pt idx="35">
                  <c:v>0.17066666666666666</c:v>
                </c:pt>
                <c:pt idx="36">
                  <c:v>0.15466666666666667</c:v>
                </c:pt>
                <c:pt idx="37">
                  <c:v>0.152</c:v>
                </c:pt>
                <c:pt idx="38">
                  <c:v>0.13866666666666666</c:v>
                </c:pt>
                <c:pt idx="39">
                  <c:v>0.128</c:v>
                </c:pt>
                <c:pt idx="40">
                  <c:v>0.12</c:v>
                </c:pt>
                <c:pt idx="41">
                  <c:v>0.112</c:v>
                </c:pt>
                <c:pt idx="42">
                  <c:v>0.10133333333333333</c:v>
                </c:pt>
                <c:pt idx="43">
                  <c:v>9.3333333333333338E-2</c:v>
                </c:pt>
                <c:pt idx="44">
                  <c:v>9.0666666666666673E-2</c:v>
                </c:pt>
                <c:pt idx="45">
                  <c:v>7.7333333333333337E-2</c:v>
                </c:pt>
                <c:pt idx="46">
                  <c:v>7.1999999999999995E-2</c:v>
                </c:pt>
                <c:pt idx="47">
                  <c:v>6.6666666666666666E-2</c:v>
                </c:pt>
                <c:pt idx="48">
                  <c:v>6.133333333333333E-2</c:v>
                </c:pt>
                <c:pt idx="49">
                  <c:v>5.8666666666666666E-2</c:v>
                </c:pt>
                <c:pt idx="50">
                  <c:v>5.0666666666666665E-2</c:v>
                </c:pt>
                <c:pt idx="51">
                  <c:v>4.5333333333333337E-2</c:v>
                </c:pt>
                <c:pt idx="52">
                  <c:v>4.2666666666666665E-2</c:v>
                </c:pt>
                <c:pt idx="53">
                  <c:v>0.04</c:v>
                </c:pt>
                <c:pt idx="54">
                  <c:v>3.4666666666666665E-2</c:v>
                </c:pt>
                <c:pt idx="55">
                  <c:v>3.2000000000000001E-2</c:v>
                </c:pt>
                <c:pt idx="56">
                  <c:v>2.9333333333333333E-2</c:v>
                </c:pt>
                <c:pt idx="57">
                  <c:v>2.6666666666666668E-2</c:v>
                </c:pt>
                <c:pt idx="58">
                  <c:v>2.1333333333333333E-2</c:v>
                </c:pt>
                <c:pt idx="59">
                  <c:v>1.8666666666666668E-2</c:v>
                </c:pt>
                <c:pt idx="60">
                  <c:v>1.8666666666666668E-2</c:v>
                </c:pt>
                <c:pt idx="61">
                  <c:v>1.6E-2</c:v>
                </c:pt>
                <c:pt idx="62">
                  <c:v>1.0666666666666666E-2</c:v>
                </c:pt>
                <c:pt idx="63">
                  <c:v>8.0000000000000002E-3</c:v>
                </c:pt>
                <c:pt idx="64">
                  <c:v>8.0000000000000002E-3</c:v>
                </c:pt>
                <c:pt idx="65">
                  <c:v>5.3333333333333332E-3</c:v>
                </c:pt>
                <c:pt idx="66">
                  <c:v>5.3333333333333332E-3</c:v>
                </c:pt>
                <c:pt idx="67">
                  <c:v>5.3333333333333332E-3</c:v>
                </c:pt>
                <c:pt idx="68">
                  <c:v>5.3333333333333332E-3</c:v>
                </c:pt>
                <c:pt idx="69">
                  <c:v>5.3333333333333332E-3</c:v>
                </c:pt>
                <c:pt idx="70">
                  <c:v>5.3333333333333332E-3</c:v>
                </c:pt>
                <c:pt idx="71">
                  <c:v>5.3333333333333332E-3</c:v>
                </c:pt>
                <c:pt idx="72">
                  <c:v>5.3333333333333332E-3</c:v>
                </c:pt>
                <c:pt idx="73">
                  <c:v>5.3333333333333332E-3</c:v>
                </c:pt>
                <c:pt idx="74">
                  <c:v>2.6666666666666666E-3</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xVal>
          <c:yVal>
            <c:numRef>
              <c:f>'Model 1'!$AR$68:$EN$68</c:f>
              <c:numCache>
                <c:formatCode>#,##0.000</c:formatCode>
                <c:ptCount val="101"/>
                <c:pt idx="0">
                  <c:v>1</c:v>
                </c:pt>
                <c:pt idx="1">
                  <c:v>1</c:v>
                </c:pt>
                <c:pt idx="2">
                  <c:v>1</c:v>
                </c:pt>
                <c:pt idx="3">
                  <c:v>1</c:v>
                </c:pt>
                <c:pt idx="4">
                  <c:v>1</c:v>
                </c:pt>
                <c:pt idx="5">
                  <c:v>1</c:v>
                </c:pt>
                <c:pt idx="6">
                  <c:v>0.99199999999999999</c:v>
                </c:pt>
                <c:pt idx="7">
                  <c:v>0.99199999999999999</c:v>
                </c:pt>
                <c:pt idx="8">
                  <c:v>0.99199999999999999</c:v>
                </c:pt>
                <c:pt idx="9">
                  <c:v>0.96</c:v>
                </c:pt>
                <c:pt idx="10">
                  <c:v>0.95199999999999996</c:v>
                </c:pt>
                <c:pt idx="11">
                  <c:v>0.94399999999999995</c:v>
                </c:pt>
                <c:pt idx="12">
                  <c:v>0.92800000000000005</c:v>
                </c:pt>
                <c:pt idx="13">
                  <c:v>0.91200000000000003</c:v>
                </c:pt>
                <c:pt idx="14">
                  <c:v>0.89600000000000002</c:v>
                </c:pt>
                <c:pt idx="15">
                  <c:v>0.84799999999999998</c:v>
                </c:pt>
                <c:pt idx="16">
                  <c:v>0.83199999999999996</c:v>
                </c:pt>
                <c:pt idx="17">
                  <c:v>0.81599999999999995</c:v>
                </c:pt>
                <c:pt idx="18">
                  <c:v>0.78400000000000003</c:v>
                </c:pt>
                <c:pt idx="19">
                  <c:v>0.77600000000000002</c:v>
                </c:pt>
                <c:pt idx="20">
                  <c:v>0.76800000000000002</c:v>
                </c:pt>
                <c:pt idx="21">
                  <c:v>0.73599999999999999</c:v>
                </c:pt>
                <c:pt idx="22">
                  <c:v>0.72</c:v>
                </c:pt>
                <c:pt idx="23">
                  <c:v>0.70399999999999996</c:v>
                </c:pt>
                <c:pt idx="24">
                  <c:v>0.64800000000000002</c:v>
                </c:pt>
                <c:pt idx="25">
                  <c:v>0.64</c:v>
                </c:pt>
                <c:pt idx="26">
                  <c:v>0.64</c:v>
                </c:pt>
                <c:pt idx="27">
                  <c:v>0.64</c:v>
                </c:pt>
                <c:pt idx="28">
                  <c:v>0.63200000000000001</c:v>
                </c:pt>
                <c:pt idx="29">
                  <c:v>0.63200000000000001</c:v>
                </c:pt>
                <c:pt idx="30">
                  <c:v>0.624</c:v>
                </c:pt>
                <c:pt idx="31">
                  <c:v>0.59199999999999997</c:v>
                </c:pt>
                <c:pt idx="32">
                  <c:v>0.56799999999999995</c:v>
                </c:pt>
                <c:pt idx="33">
                  <c:v>0.53600000000000003</c:v>
                </c:pt>
                <c:pt idx="34">
                  <c:v>0.51200000000000001</c:v>
                </c:pt>
                <c:pt idx="35">
                  <c:v>0.48799999999999999</c:v>
                </c:pt>
                <c:pt idx="36">
                  <c:v>0.47199999999999998</c:v>
                </c:pt>
                <c:pt idx="37">
                  <c:v>0.45600000000000002</c:v>
                </c:pt>
                <c:pt idx="38">
                  <c:v>0.42399999999999999</c:v>
                </c:pt>
                <c:pt idx="39">
                  <c:v>0.41599999999999998</c:v>
                </c:pt>
                <c:pt idx="40">
                  <c:v>0.39200000000000002</c:v>
                </c:pt>
                <c:pt idx="41">
                  <c:v>0.376</c:v>
                </c:pt>
                <c:pt idx="42">
                  <c:v>0.36799999999999999</c:v>
                </c:pt>
                <c:pt idx="43">
                  <c:v>0.35199999999999998</c:v>
                </c:pt>
                <c:pt idx="44">
                  <c:v>0.33600000000000002</c:v>
                </c:pt>
                <c:pt idx="45">
                  <c:v>0.29599999999999999</c:v>
                </c:pt>
                <c:pt idx="46">
                  <c:v>0.27200000000000002</c:v>
                </c:pt>
                <c:pt idx="47">
                  <c:v>0.248</c:v>
                </c:pt>
                <c:pt idx="48">
                  <c:v>0.23200000000000001</c:v>
                </c:pt>
                <c:pt idx="49">
                  <c:v>0.192</c:v>
                </c:pt>
                <c:pt idx="50">
                  <c:v>0.17599999999999999</c:v>
                </c:pt>
                <c:pt idx="51">
                  <c:v>0.16800000000000001</c:v>
                </c:pt>
                <c:pt idx="52">
                  <c:v>0.14399999999999999</c:v>
                </c:pt>
                <c:pt idx="53">
                  <c:v>0.112</c:v>
                </c:pt>
                <c:pt idx="54">
                  <c:v>0.104</c:v>
                </c:pt>
                <c:pt idx="55">
                  <c:v>8.7999999999999995E-2</c:v>
                </c:pt>
                <c:pt idx="56">
                  <c:v>0.08</c:v>
                </c:pt>
                <c:pt idx="57">
                  <c:v>0.08</c:v>
                </c:pt>
                <c:pt idx="58">
                  <c:v>5.6000000000000001E-2</c:v>
                </c:pt>
                <c:pt idx="59">
                  <c:v>0.04</c:v>
                </c:pt>
                <c:pt idx="60">
                  <c:v>3.2000000000000001E-2</c:v>
                </c:pt>
                <c:pt idx="61">
                  <c:v>3.2000000000000001E-2</c:v>
                </c:pt>
                <c:pt idx="62">
                  <c:v>3.2000000000000001E-2</c:v>
                </c:pt>
                <c:pt idx="63">
                  <c:v>2.4E-2</c:v>
                </c:pt>
                <c:pt idx="64">
                  <c:v>2.4E-2</c:v>
                </c:pt>
                <c:pt idx="65">
                  <c:v>2.4E-2</c:v>
                </c:pt>
                <c:pt idx="66">
                  <c:v>2.4E-2</c:v>
                </c:pt>
                <c:pt idx="67">
                  <c:v>8.0000000000000002E-3</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0"/>
          <c:extLst>
            <c:ext xmlns:c16="http://schemas.microsoft.com/office/drawing/2014/chart" uri="{C3380CC4-5D6E-409C-BE32-E72D297353CC}">
              <c16:uniqueId val="{00000000-B91F-4179-A42D-E2F83C349786}"/>
            </c:ext>
          </c:extLst>
        </c:ser>
        <c:ser>
          <c:idx val="1"/>
          <c:order val="1"/>
          <c:tx>
            <c:v>Line</c:v>
          </c:tx>
          <c:spPr>
            <a:ln w="12700" cap="rnd" cmpd="sng" algn="ctr">
              <a:solidFill>
                <a:sysClr val="window" lastClr="FFFFFF">
                  <a:lumMod val="75000"/>
                </a:sysClr>
              </a:solidFill>
              <a:prstDash val="dash"/>
              <a:round/>
              <a:headEnd type="none" w="med" len="med"/>
              <a:tailEnd type="none" w="med" len="med"/>
            </a:ln>
          </c:spPr>
          <c:marker>
            <c:symbol val="none"/>
          </c:marker>
          <c:xVal>
            <c:numRef>
              <c:f>'Model 1'!$D$72:$E$72</c:f>
              <c:numCache>
                <c:formatCode>#,##0.000</c:formatCode>
                <c:ptCount val="2"/>
                <c:pt idx="0">
                  <c:v>0</c:v>
                </c:pt>
                <c:pt idx="1">
                  <c:v>1</c:v>
                </c:pt>
              </c:numCache>
            </c:numRef>
          </c:xVal>
          <c:yVal>
            <c:numRef>
              <c:f>'Model 1'!$D$73:$E$73</c:f>
              <c:numCache>
                <c:formatCode>#,##0.000</c:formatCode>
                <c:ptCount val="2"/>
                <c:pt idx="0">
                  <c:v>0</c:v>
                </c:pt>
                <c:pt idx="1">
                  <c:v>1</c:v>
                </c:pt>
              </c:numCache>
            </c:numRef>
          </c:yVal>
          <c:smooth val="0"/>
          <c:extLst>
            <c:ext xmlns:c16="http://schemas.microsoft.com/office/drawing/2014/chart" uri="{C3380CC4-5D6E-409C-BE32-E72D297353CC}">
              <c16:uniqueId val="{00000001-B91F-4179-A42D-E2F83C349786}"/>
            </c:ext>
          </c:extLst>
        </c:ser>
        <c:ser>
          <c:idx val="2"/>
          <c:order val="2"/>
          <c:tx>
            <c:strRef>
              <c:f>'Model 1'!$C$70</c:f>
              <c:strCache>
                <c:ptCount val="1"/>
                <c:pt idx="0">
                  <c:v>Cutoff = 0.50</c:v>
                </c:pt>
              </c:strCache>
            </c:strRef>
          </c:tx>
          <c:spPr>
            <a:ln w="25400" cap="rnd" cmpd="sng" algn="ctr">
              <a:noFill/>
              <a:prstDash val="solid"/>
              <a:round/>
            </a:ln>
            <a:effectLst/>
            <a:extLst>
              <a:ext uri="{91240B29-F687-4F45-9708-019B960494DF}">
                <a14:hiddenLine xmlns:a14="http://schemas.microsoft.com/office/drawing/2010/main" w="25400" cap="rnd" cmpd="sng" algn="ctr">
                  <a:solidFill>
                    <a:srgbClr val="FF0000"/>
                  </a:solidFill>
                  <a:prstDash val="solid"/>
                  <a:round/>
                </a14:hiddenLine>
              </a:ext>
            </a:extLst>
          </c:spPr>
          <c:marker>
            <c:symbol val="square"/>
            <c:size val="8"/>
            <c:spPr>
              <a:noFill/>
              <a:ln w="25400">
                <a:solidFill>
                  <a:srgbClr val="FF0000"/>
                </a:solidFill>
                <a:prstDash val="solid"/>
              </a:ln>
              <a:effectLst/>
            </c:spPr>
          </c:marker>
          <c:xVal>
            <c:numRef>
              <c:f>'Model 1'!$D$74</c:f>
              <c:numCache>
                <c:formatCode>#,##0.000</c:formatCode>
                <c:ptCount val="1"/>
                <c:pt idx="0">
                  <c:v>5.0666666666666749E-2</c:v>
                </c:pt>
              </c:numCache>
            </c:numRef>
          </c:xVal>
          <c:yVal>
            <c:numRef>
              <c:f>'Model 1'!$E$74</c:f>
              <c:numCache>
                <c:formatCode>#,##0.000</c:formatCode>
                <c:ptCount val="1"/>
                <c:pt idx="0">
                  <c:v>0.17599999999999999</c:v>
                </c:pt>
              </c:numCache>
            </c:numRef>
          </c:yVal>
          <c:smooth val="0"/>
          <c:extLst>
            <c:ext xmlns:c16="http://schemas.microsoft.com/office/drawing/2014/chart" uri="{C3380CC4-5D6E-409C-BE32-E72D297353CC}">
              <c16:uniqueId val="{00000002-B91F-4179-A42D-E2F83C349786}"/>
            </c:ext>
          </c:extLst>
        </c:ser>
        <c:dLbls>
          <c:showLegendKey val="0"/>
          <c:showVal val="0"/>
          <c:showCatName val="0"/>
          <c:showSerName val="0"/>
          <c:showPercent val="0"/>
          <c:showBubbleSize val="0"/>
        </c:dLbls>
        <c:axId val="1641803071"/>
        <c:axId val="1641801823"/>
      </c:scatterChart>
      <c:valAx>
        <c:axId val="1641803071"/>
        <c:scaling>
          <c:orientation val="minMax"/>
          <c:max val="1"/>
          <c:min val="0"/>
        </c:scaling>
        <c:delete val="0"/>
        <c:axPos val="b"/>
        <c:majorGridlines>
          <c:spPr>
            <a:ln w="3175">
              <a:solidFill>
                <a:srgbClr val="C0C0C0"/>
              </a:solidFill>
              <a:prstDash val="solid"/>
            </a:ln>
          </c:spPr>
        </c:majorGridlines>
        <c:title>
          <c:tx>
            <c:rich>
              <a:bodyPr/>
              <a:lstStyle/>
              <a:p>
                <a:pPr>
                  <a:defRPr/>
                </a:pPr>
                <a:r>
                  <a:rPr lang="en-US"/>
                  <a:t>False Positive Rate (1 - Specificity)</a:t>
                </a:r>
              </a:p>
            </c:rich>
          </c:tx>
          <c:overlay val="0"/>
        </c:title>
        <c:numFmt formatCode="0%" sourceLinked="0"/>
        <c:majorTickMark val="out"/>
        <c:minorTickMark val="none"/>
        <c:tickLblPos val="nextTo"/>
        <c:crossAx val="1641801823"/>
        <c:crosses val="autoZero"/>
        <c:crossBetween val="midCat"/>
      </c:valAx>
      <c:valAx>
        <c:axId val="1641801823"/>
        <c:scaling>
          <c:orientation val="minMax"/>
          <c:max val="1"/>
          <c:min val="0"/>
        </c:scaling>
        <c:delete val="0"/>
        <c:axPos val="l"/>
        <c:majorGridlines>
          <c:spPr>
            <a:ln w="3175">
              <a:solidFill>
                <a:srgbClr val="C0C0C0"/>
              </a:solidFill>
              <a:prstDash val="solid"/>
            </a:ln>
          </c:spPr>
        </c:majorGridlines>
        <c:title>
          <c:tx>
            <c:rich>
              <a:bodyPr/>
              <a:lstStyle/>
              <a:p>
                <a:pPr>
                  <a:defRPr/>
                </a:pPr>
                <a:r>
                  <a:rPr lang="en-US"/>
                  <a:t>True Positive Rate (Sensitivity)</a:t>
                </a:r>
              </a:p>
            </c:rich>
          </c:tx>
          <c:overlay val="0"/>
        </c:title>
        <c:numFmt formatCode="0%" sourceLinked="0"/>
        <c:majorTickMark val="out"/>
        <c:minorTickMark val="none"/>
        <c:tickLblPos val="nextTo"/>
        <c:crossAx val="1641803071"/>
        <c:crosses val="autoZero"/>
        <c:crossBetween val="midCat"/>
      </c:valAx>
      <c:spPr>
        <a:ln w="6350">
          <a:solidFill>
            <a:srgbClr val="808080"/>
          </a:solidFill>
          <a:prstDash val="solid"/>
        </a:ln>
      </c:spPr>
    </c:plotArea>
    <c:legend>
      <c:legendPos val="r"/>
      <c:legendEntry>
        <c:idx val="0"/>
        <c:delete val="1"/>
      </c:legendEntry>
      <c:legendEntry>
        <c:idx val="1"/>
        <c:delete val="1"/>
      </c:legendEntry>
      <c:overlay val="0"/>
    </c:legend>
    <c:plotVisOnly val="1"/>
    <c:dispBlanksAs val="gap"/>
    <c:showDLblsOverMax val="0"/>
  </c:chart>
  <c:spPr>
    <a:solidFill>
      <a:srgbClr val="F3F3F3"/>
    </a:solidFill>
    <a:ln w="6350">
      <a:solidFill>
        <a:srgbClr val="808080"/>
      </a:solidFill>
      <a:prstDash val="solid"/>
    </a:ln>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en-US" sz="1100"/>
              <a:t>Distribution of Outcomes -vs- Prediction Interval
</a:t>
            </a:r>
            <a:r>
              <a:rPr lang="en-US" sz="1000"/>
              <a:t>Model 1 for FRACTURE    (8 variables, n=500)</a:t>
            </a:r>
          </a:p>
        </c:rich>
      </c:tx>
      <c:overlay val="0"/>
    </c:title>
    <c:autoTitleDeleted val="0"/>
    <c:plotArea>
      <c:layout/>
      <c:barChart>
        <c:barDir val="col"/>
        <c:grouping val="clustered"/>
        <c:varyColors val="0"/>
        <c:ser>
          <c:idx val="0"/>
          <c:order val="0"/>
          <c:tx>
            <c:strRef>
              <c:f>'Model 1'!$I$2</c:f>
              <c:strCache>
                <c:ptCount val="1"/>
                <c:pt idx="0">
                  <c:v>Yes</c:v>
                </c:pt>
              </c:strCache>
            </c:strRef>
          </c:tx>
          <c:spPr>
            <a:solidFill>
              <a:srgbClr val="9999FF"/>
            </a:solidFill>
            <a:ln w="9525" cap="flat" cmpd="sng" algn="ctr">
              <a:solidFill>
                <a:srgbClr val="0000FF"/>
              </a:solidFill>
              <a:prstDash val="solid"/>
              <a:round/>
              <a:headEnd type="none" w="med" len="med"/>
              <a:tailEnd type="none" w="med" len="med"/>
            </a:ln>
          </c:spPr>
          <c:invertIfNegative val="0"/>
          <c:cat>
            <c:numRef>
              <c:f>'Model 1'!$AR$116:$BK$116</c:f>
              <c:numCache>
                <c:formatCode>#,##0.000</c:formatCode>
                <c:ptCount val="20"/>
                <c:pt idx="0">
                  <c:v>0.05</c:v>
                </c:pt>
                <c:pt idx="1">
                  <c:v>0.1</c:v>
                </c:pt>
                <c:pt idx="2">
                  <c:v>0.15000000000000002</c:v>
                </c:pt>
                <c:pt idx="3">
                  <c:v>0.2</c:v>
                </c:pt>
                <c:pt idx="4">
                  <c:v>0.25</c:v>
                </c:pt>
                <c:pt idx="5">
                  <c:v>0.3</c:v>
                </c:pt>
                <c:pt idx="6">
                  <c:v>0.35</c:v>
                </c:pt>
                <c:pt idx="7">
                  <c:v>0.39999999999999997</c:v>
                </c:pt>
                <c:pt idx="8">
                  <c:v>0.44999999999999996</c:v>
                </c:pt>
                <c:pt idx="9">
                  <c:v>0.49999999999999994</c:v>
                </c:pt>
                <c:pt idx="10">
                  <c:v>0.54999999999999993</c:v>
                </c:pt>
                <c:pt idx="11">
                  <c:v>0.6</c:v>
                </c:pt>
                <c:pt idx="12">
                  <c:v>0.65</c:v>
                </c:pt>
                <c:pt idx="13">
                  <c:v>0.70000000000000007</c:v>
                </c:pt>
                <c:pt idx="14">
                  <c:v>0.75000000000000011</c:v>
                </c:pt>
                <c:pt idx="15">
                  <c:v>0.80000000000000016</c:v>
                </c:pt>
                <c:pt idx="16">
                  <c:v>0.8500000000000002</c:v>
                </c:pt>
                <c:pt idx="17">
                  <c:v>0.90000000000000024</c:v>
                </c:pt>
                <c:pt idx="18">
                  <c:v>0.95000000000000029</c:v>
                </c:pt>
                <c:pt idx="19">
                  <c:v>1.0000000000000002</c:v>
                </c:pt>
              </c:numCache>
            </c:numRef>
          </c:cat>
          <c:val>
            <c:numRef>
              <c:f>'Model 1'!$AR$117:$BK$117</c:f>
              <c:numCache>
                <c:formatCode>#,##0.000</c:formatCode>
                <c:ptCount val="20"/>
                <c:pt idx="0">
                  <c:v>0</c:v>
                </c:pt>
                <c:pt idx="1">
                  <c:v>6</c:v>
                </c:pt>
                <c:pt idx="2">
                  <c:v>13</c:v>
                </c:pt>
                <c:pt idx="3">
                  <c:v>10</c:v>
                </c:pt>
                <c:pt idx="4">
                  <c:v>16</c:v>
                </c:pt>
                <c:pt idx="5">
                  <c:v>2</c:v>
                </c:pt>
                <c:pt idx="6">
                  <c:v>17</c:v>
                </c:pt>
                <c:pt idx="7">
                  <c:v>12</c:v>
                </c:pt>
                <c:pt idx="8">
                  <c:v>12</c:v>
                </c:pt>
                <c:pt idx="9">
                  <c:v>15</c:v>
                </c:pt>
                <c:pt idx="10">
                  <c:v>11</c:v>
                </c:pt>
                <c:pt idx="11">
                  <c:v>7</c:v>
                </c:pt>
                <c:pt idx="12">
                  <c:v>1</c:v>
                </c:pt>
                <c:pt idx="13">
                  <c:v>3</c:v>
                </c:pt>
                <c:pt idx="14">
                  <c:v>0</c:v>
                </c:pt>
                <c:pt idx="15">
                  <c:v>0</c:v>
                </c:pt>
                <c:pt idx="16">
                  <c:v>0</c:v>
                </c:pt>
                <c:pt idx="17">
                  <c:v>0</c:v>
                </c:pt>
                <c:pt idx="18">
                  <c:v>0</c:v>
                </c:pt>
                <c:pt idx="19">
                  <c:v>0</c:v>
                </c:pt>
              </c:numCache>
            </c:numRef>
          </c:val>
          <c:extLst>
            <c:ext xmlns:c16="http://schemas.microsoft.com/office/drawing/2014/chart" uri="{C3380CC4-5D6E-409C-BE32-E72D297353CC}">
              <c16:uniqueId val="{00000000-71B3-4749-800D-ADA9EB048BA2}"/>
            </c:ext>
          </c:extLst>
        </c:ser>
        <c:ser>
          <c:idx val="1"/>
          <c:order val="1"/>
          <c:tx>
            <c:strRef>
              <c:f>'Model 1'!$H$2</c:f>
              <c:strCache>
                <c:ptCount val="1"/>
                <c:pt idx="0">
                  <c:v>No</c:v>
                </c:pt>
              </c:strCache>
            </c:strRef>
          </c:tx>
          <c:spPr>
            <a:solidFill>
              <a:srgbClr val="FFD2D2"/>
            </a:solidFill>
            <a:ln w="9525" cap="flat" cmpd="sng" algn="ctr">
              <a:solidFill>
                <a:srgbClr val="FF0000"/>
              </a:solidFill>
              <a:prstDash val="solid"/>
              <a:round/>
              <a:headEnd type="none" w="med" len="med"/>
              <a:tailEnd type="none" w="med" len="med"/>
            </a:ln>
          </c:spPr>
          <c:invertIfNegative val="0"/>
          <c:cat>
            <c:numRef>
              <c:f>'Model 1'!$AR$116:$BL$116</c:f>
              <c:numCache>
                <c:formatCode>#,##0.000</c:formatCode>
                <c:ptCount val="21"/>
                <c:pt idx="0">
                  <c:v>0.05</c:v>
                </c:pt>
                <c:pt idx="1">
                  <c:v>0.1</c:v>
                </c:pt>
                <c:pt idx="2">
                  <c:v>0.15000000000000002</c:v>
                </c:pt>
                <c:pt idx="3">
                  <c:v>0.2</c:v>
                </c:pt>
                <c:pt idx="4">
                  <c:v>0.25</c:v>
                </c:pt>
                <c:pt idx="5">
                  <c:v>0.3</c:v>
                </c:pt>
                <c:pt idx="6">
                  <c:v>0.35</c:v>
                </c:pt>
                <c:pt idx="7">
                  <c:v>0.39999999999999997</c:v>
                </c:pt>
                <c:pt idx="8">
                  <c:v>0.44999999999999996</c:v>
                </c:pt>
                <c:pt idx="9">
                  <c:v>0.49999999999999994</c:v>
                </c:pt>
                <c:pt idx="10">
                  <c:v>0.54999999999999993</c:v>
                </c:pt>
                <c:pt idx="11">
                  <c:v>0.6</c:v>
                </c:pt>
                <c:pt idx="12">
                  <c:v>0.65</c:v>
                </c:pt>
                <c:pt idx="13">
                  <c:v>0.70000000000000007</c:v>
                </c:pt>
                <c:pt idx="14">
                  <c:v>0.75000000000000011</c:v>
                </c:pt>
                <c:pt idx="15">
                  <c:v>0.80000000000000016</c:v>
                </c:pt>
                <c:pt idx="16">
                  <c:v>0.8500000000000002</c:v>
                </c:pt>
                <c:pt idx="17">
                  <c:v>0.90000000000000024</c:v>
                </c:pt>
                <c:pt idx="18">
                  <c:v>0.95000000000000029</c:v>
                </c:pt>
                <c:pt idx="19">
                  <c:v>1.0000000000000002</c:v>
                </c:pt>
              </c:numCache>
            </c:numRef>
          </c:cat>
          <c:val>
            <c:numRef>
              <c:f>'Model 1'!$AR$118:$BK$118</c:f>
              <c:numCache>
                <c:formatCode>#,##0.000</c:formatCode>
                <c:ptCount val="20"/>
                <c:pt idx="0">
                  <c:v>-6</c:v>
                </c:pt>
                <c:pt idx="1">
                  <c:v>-68</c:v>
                </c:pt>
                <c:pt idx="2">
                  <c:v>-70</c:v>
                </c:pt>
                <c:pt idx="3">
                  <c:v>-63</c:v>
                </c:pt>
                <c:pt idx="4">
                  <c:v>-50</c:v>
                </c:pt>
                <c:pt idx="5">
                  <c:v>-30</c:v>
                </c:pt>
                <c:pt idx="6">
                  <c:v>-24</c:v>
                </c:pt>
                <c:pt idx="7">
                  <c:v>-19</c:v>
                </c:pt>
                <c:pt idx="8">
                  <c:v>-16</c:v>
                </c:pt>
                <c:pt idx="9">
                  <c:v>-10</c:v>
                </c:pt>
                <c:pt idx="10">
                  <c:v>-7</c:v>
                </c:pt>
                <c:pt idx="11">
                  <c:v>-5</c:v>
                </c:pt>
                <c:pt idx="12">
                  <c:v>-5</c:v>
                </c:pt>
                <c:pt idx="13">
                  <c:v>0</c:v>
                </c:pt>
                <c:pt idx="14">
                  <c:v>-2</c:v>
                </c:pt>
                <c:pt idx="15">
                  <c:v>0</c:v>
                </c:pt>
                <c:pt idx="16">
                  <c:v>0</c:v>
                </c:pt>
                <c:pt idx="17">
                  <c:v>0</c:v>
                </c:pt>
                <c:pt idx="18">
                  <c:v>0</c:v>
                </c:pt>
                <c:pt idx="19">
                  <c:v>0</c:v>
                </c:pt>
              </c:numCache>
            </c:numRef>
          </c:val>
          <c:extLst>
            <c:ext xmlns:c16="http://schemas.microsoft.com/office/drawing/2014/chart" uri="{C3380CC4-5D6E-409C-BE32-E72D297353CC}">
              <c16:uniqueId val="{00000001-71B3-4749-800D-ADA9EB048BA2}"/>
            </c:ext>
          </c:extLst>
        </c:ser>
        <c:dLbls>
          <c:showLegendKey val="0"/>
          <c:showVal val="0"/>
          <c:showCatName val="0"/>
          <c:showSerName val="0"/>
          <c:showPercent val="0"/>
          <c:showBubbleSize val="0"/>
        </c:dLbls>
        <c:gapWidth val="0"/>
        <c:overlap val="100"/>
        <c:axId val="1641804319"/>
        <c:axId val="1645223167"/>
      </c:barChart>
      <c:catAx>
        <c:axId val="1641804319"/>
        <c:scaling>
          <c:orientation val="minMax"/>
        </c:scaling>
        <c:delete val="0"/>
        <c:axPos val="b"/>
        <c:title>
          <c:tx>
            <c:rich>
              <a:bodyPr/>
              <a:lstStyle/>
              <a:p>
                <a:pPr>
                  <a:defRPr/>
                </a:pPr>
                <a:r>
                  <a:rPr lang="en-US"/>
                  <a:t>Prediction</a:t>
                </a:r>
              </a:p>
            </c:rich>
          </c:tx>
          <c:overlay val="0"/>
        </c:title>
        <c:numFmt formatCode=".00" sourceLinked="0"/>
        <c:majorTickMark val="out"/>
        <c:minorTickMark val="none"/>
        <c:tickLblPos val="low"/>
        <c:crossAx val="1645223167"/>
        <c:crosses val="autoZero"/>
        <c:auto val="1"/>
        <c:lblAlgn val="ctr"/>
        <c:lblOffset val="100"/>
        <c:tickLblSkip val="1"/>
        <c:noMultiLvlLbl val="0"/>
      </c:catAx>
      <c:valAx>
        <c:axId val="1645223167"/>
        <c:scaling>
          <c:orientation val="minMax"/>
        </c:scaling>
        <c:delete val="0"/>
        <c:axPos val="l"/>
        <c:majorGridlines>
          <c:spPr>
            <a:ln w="3175">
              <a:solidFill>
                <a:srgbClr val="C0C0C0"/>
              </a:solidFill>
              <a:prstDash val="solid"/>
            </a:ln>
          </c:spPr>
        </c:majorGridlines>
        <c:numFmt formatCode="0;[Red]0" sourceLinked="0"/>
        <c:majorTickMark val="out"/>
        <c:minorTickMark val="none"/>
        <c:tickLblPos val="nextTo"/>
        <c:crossAx val="1641804319"/>
        <c:crosses val="autoZero"/>
        <c:crossBetween val="between"/>
      </c:valAx>
      <c:spPr>
        <a:ln w="6350">
          <a:solidFill>
            <a:srgbClr val="808080"/>
          </a:solidFill>
          <a:prstDash val="solid"/>
        </a:ln>
      </c:spPr>
    </c:plotArea>
    <c:legend>
      <c:legendPos val="r"/>
      <c:overlay val="0"/>
    </c:legend>
    <c:plotVisOnly val="1"/>
    <c:dispBlanksAs val="gap"/>
    <c:showDLblsOverMax val="0"/>
  </c:chart>
  <c:spPr>
    <a:solidFill>
      <a:srgbClr val="F3F3F3"/>
    </a:solidFill>
    <a:ln w="6350">
      <a:solidFill>
        <a:srgbClr val="808080"/>
      </a:solidFill>
      <a:prstDash val="solid"/>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en-US" sz="1100"/>
              <a:t>Sensitivity and Specificity -vs- Cutoff Value
</a:t>
            </a:r>
            <a:r>
              <a:rPr lang="en-US" sz="1000"/>
              <a:t>Model 1 for FRACTURE    (8 variables, n=500)</a:t>
            </a:r>
          </a:p>
        </c:rich>
      </c:tx>
      <c:overlay val="0"/>
    </c:title>
    <c:autoTitleDeleted val="0"/>
    <c:plotArea>
      <c:layout/>
      <c:scatterChart>
        <c:scatterStyle val="lineMarker"/>
        <c:varyColors val="0"/>
        <c:ser>
          <c:idx val="0"/>
          <c:order val="0"/>
          <c:tx>
            <c:v>Sensitivity</c:v>
          </c:tx>
          <c:spPr>
            <a:ln w="28575">
              <a:solidFill>
                <a:srgbClr val="0000FF"/>
              </a:solidFill>
            </a:ln>
          </c:spPr>
          <c:marker>
            <c:symbol val="none"/>
          </c:marker>
          <c:xVal>
            <c:numRef>
              <c:f>'Model 1'!$AR$156:$EN$156</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1'!$AR$157:$EN$157</c:f>
              <c:numCache>
                <c:formatCode>#,##0.000</c:formatCode>
                <c:ptCount val="101"/>
                <c:pt idx="0">
                  <c:v>1</c:v>
                </c:pt>
                <c:pt idx="1">
                  <c:v>1</c:v>
                </c:pt>
                <c:pt idx="2">
                  <c:v>1</c:v>
                </c:pt>
                <c:pt idx="3">
                  <c:v>1</c:v>
                </c:pt>
                <c:pt idx="4">
                  <c:v>0.99839999999999995</c:v>
                </c:pt>
                <c:pt idx="5">
                  <c:v>0.99679999999999991</c:v>
                </c:pt>
                <c:pt idx="6">
                  <c:v>0.99520000000000008</c:v>
                </c:pt>
                <c:pt idx="7">
                  <c:v>0.98720000000000008</c:v>
                </c:pt>
                <c:pt idx="8">
                  <c:v>0.97760000000000002</c:v>
                </c:pt>
                <c:pt idx="9">
                  <c:v>0.96799999999999997</c:v>
                </c:pt>
                <c:pt idx="10">
                  <c:v>0.95520000000000005</c:v>
                </c:pt>
                <c:pt idx="11">
                  <c:v>0.93920000000000003</c:v>
                </c:pt>
                <c:pt idx="12">
                  <c:v>0.9264</c:v>
                </c:pt>
                <c:pt idx="13">
                  <c:v>0.90560000000000007</c:v>
                </c:pt>
                <c:pt idx="14">
                  <c:v>0.8832000000000001</c:v>
                </c:pt>
                <c:pt idx="15">
                  <c:v>0.86080000000000001</c:v>
                </c:pt>
                <c:pt idx="16">
                  <c:v>0.83520000000000005</c:v>
                </c:pt>
                <c:pt idx="17">
                  <c:v>0.81120000000000003</c:v>
                </c:pt>
                <c:pt idx="18">
                  <c:v>0.79520000000000002</c:v>
                </c:pt>
                <c:pt idx="19">
                  <c:v>0.77600000000000002</c:v>
                </c:pt>
                <c:pt idx="20">
                  <c:v>0.75679999999999992</c:v>
                </c:pt>
                <c:pt idx="21">
                  <c:v>0.7407999999999999</c:v>
                </c:pt>
                <c:pt idx="22">
                  <c:v>0.71520000000000006</c:v>
                </c:pt>
                <c:pt idx="23">
                  <c:v>0.68959999999999999</c:v>
                </c:pt>
                <c:pt idx="24">
                  <c:v>0.6704</c:v>
                </c:pt>
                <c:pt idx="25">
                  <c:v>0.65439999999999998</c:v>
                </c:pt>
                <c:pt idx="26">
                  <c:v>0.64</c:v>
                </c:pt>
                <c:pt idx="27">
                  <c:v>0.63679999999999992</c:v>
                </c:pt>
                <c:pt idx="28">
                  <c:v>0.63360000000000005</c:v>
                </c:pt>
                <c:pt idx="29">
                  <c:v>0.624</c:v>
                </c:pt>
                <c:pt idx="30">
                  <c:v>0.60960000000000003</c:v>
                </c:pt>
                <c:pt idx="31">
                  <c:v>0.59039999999999992</c:v>
                </c:pt>
                <c:pt idx="32">
                  <c:v>0.56640000000000001</c:v>
                </c:pt>
                <c:pt idx="33">
                  <c:v>0.53920000000000001</c:v>
                </c:pt>
                <c:pt idx="34">
                  <c:v>0.51519999999999999</c:v>
                </c:pt>
                <c:pt idx="35">
                  <c:v>0.49280000000000002</c:v>
                </c:pt>
                <c:pt idx="36">
                  <c:v>0.47039999999999998</c:v>
                </c:pt>
                <c:pt idx="37">
                  <c:v>0.45119999999999999</c:v>
                </c:pt>
                <c:pt idx="38">
                  <c:v>0.432</c:v>
                </c:pt>
                <c:pt idx="39">
                  <c:v>0.4128</c:v>
                </c:pt>
                <c:pt idx="40">
                  <c:v>0.3952</c:v>
                </c:pt>
                <c:pt idx="41">
                  <c:v>0.38080000000000003</c:v>
                </c:pt>
                <c:pt idx="42">
                  <c:v>0.36480000000000001</c:v>
                </c:pt>
                <c:pt idx="43">
                  <c:v>0.34560000000000002</c:v>
                </c:pt>
                <c:pt idx="44">
                  <c:v>0.32480000000000003</c:v>
                </c:pt>
                <c:pt idx="45">
                  <c:v>0.30080000000000001</c:v>
                </c:pt>
                <c:pt idx="46">
                  <c:v>0.27679999999999999</c:v>
                </c:pt>
                <c:pt idx="47">
                  <c:v>0.248</c:v>
                </c:pt>
                <c:pt idx="48">
                  <c:v>0.224</c:v>
                </c:pt>
                <c:pt idx="49">
                  <c:v>0.20319999999999999</c:v>
                </c:pt>
                <c:pt idx="50">
                  <c:v>0.18240000000000001</c:v>
                </c:pt>
                <c:pt idx="51">
                  <c:v>0.15840000000000001</c:v>
                </c:pt>
                <c:pt idx="52">
                  <c:v>0.14080000000000001</c:v>
                </c:pt>
                <c:pt idx="53">
                  <c:v>0.1232</c:v>
                </c:pt>
                <c:pt idx="54">
                  <c:v>0.1056</c:v>
                </c:pt>
                <c:pt idx="55">
                  <c:v>9.2799999999999994E-2</c:v>
                </c:pt>
                <c:pt idx="56">
                  <c:v>8.1599999999999992E-2</c:v>
                </c:pt>
                <c:pt idx="57">
                  <c:v>6.88E-2</c:v>
                </c:pt>
                <c:pt idx="58">
                  <c:v>5.7599999999999998E-2</c:v>
                </c:pt>
                <c:pt idx="59">
                  <c:v>4.8000000000000001E-2</c:v>
                </c:pt>
                <c:pt idx="60">
                  <c:v>3.8399999999999997E-2</c:v>
                </c:pt>
                <c:pt idx="61">
                  <c:v>3.2000000000000001E-2</c:v>
                </c:pt>
                <c:pt idx="62">
                  <c:v>2.8799999999999999E-2</c:v>
                </c:pt>
                <c:pt idx="63">
                  <c:v>2.7199999999999998E-2</c:v>
                </c:pt>
                <c:pt idx="64">
                  <c:v>2.5600000000000001E-2</c:v>
                </c:pt>
                <c:pt idx="65">
                  <c:v>2.0799999999999999E-2</c:v>
                </c:pt>
                <c:pt idx="66">
                  <c:v>1.6E-2</c:v>
                </c:pt>
                <c:pt idx="67">
                  <c:v>1.12E-2</c:v>
                </c:pt>
                <c:pt idx="68">
                  <c:v>6.4000000000000003E-3</c:v>
                </c:pt>
                <c:pt idx="69">
                  <c:v>1.6000000000000001E-3</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0"/>
          <c:extLst>
            <c:ext xmlns:c16="http://schemas.microsoft.com/office/drawing/2014/chart" uri="{C3380CC4-5D6E-409C-BE32-E72D297353CC}">
              <c16:uniqueId val="{00000000-E5DE-4402-AD4E-4013F461D722}"/>
            </c:ext>
          </c:extLst>
        </c:ser>
        <c:ser>
          <c:idx val="1"/>
          <c:order val="1"/>
          <c:tx>
            <c:v>Specificity</c:v>
          </c:tx>
          <c:spPr>
            <a:ln w="28575">
              <a:solidFill>
                <a:srgbClr val="FF0000"/>
              </a:solidFill>
            </a:ln>
          </c:spPr>
          <c:marker>
            <c:symbol val="none"/>
          </c:marker>
          <c:xVal>
            <c:numRef>
              <c:f>'Model 1'!$AR$156:$EN$156</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1'!$AR$158:$EN$158</c:f>
              <c:numCache>
                <c:formatCode>#,##0.000</c:formatCode>
                <c:ptCount val="101"/>
                <c:pt idx="0">
                  <c:v>0</c:v>
                </c:pt>
                <c:pt idx="1">
                  <c:v>0</c:v>
                </c:pt>
                <c:pt idx="2">
                  <c:v>1.0666666666666667E-3</c:v>
                </c:pt>
                <c:pt idx="3">
                  <c:v>4.2666666666666669E-3</c:v>
                </c:pt>
                <c:pt idx="4">
                  <c:v>1.0666666666666666E-2</c:v>
                </c:pt>
                <c:pt idx="5">
                  <c:v>2.6133333333333335E-2</c:v>
                </c:pt>
                <c:pt idx="6">
                  <c:v>4.7466666666666671E-2</c:v>
                </c:pt>
                <c:pt idx="7">
                  <c:v>7.6800000000000007E-2</c:v>
                </c:pt>
                <c:pt idx="8">
                  <c:v>0.11306666666666666</c:v>
                </c:pt>
                <c:pt idx="9">
                  <c:v>0.15573333333333333</c:v>
                </c:pt>
                <c:pt idx="10">
                  <c:v>0.19733333333333333</c:v>
                </c:pt>
                <c:pt idx="11">
                  <c:v>0.24</c:v>
                </c:pt>
                <c:pt idx="12">
                  <c:v>0.28159999999999996</c:v>
                </c:pt>
                <c:pt idx="13">
                  <c:v>0.31893333333333329</c:v>
                </c:pt>
                <c:pt idx="14">
                  <c:v>0.35359999999999997</c:v>
                </c:pt>
                <c:pt idx="15">
                  <c:v>0.38666666666666666</c:v>
                </c:pt>
                <c:pt idx="16">
                  <c:v>0.41919999999999996</c:v>
                </c:pt>
                <c:pt idx="17">
                  <c:v>0.45173333333333338</c:v>
                </c:pt>
                <c:pt idx="18">
                  <c:v>0.48533333333333334</c:v>
                </c:pt>
                <c:pt idx="19">
                  <c:v>0.52053333333333329</c:v>
                </c:pt>
                <c:pt idx="20">
                  <c:v>0.55413333333333337</c:v>
                </c:pt>
                <c:pt idx="21">
                  <c:v>0.58506666666666673</c:v>
                </c:pt>
                <c:pt idx="22">
                  <c:v>0.61173333333333335</c:v>
                </c:pt>
                <c:pt idx="23">
                  <c:v>0.63839999999999997</c:v>
                </c:pt>
                <c:pt idx="24">
                  <c:v>0.66026666666666667</c:v>
                </c:pt>
                <c:pt idx="25">
                  <c:v>0.68</c:v>
                </c:pt>
                <c:pt idx="26">
                  <c:v>0.69866666666666666</c:v>
                </c:pt>
                <c:pt idx="27">
                  <c:v>0.71733333333333338</c:v>
                </c:pt>
                <c:pt idx="28">
                  <c:v>0.73333333333333328</c:v>
                </c:pt>
                <c:pt idx="29">
                  <c:v>0.74773333333333325</c:v>
                </c:pt>
                <c:pt idx="30">
                  <c:v>0.76160000000000005</c:v>
                </c:pt>
                <c:pt idx="31">
                  <c:v>0.77493333333333336</c:v>
                </c:pt>
                <c:pt idx="32">
                  <c:v>0.78720000000000001</c:v>
                </c:pt>
                <c:pt idx="33">
                  <c:v>0.8</c:v>
                </c:pt>
                <c:pt idx="34">
                  <c:v>0.81386666666666663</c:v>
                </c:pt>
                <c:pt idx="35">
                  <c:v>0.82613333333333339</c:v>
                </c:pt>
                <c:pt idx="36">
                  <c:v>0.83839999999999992</c:v>
                </c:pt>
                <c:pt idx="37">
                  <c:v>0.85119999999999996</c:v>
                </c:pt>
                <c:pt idx="38">
                  <c:v>0.86133333333333328</c:v>
                </c:pt>
                <c:pt idx="39">
                  <c:v>0.86986666666666668</c:v>
                </c:pt>
                <c:pt idx="40">
                  <c:v>0.88</c:v>
                </c:pt>
                <c:pt idx="41">
                  <c:v>0.88906666666666656</c:v>
                </c:pt>
                <c:pt idx="42">
                  <c:v>0.89653333333333329</c:v>
                </c:pt>
                <c:pt idx="43">
                  <c:v>0.90506666666666657</c:v>
                </c:pt>
                <c:pt idx="44">
                  <c:v>0.91306666666666658</c:v>
                </c:pt>
                <c:pt idx="45">
                  <c:v>0.92</c:v>
                </c:pt>
                <c:pt idx="46">
                  <c:v>0.92639999999999989</c:v>
                </c:pt>
                <c:pt idx="47">
                  <c:v>0.93280000000000007</c:v>
                </c:pt>
                <c:pt idx="48">
                  <c:v>0.93813333333333337</c:v>
                </c:pt>
                <c:pt idx="49">
                  <c:v>0.94346666666666668</c:v>
                </c:pt>
                <c:pt idx="50">
                  <c:v>0.9482666666666667</c:v>
                </c:pt>
                <c:pt idx="51">
                  <c:v>0.95253333333333334</c:v>
                </c:pt>
                <c:pt idx="52">
                  <c:v>0.95733333333333337</c:v>
                </c:pt>
                <c:pt idx="53">
                  <c:v>0.96106666666666662</c:v>
                </c:pt>
                <c:pt idx="54">
                  <c:v>0.96426666666666672</c:v>
                </c:pt>
                <c:pt idx="55">
                  <c:v>0.9674666666666667</c:v>
                </c:pt>
                <c:pt idx="56">
                  <c:v>0.97119999999999995</c:v>
                </c:pt>
                <c:pt idx="57">
                  <c:v>0.97439999999999993</c:v>
                </c:pt>
                <c:pt idx="58">
                  <c:v>0.97706666666666664</c:v>
                </c:pt>
                <c:pt idx="59">
                  <c:v>0.97973333333333323</c:v>
                </c:pt>
                <c:pt idx="60">
                  <c:v>0.98293333333333344</c:v>
                </c:pt>
                <c:pt idx="61">
                  <c:v>0.98560000000000003</c:v>
                </c:pt>
                <c:pt idx="62">
                  <c:v>0.98773333333333324</c:v>
                </c:pt>
                <c:pt idx="63">
                  <c:v>0.99039999999999995</c:v>
                </c:pt>
                <c:pt idx="64">
                  <c:v>0.99253333333333327</c:v>
                </c:pt>
                <c:pt idx="65">
                  <c:v>0.99360000000000004</c:v>
                </c:pt>
                <c:pt idx="66">
                  <c:v>0.99413333333333331</c:v>
                </c:pt>
                <c:pt idx="67">
                  <c:v>0.9946666666666667</c:v>
                </c:pt>
                <c:pt idx="68">
                  <c:v>0.9946666666666667</c:v>
                </c:pt>
                <c:pt idx="69">
                  <c:v>0.9946666666666667</c:v>
                </c:pt>
                <c:pt idx="70">
                  <c:v>0.9946666666666667</c:v>
                </c:pt>
                <c:pt idx="71">
                  <c:v>0.9946666666666667</c:v>
                </c:pt>
                <c:pt idx="72">
                  <c:v>0.99519999999999997</c:v>
                </c:pt>
                <c:pt idx="73">
                  <c:v>0.99626666666666674</c:v>
                </c:pt>
                <c:pt idx="74">
                  <c:v>0.99733333333333329</c:v>
                </c:pt>
                <c:pt idx="75">
                  <c:v>0.99839999999999995</c:v>
                </c:pt>
                <c:pt idx="76">
                  <c:v>0.99946666666666673</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numCache>
            </c:numRef>
          </c:yVal>
          <c:smooth val="0"/>
          <c:extLst>
            <c:ext xmlns:c16="http://schemas.microsoft.com/office/drawing/2014/chart" uri="{C3380CC4-5D6E-409C-BE32-E72D297353CC}">
              <c16:uniqueId val="{00000001-E5DE-4402-AD4E-4013F461D722}"/>
            </c:ext>
          </c:extLst>
        </c:ser>
        <c:ser>
          <c:idx val="2"/>
          <c:order val="2"/>
          <c:tx>
            <c:strRef>
              <c:f>'Model 1'!$AQ$159</c:f>
              <c:strCache>
                <c:ptCount val="1"/>
                <c:pt idx="0">
                  <c:v>50% Wtd.Avg.</c:v>
                </c:pt>
              </c:strCache>
            </c:strRef>
          </c:tx>
          <c:spPr>
            <a:ln w="28575" cap="rnd" cmpd="sng" algn="ctr">
              <a:solidFill>
                <a:sysClr val="window" lastClr="FFFFFF">
                  <a:lumMod val="50000"/>
                </a:sysClr>
              </a:solidFill>
              <a:prstDash val="sysDot"/>
              <a:round/>
              <a:headEnd type="none" w="med" len="med"/>
              <a:tailEnd type="none" w="med" len="med"/>
            </a:ln>
          </c:spPr>
          <c:marker>
            <c:symbol val="none"/>
          </c:marker>
          <c:xVal>
            <c:numRef>
              <c:f>'Model 1'!$AR$156:$EN$156</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1'!$AR$159:$EN$159</c:f>
              <c:numCache>
                <c:formatCode>#,##0.000</c:formatCode>
                <c:ptCount val="101"/>
                <c:pt idx="0">
                  <c:v>0.5</c:v>
                </c:pt>
                <c:pt idx="1">
                  <c:v>0.5</c:v>
                </c:pt>
                <c:pt idx="2">
                  <c:v>0.50053333333333339</c:v>
                </c:pt>
                <c:pt idx="3">
                  <c:v>0.50213333333333332</c:v>
                </c:pt>
                <c:pt idx="4">
                  <c:v>0.50453333333333328</c:v>
                </c:pt>
                <c:pt idx="5">
                  <c:v>0.51146666666666663</c:v>
                </c:pt>
                <c:pt idx="6">
                  <c:v>0.52133333333333343</c:v>
                </c:pt>
                <c:pt idx="7">
                  <c:v>0.53200000000000003</c:v>
                </c:pt>
                <c:pt idx="8">
                  <c:v>0.54533333333333334</c:v>
                </c:pt>
                <c:pt idx="9">
                  <c:v>0.56186666666666663</c:v>
                </c:pt>
                <c:pt idx="10">
                  <c:v>0.5762666666666667</c:v>
                </c:pt>
                <c:pt idx="11">
                  <c:v>0.58960000000000001</c:v>
                </c:pt>
                <c:pt idx="12">
                  <c:v>0.60399999999999998</c:v>
                </c:pt>
                <c:pt idx="13">
                  <c:v>0.61226666666666674</c:v>
                </c:pt>
                <c:pt idx="14">
                  <c:v>0.61840000000000006</c:v>
                </c:pt>
                <c:pt idx="15">
                  <c:v>0.62373333333333336</c:v>
                </c:pt>
                <c:pt idx="16">
                  <c:v>0.62719999999999998</c:v>
                </c:pt>
                <c:pt idx="17">
                  <c:v>0.63146666666666673</c:v>
                </c:pt>
                <c:pt idx="18">
                  <c:v>0.64026666666666665</c:v>
                </c:pt>
                <c:pt idx="19">
                  <c:v>0.64826666666666666</c:v>
                </c:pt>
                <c:pt idx="20">
                  <c:v>0.65546666666666664</c:v>
                </c:pt>
                <c:pt idx="21">
                  <c:v>0.66293333333333337</c:v>
                </c:pt>
                <c:pt idx="22">
                  <c:v>0.66346666666666665</c:v>
                </c:pt>
                <c:pt idx="23">
                  <c:v>0.66399999999999992</c:v>
                </c:pt>
                <c:pt idx="24">
                  <c:v>0.66533333333333333</c:v>
                </c:pt>
                <c:pt idx="25">
                  <c:v>0.66720000000000002</c:v>
                </c:pt>
                <c:pt idx="26">
                  <c:v>0.66933333333333334</c:v>
                </c:pt>
                <c:pt idx="27">
                  <c:v>0.67706666666666671</c:v>
                </c:pt>
                <c:pt idx="28">
                  <c:v>0.68346666666666667</c:v>
                </c:pt>
                <c:pt idx="29">
                  <c:v>0.68586666666666662</c:v>
                </c:pt>
                <c:pt idx="30">
                  <c:v>0.68559999999999999</c:v>
                </c:pt>
                <c:pt idx="31">
                  <c:v>0.68266666666666664</c:v>
                </c:pt>
                <c:pt idx="32">
                  <c:v>0.67680000000000007</c:v>
                </c:pt>
                <c:pt idx="33">
                  <c:v>0.66959999999999997</c:v>
                </c:pt>
                <c:pt idx="34">
                  <c:v>0.66453333333333331</c:v>
                </c:pt>
                <c:pt idx="35">
                  <c:v>0.65946666666666665</c:v>
                </c:pt>
                <c:pt idx="36">
                  <c:v>0.65439999999999998</c:v>
                </c:pt>
                <c:pt idx="37">
                  <c:v>0.6512</c:v>
                </c:pt>
                <c:pt idx="38">
                  <c:v>0.64666666666666661</c:v>
                </c:pt>
                <c:pt idx="39">
                  <c:v>0.64133333333333331</c:v>
                </c:pt>
                <c:pt idx="40">
                  <c:v>0.63759999999999994</c:v>
                </c:pt>
                <c:pt idx="41">
                  <c:v>0.63493333333333335</c:v>
                </c:pt>
                <c:pt idx="42">
                  <c:v>0.63066666666666671</c:v>
                </c:pt>
                <c:pt idx="43">
                  <c:v>0.6253333333333333</c:v>
                </c:pt>
                <c:pt idx="44">
                  <c:v>0.61893333333333334</c:v>
                </c:pt>
                <c:pt idx="45">
                  <c:v>0.61040000000000005</c:v>
                </c:pt>
                <c:pt idx="46">
                  <c:v>0.60159999999999991</c:v>
                </c:pt>
                <c:pt idx="47">
                  <c:v>0.59040000000000004</c:v>
                </c:pt>
                <c:pt idx="48">
                  <c:v>0.58106666666666673</c:v>
                </c:pt>
                <c:pt idx="49">
                  <c:v>0.57333333333333336</c:v>
                </c:pt>
                <c:pt idx="50">
                  <c:v>0.56533333333333335</c:v>
                </c:pt>
                <c:pt idx="51">
                  <c:v>0.55546666666666666</c:v>
                </c:pt>
                <c:pt idx="52">
                  <c:v>0.5490666666666667</c:v>
                </c:pt>
                <c:pt idx="53">
                  <c:v>0.54213333333333336</c:v>
                </c:pt>
                <c:pt idx="54">
                  <c:v>0.53493333333333337</c:v>
                </c:pt>
                <c:pt idx="55">
                  <c:v>0.53013333333333335</c:v>
                </c:pt>
                <c:pt idx="56">
                  <c:v>0.52639999999999998</c:v>
                </c:pt>
                <c:pt idx="57">
                  <c:v>0.52159999999999995</c:v>
                </c:pt>
                <c:pt idx="58">
                  <c:v>0.51733333333333331</c:v>
                </c:pt>
                <c:pt idx="59">
                  <c:v>0.51386666666666658</c:v>
                </c:pt>
                <c:pt idx="60">
                  <c:v>0.51066666666666671</c:v>
                </c:pt>
                <c:pt idx="61">
                  <c:v>0.50880000000000003</c:v>
                </c:pt>
                <c:pt idx="62">
                  <c:v>0.50826666666666664</c:v>
                </c:pt>
                <c:pt idx="63">
                  <c:v>0.50879999999999992</c:v>
                </c:pt>
                <c:pt idx="64">
                  <c:v>0.50906666666666667</c:v>
                </c:pt>
                <c:pt idx="65">
                  <c:v>0.50719999999999998</c:v>
                </c:pt>
                <c:pt idx="66">
                  <c:v>0.50506666666666666</c:v>
                </c:pt>
                <c:pt idx="67">
                  <c:v>0.50293333333333334</c:v>
                </c:pt>
                <c:pt idx="68">
                  <c:v>0.50053333333333339</c:v>
                </c:pt>
                <c:pt idx="69">
                  <c:v>0.49813333333333337</c:v>
                </c:pt>
                <c:pt idx="70">
                  <c:v>0.49733333333333335</c:v>
                </c:pt>
                <c:pt idx="71">
                  <c:v>0.49733333333333335</c:v>
                </c:pt>
                <c:pt idx="72">
                  <c:v>0.49759999999999999</c:v>
                </c:pt>
                <c:pt idx="73">
                  <c:v>0.49813333333333337</c:v>
                </c:pt>
                <c:pt idx="74">
                  <c:v>0.49866666666666665</c:v>
                </c:pt>
                <c:pt idx="75">
                  <c:v>0.49919999999999998</c:v>
                </c:pt>
                <c:pt idx="76">
                  <c:v>0.49973333333333336</c:v>
                </c:pt>
                <c:pt idx="77">
                  <c:v>0.5</c:v>
                </c:pt>
                <c:pt idx="78">
                  <c:v>0.5</c:v>
                </c:pt>
                <c:pt idx="79">
                  <c:v>0.5</c:v>
                </c:pt>
                <c:pt idx="80">
                  <c:v>0.5</c:v>
                </c:pt>
                <c:pt idx="81">
                  <c:v>0.5</c:v>
                </c:pt>
                <c:pt idx="82">
                  <c:v>0.5</c:v>
                </c:pt>
                <c:pt idx="83">
                  <c:v>0.5</c:v>
                </c:pt>
                <c:pt idx="84">
                  <c:v>0.5</c:v>
                </c:pt>
                <c:pt idx="85">
                  <c:v>0.5</c:v>
                </c:pt>
                <c:pt idx="86">
                  <c:v>0.5</c:v>
                </c:pt>
                <c:pt idx="87">
                  <c:v>0.5</c:v>
                </c:pt>
                <c:pt idx="88">
                  <c:v>0.5</c:v>
                </c:pt>
                <c:pt idx="89">
                  <c:v>0.5</c:v>
                </c:pt>
                <c:pt idx="90">
                  <c:v>0.5</c:v>
                </c:pt>
                <c:pt idx="91">
                  <c:v>0.5</c:v>
                </c:pt>
                <c:pt idx="92">
                  <c:v>0.5</c:v>
                </c:pt>
                <c:pt idx="93">
                  <c:v>0.5</c:v>
                </c:pt>
                <c:pt idx="94">
                  <c:v>0.5</c:v>
                </c:pt>
                <c:pt idx="95">
                  <c:v>0.5</c:v>
                </c:pt>
                <c:pt idx="96">
                  <c:v>0.5</c:v>
                </c:pt>
                <c:pt idx="97">
                  <c:v>0.5</c:v>
                </c:pt>
                <c:pt idx="98">
                  <c:v>0.5</c:v>
                </c:pt>
                <c:pt idx="99">
                  <c:v>0.5</c:v>
                </c:pt>
                <c:pt idx="100">
                  <c:v>0.5</c:v>
                </c:pt>
              </c:numCache>
            </c:numRef>
          </c:yVal>
          <c:smooth val="0"/>
          <c:extLst>
            <c:ext xmlns:c16="http://schemas.microsoft.com/office/drawing/2014/chart" uri="{C3380CC4-5D6E-409C-BE32-E72D297353CC}">
              <c16:uniqueId val="{00000002-E5DE-4402-AD4E-4013F461D722}"/>
            </c:ext>
          </c:extLst>
        </c:ser>
        <c:dLbls>
          <c:showLegendKey val="0"/>
          <c:showVal val="0"/>
          <c:showCatName val="0"/>
          <c:showSerName val="0"/>
          <c:showPercent val="0"/>
          <c:showBubbleSize val="0"/>
        </c:dLbls>
        <c:axId val="1639641359"/>
        <c:axId val="1639642607"/>
      </c:scatterChart>
      <c:valAx>
        <c:axId val="1639641359"/>
        <c:scaling>
          <c:orientation val="minMax"/>
          <c:max val="1"/>
          <c:min val="0"/>
        </c:scaling>
        <c:delete val="0"/>
        <c:axPos val="b"/>
        <c:majorGridlines>
          <c:spPr>
            <a:ln w="3175">
              <a:solidFill>
                <a:srgbClr val="C0C0C0"/>
              </a:solidFill>
              <a:prstDash val="solid"/>
            </a:ln>
          </c:spPr>
        </c:majorGridlines>
        <c:title>
          <c:tx>
            <c:rich>
              <a:bodyPr/>
              <a:lstStyle/>
              <a:p>
                <a:pPr>
                  <a:defRPr/>
                </a:pPr>
                <a:r>
                  <a:rPr lang="en-US"/>
                  <a:t>Cutoff</a:t>
                </a:r>
              </a:p>
            </c:rich>
          </c:tx>
          <c:overlay val="0"/>
        </c:title>
        <c:numFmt formatCode="0.0" sourceLinked="0"/>
        <c:majorTickMark val="out"/>
        <c:minorTickMark val="none"/>
        <c:tickLblPos val="nextTo"/>
        <c:crossAx val="1639642607"/>
        <c:crosses val="autoZero"/>
        <c:crossBetween val="midCat"/>
      </c:valAx>
      <c:valAx>
        <c:axId val="1639642607"/>
        <c:scaling>
          <c:orientation val="minMax"/>
          <c:max val="1"/>
          <c:min val="0"/>
        </c:scaling>
        <c:delete val="0"/>
        <c:axPos val="l"/>
        <c:majorGridlines>
          <c:spPr>
            <a:ln w="3175">
              <a:solidFill>
                <a:srgbClr val="C0C0C0"/>
              </a:solidFill>
              <a:prstDash val="solid"/>
            </a:ln>
          </c:spPr>
        </c:majorGridlines>
        <c:numFmt formatCode="0%" sourceLinked="0"/>
        <c:majorTickMark val="out"/>
        <c:minorTickMark val="none"/>
        <c:tickLblPos val="nextTo"/>
        <c:crossAx val="1639641359"/>
        <c:crosses val="autoZero"/>
        <c:crossBetween val="midCat"/>
      </c:valAx>
      <c:spPr>
        <a:ln w="6350">
          <a:solidFill>
            <a:srgbClr val="808080"/>
          </a:solidFill>
          <a:prstDash val="solid"/>
        </a:ln>
      </c:spPr>
    </c:plotArea>
    <c:legend>
      <c:legendPos val="r"/>
      <c:overlay val="0"/>
    </c:legend>
    <c:plotVisOnly val="1"/>
    <c:dispBlanksAs val="gap"/>
    <c:showDLblsOverMax val="0"/>
  </c:chart>
  <c:spPr>
    <a:solidFill>
      <a:srgbClr val="F3F3F3"/>
    </a:solidFill>
    <a:ln w="6350">
      <a:solidFill>
        <a:srgbClr val="808080"/>
      </a:solidFill>
      <a:prstDash val="solid"/>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en-US" sz="1100"/>
              <a:t>Error Rates- vs- Cutoff Value
</a:t>
            </a:r>
            <a:r>
              <a:rPr lang="en-US" sz="1000"/>
              <a:t>Model 1 for FRACTURE    (8 variables, n=500)</a:t>
            </a:r>
          </a:p>
        </c:rich>
      </c:tx>
      <c:overlay val="0"/>
    </c:title>
    <c:autoTitleDeleted val="0"/>
    <c:plotArea>
      <c:layout/>
      <c:scatterChart>
        <c:scatterStyle val="lineMarker"/>
        <c:varyColors val="0"/>
        <c:ser>
          <c:idx val="0"/>
          <c:order val="0"/>
          <c:tx>
            <c:v>% False Positive</c:v>
          </c:tx>
          <c:spPr>
            <a:ln w="28575">
              <a:solidFill>
                <a:srgbClr val="0000FF"/>
              </a:solidFill>
            </a:ln>
          </c:spPr>
          <c:marker>
            <c:symbol val="none"/>
          </c:marker>
          <c:xVal>
            <c:numRef>
              <c:f>'Model 1'!$AR$179:$EN$179</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1'!$AR$180:$EN$180</c:f>
              <c:numCache>
                <c:formatCode>#,##0.000</c:formatCode>
                <c:ptCount val="101"/>
                <c:pt idx="0">
                  <c:v>0.75</c:v>
                </c:pt>
                <c:pt idx="1">
                  <c:v>0.75</c:v>
                </c:pt>
                <c:pt idx="2">
                  <c:v>0.74920000000000009</c:v>
                </c:pt>
                <c:pt idx="3">
                  <c:v>0.74679999999999991</c:v>
                </c:pt>
                <c:pt idx="4">
                  <c:v>0.74199999999999999</c:v>
                </c:pt>
                <c:pt idx="5">
                  <c:v>0.73039999999999994</c:v>
                </c:pt>
                <c:pt idx="6">
                  <c:v>0.71439999999999992</c:v>
                </c:pt>
                <c:pt idx="7">
                  <c:v>0.69240000000000002</c:v>
                </c:pt>
                <c:pt idx="8">
                  <c:v>0.66520000000000001</c:v>
                </c:pt>
                <c:pt idx="9">
                  <c:v>0.6332000000000001</c:v>
                </c:pt>
                <c:pt idx="10">
                  <c:v>0.60199999999999998</c:v>
                </c:pt>
                <c:pt idx="11">
                  <c:v>0.56999999999999995</c:v>
                </c:pt>
                <c:pt idx="12">
                  <c:v>0.53879999999999995</c:v>
                </c:pt>
                <c:pt idx="13">
                  <c:v>0.51080000000000003</c:v>
                </c:pt>
                <c:pt idx="14">
                  <c:v>0.48480000000000001</c:v>
                </c:pt>
                <c:pt idx="15">
                  <c:v>0.46</c:v>
                </c:pt>
                <c:pt idx="16">
                  <c:v>0.43560000000000004</c:v>
                </c:pt>
                <c:pt idx="17">
                  <c:v>0.41120000000000001</c:v>
                </c:pt>
                <c:pt idx="18">
                  <c:v>0.38600000000000001</c:v>
                </c:pt>
                <c:pt idx="19">
                  <c:v>0.35960000000000003</c:v>
                </c:pt>
                <c:pt idx="20">
                  <c:v>0.33439999999999998</c:v>
                </c:pt>
                <c:pt idx="21">
                  <c:v>0.31119999999999998</c:v>
                </c:pt>
                <c:pt idx="22">
                  <c:v>0.29120000000000001</c:v>
                </c:pt>
                <c:pt idx="23">
                  <c:v>0.2712</c:v>
                </c:pt>
                <c:pt idx="24">
                  <c:v>0.25480000000000003</c:v>
                </c:pt>
                <c:pt idx="25">
                  <c:v>0.24</c:v>
                </c:pt>
                <c:pt idx="26">
                  <c:v>0.22600000000000001</c:v>
                </c:pt>
                <c:pt idx="27">
                  <c:v>0.21199999999999999</c:v>
                </c:pt>
                <c:pt idx="28">
                  <c:v>0.2</c:v>
                </c:pt>
                <c:pt idx="29">
                  <c:v>0.18919999999999998</c:v>
                </c:pt>
                <c:pt idx="30">
                  <c:v>0.17880000000000001</c:v>
                </c:pt>
                <c:pt idx="31">
                  <c:v>0.16880000000000001</c:v>
                </c:pt>
                <c:pt idx="32">
                  <c:v>0.15959999999999999</c:v>
                </c:pt>
                <c:pt idx="33">
                  <c:v>0.15</c:v>
                </c:pt>
                <c:pt idx="34">
                  <c:v>0.1396</c:v>
                </c:pt>
                <c:pt idx="35">
                  <c:v>0.13040000000000002</c:v>
                </c:pt>
                <c:pt idx="36">
                  <c:v>0.1212</c:v>
                </c:pt>
                <c:pt idx="37">
                  <c:v>0.11159999999999999</c:v>
                </c:pt>
                <c:pt idx="38">
                  <c:v>0.104</c:v>
                </c:pt>
                <c:pt idx="39">
                  <c:v>9.7599999999999992E-2</c:v>
                </c:pt>
                <c:pt idx="40">
                  <c:v>0.09</c:v>
                </c:pt>
                <c:pt idx="41">
                  <c:v>8.3199999999999996E-2</c:v>
                </c:pt>
                <c:pt idx="42">
                  <c:v>7.7599999999999988E-2</c:v>
                </c:pt>
                <c:pt idx="43">
                  <c:v>7.1199999999999999E-2</c:v>
                </c:pt>
                <c:pt idx="44">
                  <c:v>6.5200000000000008E-2</c:v>
                </c:pt>
                <c:pt idx="45">
                  <c:v>0.06</c:v>
                </c:pt>
                <c:pt idx="46">
                  <c:v>5.5200000000000006E-2</c:v>
                </c:pt>
                <c:pt idx="47">
                  <c:v>5.04E-2</c:v>
                </c:pt>
                <c:pt idx="48">
                  <c:v>4.6399999999999997E-2</c:v>
                </c:pt>
                <c:pt idx="49">
                  <c:v>4.24E-2</c:v>
                </c:pt>
                <c:pt idx="50">
                  <c:v>3.8799999999999994E-2</c:v>
                </c:pt>
                <c:pt idx="51">
                  <c:v>3.56E-2</c:v>
                </c:pt>
                <c:pt idx="52">
                  <c:v>3.2000000000000001E-2</c:v>
                </c:pt>
                <c:pt idx="53">
                  <c:v>2.92E-2</c:v>
                </c:pt>
                <c:pt idx="54">
                  <c:v>2.6800000000000001E-2</c:v>
                </c:pt>
                <c:pt idx="55">
                  <c:v>2.4399999999999998E-2</c:v>
                </c:pt>
                <c:pt idx="56">
                  <c:v>2.1600000000000001E-2</c:v>
                </c:pt>
                <c:pt idx="57">
                  <c:v>1.9199999999999998E-2</c:v>
                </c:pt>
                <c:pt idx="58">
                  <c:v>1.72E-2</c:v>
                </c:pt>
                <c:pt idx="59">
                  <c:v>1.52E-2</c:v>
                </c:pt>
                <c:pt idx="60">
                  <c:v>1.2800000000000001E-2</c:v>
                </c:pt>
                <c:pt idx="61">
                  <c:v>1.0800000000000001E-2</c:v>
                </c:pt>
                <c:pt idx="62">
                  <c:v>9.1999999999999998E-3</c:v>
                </c:pt>
                <c:pt idx="63">
                  <c:v>7.1999999999999998E-3</c:v>
                </c:pt>
                <c:pt idx="64">
                  <c:v>5.5999999999999999E-3</c:v>
                </c:pt>
                <c:pt idx="65">
                  <c:v>4.7999999999999996E-3</c:v>
                </c:pt>
                <c:pt idx="66">
                  <c:v>4.4000000000000003E-3</c:v>
                </c:pt>
                <c:pt idx="67">
                  <c:v>4.0000000000000001E-3</c:v>
                </c:pt>
                <c:pt idx="68">
                  <c:v>4.0000000000000001E-3</c:v>
                </c:pt>
                <c:pt idx="69">
                  <c:v>4.0000000000000001E-3</c:v>
                </c:pt>
                <c:pt idx="70">
                  <c:v>4.0000000000000001E-3</c:v>
                </c:pt>
                <c:pt idx="71">
                  <c:v>4.0000000000000001E-3</c:v>
                </c:pt>
                <c:pt idx="72">
                  <c:v>3.5999999999999999E-3</c:v>
                </c:pt>
                <c:pt idx="73">
                  <c:v>2.8E-3</c:v>
                </c:pt>
                <c:pt idx="74">
                  <c:v>2E-3</c:v>
                </c:pt>
                <c:pt idx="75">
                  <c:v>1.1999999999999999E-3</c:v>
                </c:pt>
                <c:pt idx="76">
                  <c:v>4.0000000000000002E-4</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0"/>
          <c:extLst>
            <c:ext xmlns:c16="http://schemas.microsoft.com/office/drawing/2014/chart" uri="{C3380CC4-5D6E-409C-BE32-E72D297353CC}">
              <c16:uniqueId val="{00000000-8619-4A07-B4E1-2108627ED036}"/>
            </c:ext>
          </c:extLst>
        </c:ser>
        <c:ser>
          <c:idx val="1"/>
          <c:order val="1"/>
          <c:tx>
            <c:v>% False Negative</c:v>
          </c:tx>
          <c:spPr>
            <a:ln w="28575">
              <a:solidFill>
                <a:srgbClr val="FF0000"/>
              </a:solidFill>
            </a:ln>
          </c:spPr>
          <c:marker>
            <c:symbol val="none"/>
          </c:marker>
          <c:xVal>
            <c:numRef>
              <c:f>'Model 1'!$AR$179:$EN$179</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1'!$AR$181:$EN$181</c:f>
              <c:numCache>
                <c:formatCode>#,##0.000</c:formatCode>
                <c:ptCount val="101"/>
                <c:pt idx="0">
                  <c:v>0</c:v>
                </c:pt>
                <c:pt idx="1">
                  <c:v>0</c:v>
                </c:pt>
                <c:pt idx="2">
                  <c:v>0</c:v>
                </c:pt>
                <c:pt idx="3">
                  <c:v>0</c:v>
                </c:pt>
                <c:pt idx="4">
                  <c:v>4.0000000000000002E-4</c:v>
                </c:pt>
                <c:pt idx="5">
                  <c:v>8.0000000000000004E-4</c:v>
                </c:pt>
                <c:pt idx="6">
                  <c:v>1.1999999999999999E-3</c:v>
                </c:pt>
                <c:pt idx="7">
                  <c:v>3.2000000000000002E-3</c:v>
                </c:pt>
                <c:pt idx="8">
                  <c:v>5.5999999999999999E-3</c:v>
                </c:pt>
                <c:pt idx="9">
                  <c:v>8.0000000000000002E-3</c:v>
                </c:pt>
                <c:pt idx="10">
                  <c:v>1.12E-2</c:v>
                </c:pt>
                <c:pt idx="11">
                  <c:v>1.52E-2</c:v>
                </c:pt>
                <c:pt idx="12">
                  <c:v>1.84E-2</c:v>
                </c:pt>
                <c:pt idx="13">
                  <c:v>2.3600000000000003E-2</c:v>
                </c:pt>
                <c:pt idx="14">
                  <c:v>2.92E-2</c:v>
                </c:pt>
                <c:pt idx="15">
                  <c:v>3.4799999999999998E-2</c:v>
                </c:pt>
                <c:pt idx="16">
                  <c:v>4.1200000000000001E-2</c:v>
                </c:pt>
                <c:pt idx="17">
                  <c:v>4.7200000000000006E-2</c:v>
                </c:pt>
                <c:pt idx="18">
                  <c:v>5.1200000000000002E-2</c:v>
                </c:pt>
                <c:pt idx="19">
                  <c:v>5.6000000000000001E-2</c:v>
                </c:pt>
                <c:pt idx="20">
                  <c:v>6.08E-2</c:v>
                </c:pt>
                <c:pt idx="21">
                  <c:v>6.4799999999999996E-2</c:v>
                </c:pt>
                <c:pt idx="22">
                  <c:v>7.1199999999999999E-2</c:v>
                </c:pt>
                <c:pt idx="23">
                  <c:v>7.7599999999999988E-2</c:v>
                </c:pt>
                <c:pt idx="24">
                  <c:v>8.2400000000000001E-2</c:v>
                </c:pt>
                <c:pt idx="25">
                  <c:v>8.6400000000000005E-2</c:v>
                </c:pt>
                <c:pt idx="26">
                  <c:v>0.09</c:v>
                </c:pt>
                <c:pt idx="27">
                  <c:v>9.0799999999999992E-2</c:v>
                </c:pt>
                <c:pt idx="28">
                  <c:v>9.1600000000000001E-2</c:v>
                </c:pt>
                <c:pt idx="29">
                  <c:v>9.4E-2</c:v>
                </c:pt>
                <c:pt idx="30">
                  <c:v>9.7599999999999992E-2</c:v>
                </c:pt>
                <c:pt idx="31">
                  <c:v>0.1024</c:v>
                </c:pt>
                <c:pt idx="32">
                  <c:v>0.10840000000000001</c:v>
                </c:pt>
                <c:pt idx="33">
                  <c:v>0.1152</c:v>
                </c:pt>
                <c:pt idx="34">
                  <c:v>0.1212</c:v>
                </c:pt>
                <c:pt idx="35">
                  <c:v>0.1268</c:v>
                </c:pt>
                <c:pt idx="36">
                  <c:v>0.13240000000000002</c:v>
                </c:pt>
                <c:pt idx="37">
                  <c:v>0.13719999999999999</c:v>
                </c:pt>
                <c:pt idx="38">
                  <c:v>0.14199999999999999</c:v>
                </c:pt>
                <c:pt idx="39">
                  <c:v>0.14680000000000001</c:v>
                </c:pt>
                <c:pt idx="40">
                  <c:v>0.1512</c:v>
                </c:pt>
                <c:pt idx="41">
                  <c:v>0.15480000000000002</c:v>
                </c:pt>
                <c:pt idx="42">
                  <c:v>0.15880000000000002</c:v>
                </c:pt>
                <c:pt idx="43">
                  <c:v>0.1636</c:v>
                </c:pt>
                <c:pt idx="44">
                  <c:v>0.16880000000000001</c:v>
                </c:pt>
                <c:pt idx="45">
                  <c:v>0.17480000000000001</c:v>
                </c:pt>
                <c:pt idx="46">
                  <c:v>0.18080000000000002</c:v>
                </c:pt>
                <c:pt idx="47">
                  <c:v>0.188</c:v>
                </c:pt>
                <c:pt idx="48">
                  <c:v>0.19400000000000001</c:v>
                </c:pt>
                <c:pt idx="49">
                  <c:v>0.19919999999999999</c:v>
                </c:pt>
                <c:pt idx="50">
                  <c:v>0.2044</c:v>
                </c:pt>
                <c:pt idx="51">
                  <c:v>0.2104</c:v>
                </c:pt>
                <c:pt idx="52">
                  <c:v>0.21480000000000002</c:v>
                </c:pt>
                <c:pt idx="53">
                  <c:v>0.21919999999999998</c:v>
                </c:pt>
                <c:pt idx="54">
                  <c:v>0.22359999999999999</c:v>
                </c:pt>
                <c:pt idx="55">
                  <c:v>0.2268</c:v>
                </c:pt>
                <c:pt idx="56">
                  <c:v>0.2296</c:v>
                </c:pt>
                <c:pt idx="57">
                  <c:v>0.23280000000000001</c:v>
                </c:pt>
                <c:pt idx="58">
                  <c:v>0.2356</c:v>
                </c:pt>
                <c:pt idx="59">
                  <c:v>0.23799999999999999</c:v>
                </c:pt>
                <c:pt idx="60">
                  <c:v>0.2404</c:v>
                </c:pt>
                <c:pt idx="61">
                  <c:v>0.24199999999999999</c:v>
                </c:pt>
                <c:pt idx="62">
                  <c:v>0.24280000000000002</c:v>
                </c:pt>
                <c:pt idx="63">
                  <c:v>0.2432</c:v>
                </c:pt>
                <c:pt idx="64">
                  <c:v>0.24359999999999998</c:v>
                </c:pt>
                <c:pt idx="65">
                  <c:v>0.24480000000000002</c:v>
                </c:pt>
                <c:pt idx="66">
                  <c:v>0.246</c:v>
                </c:pt>
                <c:pt idx="67">
                  <c:v>0.24719999999999998</c:v>
                </c:pt>
                <c:pt idx="68">
                  <c:v>0.24840000000000001</c:v>
                </c:pt>
                <c:pt idx="69">
                  <c:v>0.24959999999999999</c:v>
                </c:pt>
                <c:pt idx="70">
                  <c:v>0.25</c:v>
                </c:pt>
                <c:pt idx="71">
                  <c:v>0.25</c:v>
                </c:pt>
                <c:pt idx="72">
                  <c:v>0.25</c:v>
                </c:pt>
                <c:pt idx="73">
                  <c:v>0.25</c:v>
                </c:pt>
                <c:pt idx="74">
                  <c:v>0.25</c:v>
                </c:pt>
                <c:pt idx="75">
                  <c:v>0.25</c:v>
                </c:pt>
                <c:pt idx="76">
                  <c:v>0.25</c:v>
                </c:pt>
                <c:pt idx="77">
                  <c:v>0.25</c:v>
                </c:pt>
                <c:pt idx="78">
                  <c:v>0.25</c:v>
                </c:pt>
                <c:pt idx="79">
                  <c:v>0.25</c:v>
                </c:pt>
                <c:pt idx="80">
                  <c:v>0.25</c:v>
                </c:pt>
                <c:pt idx="81">
                  <c:v>0.25</c:v>
                </c:pt>
                <c:pt idx="82">
                  <c:v>0.25</c:v>
                </c:pt>
                <c:pt idx="83">
                  <c:v>0.25</c:v>
                </c:pt>
                <c:pt idx="84">
                  <c:v>0.25</c:v>
                </c:pt>
                <c:pt idx="85">
                  <c:v>0.25</c:v>
                </c:pt>
                <c:pt idx="86">
                  <c:v>0.25</c:v>
                </c:pt>
                <c:pt idx="87">
                  <c:v>0.25</c:v>
                </c:pt>
                <c:pt idx="88">
                  <c:v>0.25</c:v>
                </c:pt>
                <c:pt idx="89">
                  <c:v>0.25</c:v>
                </c:pt>
                <c:pt idx="90">
                  <c:v>0.25</c:v>
                </c:pt>
                <c:pt idx="91">
                  <c:v>0.25</c:v>
                </c:pt>
                <c:pt idx="92">
                  <c:v>0.25</c:v>
                </c:pt>
                <c:pt idx="93">
                  <c:v>0.25</c:v>
                </c:pt>
                <c:pt idx="94">
                  <c:v>0.25</c:v>
                </c:pt>
                <c:pt idx="95">
                  <c:v>0.25</c:v>
                </c:pt>
                <c:pt idx="96">
                  <c:v>0.25</c:v>
                </c:pt>
                <c:pt idx="97">
                  <c:v>0.25</c:v>
                </c:pt>
                <c:pt idx="98">
                  <c:v>0.25</c:v>
                </c:pt>
                <c:pt idx="99">
                  <c:v>0.25</c:v>
                </c:pt>
                <c:pt idx="100">
                  <c:v>0.25</c:v>
                </c:pt>
              </c:numCache>
            </c:numRef>
          </c:yVal>
          <c:smooth val="0"/>
          <c:extLst>
            <c:ext xmlns:c16="http://schemas.microsoft.com/office/drawing/2014/chart" uri="{C3380CC4-5D6E-409C-BE32-E72D297353CC}">
              <c16:uniqueId val="{00000001-8619-4A07-B4E1-2108627ED036}"/>
            </c:ext>
          </c:extLst>
        </c:ser>
        <c:ser>
          <c:idx val="2"/>
          <c:order val="2"/>
          <c:tx>
            <c:v>Total % False</c:v>
          </c:tx>
          <c:spPr>
            <a:ln w="28575" cap="rnd" cmpd="sng" algn="ctr">
              <a:solidFill>
                <a:sysClr val="window" lastClr="FFFFFF">
                  <a:lumMod val="65000"/>
                </a:sysClr>
              </a:solidFill>
              <a:prstDash val="sysDash"/>
              <a:round/>
              <a:headEnd type="none" w="med" len="med"/>
              <a:tailEnd type="none" w="med" len="med"/>
            </a:ln>
          </c:spPr>
          <c:marker>
            <c:symbol val="none"/>
          </c:marker>
          <c:xVal>
            <c:numRef>
              <c:f>'Model 1'!$AR$179:$EN$179</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1'!$AR$182:$EN$182</c:f>
              <c:numCache>
                <c:formatCode>#,##0.000</c:formatCode>
                <c:ptCount val="101"/>
                <c:pt idx="0">
                  <c:v>0.75</c:v>
                </c:pt>
                <c:pt idx="1">
                  <c:v>0.75</c:v>
                </c:pt>
                <c:pt idx="2">
                  <c:v>0.74920000000000009</c:v>
                </c:pt>
                <c:pt idx="3">
                  <c:v>0.74679999999999991</c:v>
                </c:pt>
                <c:pt idx="4">
                  <c:v>0.74239999999999995</c:v>
                </c:pt>
                <c:pt idx="5">
                  <c:v>0.73119999999999996</c:v>
                </c:pt>
                <c:pt idx="6">
                  <c:v>0.7155999999999999</c:v>
                </c:pt>
                <c:pt idx="7">
                  <c:v>0.6956</c:v>
                </c:pt>
                <c:pt idx="8">
                  <c:v>0.67080000000000006</c:v>
                </c:pt>
                <c:pt idx="9">
                  <c:v>0.6412000000000001</c:v>
                </c:pt>
                <c:pt idx="10">
                  <c:v>0.61319999999999997</c:v>
                </c:pt>
                <c:pt idx="11">
                  <c:v>0.58519999999999994</c:v>
                </c:pt>
                <c:pt idx="12">
                  <c:v>0.55719999999999992</c:v>
                </c:pt>
                <c:pt idx="13">
                  <c:v>0.53439999999999999</c:v>
                </c:pt>
                <c:pt idx="14">
                  <c:v>0.51400000000000001</c:v>
                </c:pt>
                <c:pt idx="15">
                  <c:v>0.49480000000000002</c:v>
                </c:pt>
                <c:pt idx="16">
                  <c:v>0.47680000000000006</c:v>
                </c:pt>
                <c:pt idx="17">
                  <c:v>0.45840000000000003</c:v>
                </c:pt>
                <c:pt idx="18">
                  <c:v>0.43720000000000003</c:v>
                </c:pt>
                <c:pt idx="19">
                  <c:v>0.41560000000000002</c:v>
                </c:pt>
                <c:pt idx="20">
                  <c:v>0.3952</c:v>
                </c:pt>
                <c:pt idx="21">
                  <c:v>0.376</c:v>
                </c:pt>
                <c:pt idx="22">
                  <c:v>0.3624</c:v>
                </c:pt>
                <c:pt idx="23">
                  <c:v>0.3488</c:v>
                </c:pt>
                <c:pt idx="24">
                  <c:v>0.33720000000000006</c:v>
                </c:pt>
                <c:pt idx="25">
                  <c:v>0.32640000000000002</c:v>
                </c:pt>
                <c:pt idx="26">
                  <c:v>0.316</c:v>
                </c:pt>
                <c:pt idx="27">
                  <c:v>0.30279999999999996</c:v>
                </c:pt>
                <c:pt idx="28">
                  <c:v>0.29160000000000003</c:v>
                </c:pt>
                <c:pt idx="29">
                  <c:v>0.28320000000000001</c:v>
                </c:pt>
                <c:pt idx="30">
                  <c:v>0.27639999999999998</c:v>
                </c:pt>
                <c:pt idx="31">
                  <c:v>0.2712</c:v>
                </c:pt>
                <c:pt idx="32">
                  <c:v>0.26800000000000002</c:v>
                </c:pt>
                <c:pt idx="33">
                  <c:v>0.26519999999999999</c:v>
                </c:pt>
                <c:pt idx="34">
                  <c:v>0.26080000000000003</c:v>
                </c:pt>
                <c:pt idx="35">
                  <c:v>0.25719999999999998</c:v>
                </c:pt>
                <c:pt idx="36">
                  <c:v>0.25360000000000005</c:v>
                </c:pt>
                <c:pt idx="37">
                  <c:v>0.24879999999999997</c:v>
                </c:pt>
                <c:pt idx="38">
                  <c:v>0.246</c:v>
                </c:pt>
                <c:pt idx="39">
                  <c:v>0.24440000000000001</c:v>
                </c:pt>
                <c:pt idx="40">
                  <c:v>0.2412</c:v>
                </c:pt>
                <c:pt idx="41">
                  <c:v>0.23800000000000002</c:v>
                </c:pt>
                <c:pt idx="42">
                  <c:v>0.2364</c:v>
                </c:pt>
                <c:pt idx="43">
                  <c:v>0.23480000000000001</c:v>
                </c:pt>
                <c:pt idx="44">
                  <c:v>0.23400000000000001</c:v>
                </c:pt>
                <c:pt idx="45">
                  <c:v>0.23480000000000001</c:v>
                </c:pt>
                <c:pt idx="46">
                  <c:v>0.23600000000000002</c:v>
                </c:pt>
                <c:pt idx="47">
                  <c:v>0.2384</c:v>
                </c:pt>
                <c:pt idx="48">
                  <c:v>0.2404</c:v>
                </c:pt>
                <c:pt idx="49">
                  <c:v>0.24159999999999998</c:v>
                </c:pt>
                <c:pt idx="50">
                  <c:v>0.2432</c:v>
                </c:pt>
                <c:pt idx="51">
                  <c:v>0.246</c:v>
                </c:pt>
                <c:pt idx="52">
                  <c:v>0.24680000000000002</c:v>
                </c:pt>
                <c:pt idx="53">
                  <c:v>0.24839999999999998</c:v>
                </c:pt>
                <c:pt idx="54">
                  <c:v>0.25040000000000001</c:v>
                </c:pt>
                <c:pt idx="55">
                  <c:v>0.25119999999999998</c:v>
                </c:pt>
                <c:pt idx="56">
                  <c:v>0.25119999999999998</c:v>
                </c:pt>
                <c:pt idx="57">
                  <c:v>0.252</c:v>
                </c:pt>
                <c:pt idx="58">
                  <c:v>0.25280000000000002</c:v>
                </c:pt>
                <c:pt idx="59">
                  <c:v>0.25319999999999998</c:v>
                </c:pt>
                <c:pt idx="60">
                  <c:v>0.25319999999999998</c:v>
                </c:pt>
                <c:pt idx="61">
                  <c:v>0.25279999999999997</c:v>
                </c:pt>
                <c:pt idx="62">
                  <c:v>0.252</c:v>
                </c:pt>
                <c:pt idx="63">
                  <c:v>0.25040000000000001</c:v>
                </c:pt>
                <c:pt idx="64">
                  <c:v>0.24919999999999998</c:v>
                </c:pt>
                <c:pt idx="65">
                  <c:v>0.24960000000000002</c:v>
                </c:pt>
                <c:pt idx="66">
                  <c:v>0.25040000000000001</c:v>
                </c:pt>
                <c:pt idx="67">
                  <c:v>0.25119999999999998</c:v>
                </c:pt>
                <c:pt idx="68">
                  <c:v>0.25240000000000001</c:v>
                </c:pt>
                <c:pt idx="69">
                  <c:v>0.25359999999999999</c:v>
                </c:pt>
                <c:pt idx="70">
                  <c:v>0.254</c:v>
                </c:pt>
                <c:pt idx="71">
                  <c:v>0.254</c:v>
                </c:pt>
                <c:pt idx="72">
                  <c:v>0.25359999999999999</c:v>
                </c:pt>
                <c:pt idx="73">
                  <c:v>0.25280000000000002</c:v>
                </c:pt>
                <c:pt idx="74">
                  <c:v>0.252</c:v>
                </c:pt>
                <c:pt idx="75">
                  <c:v>0.25119999999999998</c:v>
                </c:pt>
                <c:pt idx="76">
                  <c:v>0.25040000000000001</c:v>
                </c:pt>
                <c:pt idx="77">
                  <c:v>0.25</c:v>
                </c:pt>
                <c:pt idx="78">
                  <c:v>0.25</c:v>
                </c:pt>
                <c:pt idx="79">
                  <c:v>0.25</c:v>
                </c:pt>
                <c:pt idx="80">
                  <c:v>0.25</c:v>
                </c:pt>
                <c:pt idx="81">
                  <c:v>0.25</c:v>
                </c:pt>
                <c:pt idx="82">
                  <c:v>0.25</c:v>
                </c:pt>
                <c:pt idx="83">
                  <c:v>0.25</c:v>
                </c:pt>
                <c:pt idx="84">
                  <c:v>0.25</c:v>
                </c:pt>
                <c:pt idx="85">
                  <c:v>0.25</c:v>
                </c:pt>
                <c:pt idx="86">
                  <c:v>0.25</c:v>
                </c:pt>
                <c:pt idx="87">
                  <c:v>0.25</c:v>
                </c:pt>
                <c:pt idx="88">
                  <c:v>0.25</c:v>
                </c:pt>
                <c:pt idx="89">
                  <c:v>0.25</c:v>
                </c:pt>
                <c:pt idx="90">
                  <c:v>0.25</c:v>
                </c:pt>
                <c:pt idx="91">
                  <c:v>0.25</c:v>
                </c:pt>
                <c:pt idx="92">
                  <c:v>0.25</c:v>
                </c:pt>
                <c:pt idx="93">
                  <c:v>0.25</c:v>
                </c:pt>
                <c:pt idx="94">
                  <c:v>0.25</c:v>
                </c:pt>
                <c:pt idx="95">
                  <c:v>0.25</c:v>
                </c:pt>
                <c:pt idx="96">
                  <c:v>0.25</c:v>
                </c:pt>
                <c:pt idx="97">
                  <c:v>0.25</c:v>
                </c:pt>
                <c:pt idx="98">
                  <c:v>0.25</c:v>
                </c:pt>
                <c:pt idx="99">
                  <c:v>0.25</c:v>
                </c:pt>
                <c:pt idx="100">
                  <c:v>0.25</c:v>
                </c:pt>
              </c:numCache>
            </c:numRef>
          </c:yVal>
          <c:smooth val="0"/>
          <c:extLst>
            <c:ext xmlns:c16="http://schemas.microsoft.com/office/drawing/2014/chart" uri="{C3380CC4-5D6E-409C-BE32-E72D297353CC}">
              <c16:uniqueId val="{00000002-8619-4A07-B4E1-2108627ED036}"/>
            </c:ext>
          </c:extLst>
        </c:ser>
        <c:ser>
          <c:idx val="3"/>
          <c:order val="3"/>
          <c:tx>
            <c:strRef>
              <c:f>'Model 1'!$AQ$183</c:f>
              <c:strCache>
                <c:ptCount val="1"/>
                <c:pt idx="0">
                  <c:v>50% Wtd.Avg.</c:v>
                </c:pt>
              </c:strCache>
            </c:strRef>
          </c:tx>
          <c:spPr>
            <a:ln w="28575" cap="rnd" cmpd="sng" algn="ctr">
              <a:solidFill>
                <a:sysClr val="window" lastClr="FFFFFF">
                  <a:lumMod val="50000"/>
                </a:sysClr>
              </a:solidFill>
              <a:prstDash val="sysDot"/>
              <a:round/>
              <a:headEnd type="none" w="med" len="med"/>
              <a:tailEnd type="none" w="med" len="med"/>
            </a:ln>
          </c:spPr>
          <c:marker>
            <c:symbol val="none"/>
          </c:marker>
          <c:xVal>
            <c:numRef>
              <c:f>'Model 1'!$AR$179:$EN$179</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1'!$AR$183:$EN$183</c:f>
              <c:numCache>
                <c:formatCode>#,##0.000</c:formatCode>
                <c:ptCount val="101"/>
                <c:pt idx="0">
                  <c:v>0.375</c:v>
                </c:pt>
                <c:pt idx="1">
                  <c:v>0.375</c:v>
                </c:pt>
                <c:pt idx="2">
                  <c:v>0.37460000000000004</c:v>
                </c:pt>
                <c:pt idx="3">
                  <c:v>0.37339999999999995</c:v>
                </c:pt>
                <c:pt idx="4">
                  <c:v>0.37119999999999997</c:v>
                </c:pt>
                <c:pt idx="5">
                  <c:v>0.36559999999999998</c:v>
                </c:pt>
                <c:pt idx="6">
                  <c:v>0.35779999999999995</c:v>
                </c:pt>
                <c:pt idx="7">
                  <c:v>0.3478</c:v>
                </c:pt>
                <c:pt idx="8">
                  <c:v>0.33540000000000003</c:v>
                </c:pt>
                <c:pt idx="9">
                  <c:v>0.32060000000000005</c:v>
                </c:pt>
                <c:pt idx="10">
                  <c:v>0.30659999999999998</c:v>
                </c:pt>
                <c:pt idx="11">
                  <c:v>0.29259999999999997</c:v>
                </c:pt>
                <c:pt idx="12">
                  <c:v>0.27859999999999996</c:v>
                </c:pt>
                <c:pt idx="13">
                  <c:v>0.26719999999999999</c:v>
                </c:pt>
                <c:pt idx="14">
                  <c:v>0.25700000000000001</c:v>
                </c:pt>
                <c:pt idx="15">
                  <c:v>0.24740000000000001</c:v>
                </c:pt>
                <c:pt idx="16">
                  <c:v>0.23840000000000003</c:v>
                </c:pt>
                <c:pt idx="17">
                  <c:v>0.22920000000000001</c:v>
                </c:pt>
                <c:pt idx="18">
                  <c:v>0.21860000000000002</c:v>
                </c:pt>
                <c:pt idx="19">
                  <c:v>0.20780000000000001</c:v>
                </c:pt>
                <c:pt idx="20">
                  <c:v>0.1976</c:v>
                </c:pt>
                <c:pt idx="21">
                  <c:v>0.188</c:v>
                </c:pt>
                <c:pt idx="22">
                  <c:v>0.1812</c:v>
                </c:pt>
                <c:pt idx="23">
                  <c:v>0.1744</c:v>
                </c:pt>
                <c:pt idx="24">
                  <c:v>0.16860000000000003</c:v>
                </c:pt>
                <c:pt idx="25">
                  <c:v>0.16320000000000001</c:v>
                </c:pt>
                <c:pt idx="26">
                  <c:v>0.158</c:v>
                </c:pt>
                <c:pt idx="27">
                  <c:v>0.15139999999999998</c:v>
                </c:pt>
                <c:pt idx="28">
                  <c:v>0.14580000000000001</c:v>
                </c:pt>
                <c:pt idx="29">
                  <c:v>0.1416</c:v>
                </c:pt>
                <c:pt idx="30">
                  <c:v>0.13819999999999999</c:v>
                </c:pt>
                <c:pt idx="31">
                  <c:v>0.1356</c:v>
                </c:pt>
                <c:pt idx="32">
                  <c:v>0.13400000000000001</c:v>
                </c:pt>
                <c:pt idx="33">
                  <c:v>0.1326</c:v>
                </c:pt>
                <c:pt idx="34">
                  <c:v>0.13040000000000002</c:v>
                </c:pt>
                <c:pt idx="35">
                  <c:v>0.12859999999999999</c:v>
                </c:pt>
                <c:pt idx="36">
                  <c:v>0.12680000000000002</c:v>
                </c:pt>
                <c:pt idx="37">
                  <c:v>0.12439999999999998</c:v>
                </c:pt>
                <c:pt idx="38">
                  <c:v>0.123</c:v>
                </c:pt>
                <c:pt idx="39">
                  <c:v>0.1222</c:v>
                </c:pt>
                <c:pt idx="40">
                  <c:v>0.1206</c:v>
                </c:pt>
                <c:pt idx="41">
                  <c:v>0.11900000000000001</c:v>
                </c:pt>
                <c:pt idx="42">
                  <c:v>0.1182</c:v>
                </c:pt>
                <c:pt idx="43">
                  <c:v>0.1174</c:v>
                </c:pt>
                <c:pt idx="44">
                  <c:v>0.11700000000000001</c:v>
                </c:pt>
                <c:pt idx="45">
                  <c:v>0.1174</c:v>
                </c:pt>
                <c:pt idx="46">
                  <c:v>0.11800000000000001</c:v>
                </c:pt>
                <c:pt idx="47">
                  <c:v>0.1192</c:v>
                </c:pt>
                <c:pt idx="48">
                  <c:v>0.1202</c:v>
                </c:pt>
                <c:pt idx="49">
                  <c:v>0.12079999999999999</c:v>
                </c:pt>
                <c:pt idx="50">
                  <c:v>0.1216</c:v>
                </c:pt>
                <c:pt idx="51">
                  <c:v>0.123</c:v>
                </c:pt>
                <c:pt idx="52">
                  <c:v>0.12340000000000001</c:v>
                </c:pt>
                <c:pt idx="53">
                  <c:v>0.12419999999999999</c:v>
                </c:pt>
                <c:pt idx="54">
                  <c:v>0.12520000000000001</c:v>
                </c:pt>
                <c:pt idx="55">
                  <c:v>0.12559999999999999</c:v>
                </c:pt>
                <c:pt idx="56">
                  <c:v>0.12559999999999999</c:v>
                </c:pt>
                <c:pt idx="57">
                  <c:v>0.126</c:v>
                </c:pt>
                <c:pt idx="58">
                  <c:v>0.12640000000000001</c:v>
                </c:pt>
                <c:pt idx="59">
                  <c:v>0.12659999999999999</c:v>
                </c:pt>
                <c:pt idx="60">
                  <c:v>0.12659999999999999</c:v>
                </c:pt>
                <c:pt idx="61">
                  <c:v>0.12639999999999998</c:v>
                </c:pt>
                <c:pt idx="62">
                  <c:v>0.126</c:v>
                </c:pt>
                <c:pt idx="63">
                  <c:v>0.12520000000000001</c:v>
                </c:pt>
                <c:pt idx="64">
                  <c:v>0.12459999999999999</c:v>
                </c:pt>
                <c:pt idx="65">
                  <c:v>0.12480000000000001</c:v>
                </c:pt>
                <c:pt idx="66">
                  <c:v>0.12520000000000001</c:v>
                </c:pt>
                <c:pt idx="67">
                  <c:v>0.12559999999999999</c:v>
                </c:pt>
                <c:pt idx="68">
                  <c:v>0.12620000000000001</c:v>
                </c:pt>
                <c:pt idx="69">
                  <c:v>0.1268</c:v>
                </c:pt>
                <c:pt idx="70">
                  <c:v>0.127</c:v>
                </c:pt>
                <c:pt idx="71">
                  <c:v>0.127</c:v>
                </c:pt>
                <c:pt idx="72">
                  <c:v>0.1268</c:v>
                </c:pt>
                <c:pt idx="73">
                  <c:v>0.12640000000000001</c:v>
                </c:pt>
                <c:pt idx="74">
                  <c:v>0.126</c:v>
                </c:pt>
                <c:pt idx="75">
                  <c:v>0.12559999999999999</c:v>
                </c:pt>
                <c:pt idx="76">
                  <c:v>0.12520000000000001</c:v>
                </c:pt>
                <c:pt idx="77">
                  <c:v>0.125</c:v>
                </c:pt>
                <c:pt idx="78">
                  <c:v>0.125</c:v>
                </c:pt>
                <c:pt idx="79">
                  <c:v>0.125</c:v>
                </c:pt>
                <c:pt idx="80">
                  <c:v>0.125</c:v>
                </c:pt>
                <c:pt idx="81">
                  <c:v>0.125</c:v>
                </c:pt>
                <c:pt idx="82">
                  <c:v>0.125</c:v>
                </c:pt>
                <c:pt idx="83">
                  <c:v>0.125</c:v>
                </c:pt>
                <c:pt idx="84">
                  <c:v>0.125</c:v>
                </c:pt>
                <c:pt idx="85">
                  <c:v>0.125</c:v>
                </c:pt>
                <c:pt idx="86">
                  <c:v>0.125</c:v>
                </c:pt>
                <c:pt idx="87">
                  <c:v>0.125</c:v>
                </c:pt>
                <c:pt idx="88">
                  <c:v>0.125</c:v>
                </c:pt>
                <c:pt idx="89">
                  <c:v>0.125</c:v>
                </c:pt>
                <c:pt idx="90">
                  <c:v>0.125</c:v>
                </c:pt>
                <c:pt idx="91">
                  <c:v>0.125</c:v>
                </c:pt>
                <c:pt idx="92">
                  <c:v>0.125</c:v>
                </c:pt>
                <c:pt idx="93">
                  <c:v>0.125</c:v>
                </c:pt>
                <c:pt idx="94">
                  <c:v>0.125</c:v>
                </c:pt>
                <c:pt idx="95">
                  <c:v>0.125</c:v>
                </c:pt>
                <c:pt idx="96">
                  <c:v>0.125</c:v>
                </c:pt>
                <c:pt idx="97">
                  <c:v>0.125</c:v>
                </c:pt>
                <c:pt idx="98">
                  <c:v>0.125</c:v>
                </c:pt>
                <c:pt idx="99">
                  <c:v>0.125</c:v>
                </c:pt>
                <c:pt idx="100">
                  <c:v>0.125</c:v>
                </c:pt>
              </c:numCache>
            </c:numRef>
          </c:yVal>
          <c:smooth val="0"/>
          <c:extLst>
            <c:ext xmlns:c16="http://schemas.microsoft.com/office/drawing/2014/chart" uri="{C3380CC4-5D6E-409C-BE32-E72D297353CC}">
              <c16:uniqueId val="{00000003-8619-4A07-B4E1-2108627ED036}"/>
            </c:ext>
          </c:extLst>
        </c:ser>
        <c:dLbls>
          <c:showLegendKey val="0"/>
          <c:showVal val="0"/>
          <c:showCatName val="0"/>
          <c:showSerName val="0"/>
          <c:showPercent val="0"/>
          <c:showBubbleSize val="0"/>
        </c:dLbls>
        <c:axId val="1639641775"/>
        <c:axId val="1639643439"/>
      </c:scatterChart>
      <c:valAx>
        <c:axId val="1639641775"/>
        <c:scaling>
          <c:orientation val="minMax"/>
          <c:max val="1"/>
          <c:min val="0"/>
        </c:scaling>
        <c:delete val="0"/>
        <c:axPos val="b"/>
        <c:majorGridlines>
          <c:spPr>
            <a:ln w="3175">
              <a:solidFill>
                <a:srgbClr val="C0C0C0"/>
              </a:solidFill>
              <a:prstDash val="solid"/>
            </a:ln>
          </c:spPr>
        </c:majorGridlines>
        <c:title>
          <c:tx>
            <c:rich>
              <a:bodyPr/>
              <a:lstStyle/>
              <a:p>
                <a:pPr>
                  <a:defRPr/>
                </a:pPr>
                <a:r>
                  <a:rPr lang="en-US"/>
                  <a:t>Cutoff</a:t>
                </a:r>
              </a:p>
            </c:rich>
          </c:tx>
          <c:overlay val="0"/>
        </c:title>
        <c:numFmt formatCode="0.0" sourceLinked="0"/>
        <c:majorTickMark val="out"/>
        <c:minorTickMark val="none"/>
        <c:tickLblPos val="nextTo"/>
        <c:crossAx val="1639643439"/>
        <c:crosses val="autoZero"/>
        <c:crossBetween val="midCat"/>
      </c:valAx>
      <c:valAx>
        <c:axId val="1639643439"/>
        <c:scaling>
          <c:orientation val="minMax"/>
          <c:max val="1"/>
          <c:min val="0"/>
        </c:scaling>
        <c:delete val="0"/>
        <c:axPos val="l"/>
        <c:majorGridlines>
          <c:spPr>
            <a:ln w="3175">
              <a:solidFill>
                <a:srgbClr val="C0C0C0"/>
              </a:solidFill>
              <a:prstDash val="solid"/>
            </a:ln>
          </c:spPr>
        </c:majorGridlines>
        <c:numFmt formatCode="0%" sourceLinked="0"/>
        <c:majorTickMark val="out"/>
        <c:minorTickMark val="none"/>
        <c:tickLblPos val="nextTo"/>
        <c:crossAx val="1639641775"/>
        <c:crosses val="autoZero"/>
        <c:crossBetween val="midCat"/>
      </c:valAx>
      <c:spPr>
        <a:ln w="6350">
          <a:solidFill>
            <a:srgbClr val="808080"/>
          </a:solidFill>
          <a:prstDash val="solid"/>
        </a:ln>
      </c:spPr>
    </c:plotArea>
    <c:legend>
      <c:legendPos val="r"/>
      <c:overlay val="0"/>
    </c:legend>
    <c:plotVisOnly val="1"/>
    <c:dispBlanksAs val="gap"/>
    <c:showDLblsOverMax val="0"/>
  </c:chart>
  <c:spPr>
    <a:solidFill>
      <a:srgbClr val="F3F3F3"/>
    </a:solidFill>
    <a:ln w="6350">
      <a:solidFill>
        <a:srgbClr val="808080"/>
      </a:solidFill>
      <a:prstDash val="solid"/>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'Model 2'!$AR$89</c:f>
          <c:strCache>
            <c:ptCount val="1"/>
            <c:pt idx="0">
              <c:v>Logistic Regression Curve -vs- AGE_STDZxNOPRIOR 
Model 2 for FRACTURE    (8 variables, n=500)</c:v>
            </c:pt>
          </c:strCache>
        </c:strRef>
      </c:tx>
      <c:overlay val="0"/>
      <c:txPr>
        <a:bodyPr/>
        <a:lstStyle/>
        <a:p>
          <a:pPr>
            <a:defRPr sz="1000"/>
          </a:pPr>
          <a:endParaRPr lang="en-US"/>
        </a:p>
      </c:txPr>
    </c:title>
    <c:autoTitleDeleted val="0"/>
    <c:plotArea>
      <c:layout/>
      <c:scatterChart>
        <c:scatterStyle val="lineMarker"/>
        <c:varyColors val="0"/>
        <c:ser>
          <c:idx val="1"/>
          <c:order val="0"/>
          <c:tx>
            <c:strRef>
              <c:f>'Model 2'!$E$92</c:f>
              <c:strCache>
                <c:ptCount val="1"/>
                <c:pt idx="0">
                  <c:v>Upper 95%</c:v>
                </c:pt>
              </c:strCache>
            </c:strRef>
          </c:tx>
          <c:spPr>
            <a:ln w="12700">
              <a:solidFill>
                <a:srgbClr val="FF0000"/>
              </a:solidFill>
              <a:prstDash val="dash"/>
            </a:ln>
          </c:spPr>
          <c:marker>
            <c:symbol val="none"/>
          </c:marker>
          <c:xVal>
            <c:numRef>
              <c:f>'Model 2'!$B$93:$B$105</c:f>
              <c:numCache>
                <c:formatCode>#,##0.000</c:formatCode>
                <c:ptCount val="13"/>
                <c:pt idx="0">
                  <c:v>-1.508642731794132</c:v>
                </c:pt>
                <c:pt idx="1">
                  <c:v>-1.1841914732973848</c:v>
                </c:pt>
                <c:pt idx="2">
                  <c:v>-0.85974021480063756</c:v>
                </c:pt>
                <c:pt idx="3">
                  <c:v>-0.53528895630389028</c:v>
                </c:pt>
                <c:pt idx="4">
                  <c:v>-0.21083769780714312</c:v>
                </c:pt>
                <c:pt idx="5">
                  <c:v>0.11361356068960404</c:v>
                </c:pt>
                <c:pt idx="6">
                  <c:v>0.43806481918635143</c:v>
                </c:pt>
                <c:pt idx="7">
                  <c:v>0.76251607768309837</c:v>
                </c:pt>
                <c:pt idx="8">
                  <c:v>1.0869673361798458</c:v>
                </c:pt>
                <c:pt idx="9">
                  <c:v>1.4114185946765931</c:v>
                </c:pt>
                <c:pt idx="10">
                  <c:v>1.7358698531733401</c:v>
                </c:pt>
                <c:pt idx="11">
                  <c:v>2.0603211116700875</c:v>
                </c:pt>
                <c:pt idx="12">
                  <c:v>2.3847723701668349</c:v>
                </c:pt>
              </c:numCache>
            </c:numRef>
          </c:xVal>
          <c:yVal>
            <c:numRef>
              <c:f>'Model 2'!$E$93:$E$105</c:f>
              <c:numCache>
                <c:formatCode>#,##0.000</c:formatCode>
                <c:ptCount val="13"/>
                <c:pt idx="0">
                  <c:v>0.18594449607155009</c:v>
                </c:pt>
                <c:pt idx="1">
                  <c:v>0.19914376146359777</c:v>
                </c:pt>
                <c:pt idx="2">
                  <c:v>0.21407082647361281</c:v>
                </c:pt>
                <c:pt idx="3">
                  <c:v>0.23177602683926013</c:v>
                </c:pt>
                <c:pt idx="4">
                  <c:v>0.25432307082243266</c:v>
                </c:pt>
                <c:pt idx="5">
                  <c:v>0.284867552605159</c:v>
                </c:pt>
                <c:pt idx="6">
                  <c:v>0.32564656217982213</c:v>
                </c:pt>
                <c:pt idx="7">
                  <c:v>0.37583376987795752</c:v>
                </c:pt>
                <c:pt idx="8">
                  <c:v>0.4328489831622348</c:v>
                </c:pt>
                <c:pt idx="9">
                  <c:v>0.4939239617815423</c:v>
                </c:pt>
                <c:pt idx="10">
                  <c:v>0.55641906781695716</c:v>
                </c:pt>
                <c:pt idx="11">
                  <c:v>0.6178882210756913</c:v>
                </c:pt>
                <c:pt idx="12">
                  <c:v>0.67622121193342533</c:v>
                </c:pt>
              </c:numCache>
            </c:numRef>
          </c:yVal>
          <c:smooth val="1"/>
          <c:extLst>
            <c:ext xmlns:c16="http://schemas.microsoft.com/office/drawing/2014/chart" uri="{C3380CC4-5D6E-409C-BE32-E72D297353CC}">
              <c16:uniqueId val="{00000001-164E-43BD-B287-5EF07E8BD61E}"/>
            </c:ext>
          </c:extLst>
        </c:ser>
        <c:ser>
          <c:idx val="2"/>
          <c:order val="1"/>
          <c:tx>
            <c:v>Forecast</c:v>
          </c:tx>
          <c:spPr>
            <a:ln w="19050">
              <a:solidFill>
                <a:srgbClr val="FF0000"/>
              </a:solidFill>
            </a:ln>
          </c:spPr>
          <c:marker>
            <c:symbol val="none"/>
          </c:marker>
          <c:xVal>
            <c:numRef>
              <c:f>'Model 2'!$B$93:$B$105</c:f>
              <c:numCache>
                <c:formatCode>#,##0.000</c:formatCode>
                <c:ptCount val="13"/>
                <c:pt idx="0">
                  <c:v>-1.508642731794132</c:v>
                </c:pt>
                <c:pt idx="1">
                  <c:v>-1.1841914732973848</c:v>
                </c:pt>
                <c:pt idx="2">
                  <c:v>-0.85974021480063756</c:v>
                </c:pt>
                <c:pt idx="3">
                  <c:v>-0.53528895630389028</c:v>
                </c:pt>
                <c:pt idx="4">
                  <c:v>-0.21083769780714312</c:v>
                </c:pt>
                <c:pt idx="5">
                  <c:v>0.11361356068960404</c:v>
                </c:pt>
                <c:pt idx="6">
                  <c:v>0.43806481918635143</c:v>
                </c:pt>
                <c:pt idx="7">
                  <c:v>0.76251607768309837</c:v>
                </c:pt>
                <c:pt idx="8">
                  <c:v>1.0869673361798458</c:v>
                </c:pt>
                <c:pt idx="9">
                  <c:v>1.4114185946765931</c:v>
                </c:pt>
                <c:pt idx="10">
                  <c:v>1.7358698531733401</c:v>
                </c:pt>
                <c:pt idx="11">
                  <c:v>2.0603211116700875</c:v>
                </c:pt>
                <c:pt idx="12">
                  <c:v>2.3847723701668349</c:v>
                </c:pt>
              </c:numCache>
            </c:numRef>
          </c:xVal>
          <c:yVal>
            <c:numRef>
              <c:f>'Model 2'!$C$93:$C$105</c:f>
              <c:numCache>
                <c:formatCode>#,##0.000</c:formatCode>
                <c:ptCount val="13"/>
                <c:pt idx="0">
                  <c:v>0.1208335841176281</c:v>
                </c:pt>
                <c:pt idx="1">
                  <c:v>0.13974552951839397</c:v>
                </c:pt>
                <c:pt idx="2">
                  <c:v>0.16107512433274529</c:v>
                </c:pt>
                <c:pt idx="3">
                  <c:v>0.1849603218323152</c:v>
                </c:pt>
                <c:pt idx="4">
                  <c:v>0.21149445673808781</c:v>
                </c:pt>
                <c:pt idx="5">
                  <c:v>0.2407109271549715</c:v>
                </c:pt>
                <c:pt idx="6">
                  <c:v>0.27256827749538737</c:v>
                </c:pt>
                <c:pt idx="7">
                  <c:v>0.30693747077528827</c:v>
                </c:pt>
                <c:pt idx="8">
                  <c:v>0.34359341803277182</c:v>
                </c:pt>
                <c:pt idx="9">
                  <c:v>0.38221280266791163</c:v>
                </c:pt>
                <c:pt idx="10">
                  <c:v>0.42237978659210262</c:v>
                </c:pt>
                <c:pt idx="11">
                  <c:v>0.46360028816029081</c:v>
                </c:pt>
                <c:pt idx="12">
                  <c:v>0.50532428439865573</c:v>
                </c:pt>
              </c:numCache>
            </c:numRef>
          </c:yVal>
          <c:smooth val="1"/>
          <c:extLst>
            <c:ext xmlns:c16="http://schemas.microsoft.com/office/drawing/2014/chart" uri="{C3380CC4-5D6E-409C-BE32-E72D297353CC}">
              <c16:uniqueId val="{00000002-164E-43BD-B287-5EF07E8BD61E}"/>
            </c:ext>
          </c:extLst>
        </c:ser>
        <c:ser>
          <c:idx val="3"/>
          <c:order val="2"/>
          <c:tx>
            <c:strRef>
              <c:f>'Model 2'!$D$92</c:f>
              <c:strCache>
                <c:ptCount val="1"/>
                <c:pt idx="0">
                  <c:v>Lower 95%</c:v>
                </c:pt>
              </c:strCache>
            </c:strRef>
          </c:tx>
          <c:spPr>
            <a:ln w="12700">
              <a:solidFill>
                <a:srgbClr val="FF0000"/>
              </a:solidFill>
              <a:prstDash val="dash"/>
            </a:ln>
          </c:spPr>
          <c:marker>
            <c:symbol val="none"/>
          </c:marker>
          <c:xVal>
            <c:numRef>
              <c:f>'Model 2'!$B$93:$B$105</c:f>
              <c:numCache>
                <c:formatCode>#,##0.000</c:formatCode>
                <c:ptCount val="13"/>
                <c:pt idx="0">
                  <c:v>-1.508642731794132</c:v>
                </c:pt>
                <c:pt idx="1">
                  <c:v>-1.1841914732973848</c:v>
                </c:pt>
                <c:pt idx="2">
                  <c:v>-0.85974021480063756</c:v>
                </c:pt>
                <c:pt idx="3">
                  <c:v>-0.53528895630389028</c:v>
                </c:pt>
                <c:pt idx="4">
                  <c:v>-0.21083769780714312</c:v>
                </c:pt>
                <c:pt idx="5">
                  <c:v>0.11361356068960404</c:v>
                </c:pt>
                <c:pt idx="6">
                  <c:v>0.43806481918635143</c:v>
                </c:pt>
                <c:pt idx="7">
                  <c:v>0.76251607768309837</c:v>
                </c:pt>
                <c:pt idx="8">
                  <c:v>1.0869673361798458</c:v>
                </c:pt>
                <c:pt idx="9">
                  <c:v>1.4114185946765931</c:v>
                </c:pt>
                <c:pt idx="10">
                  <c:v>1.7358698531733401</c:v>
                </c:pt>
                <c:pt idx="11">
                  <c:v>2.0603211116700875</c:v>
                </c:pt>
                <c:pt idx="12">
                  <c:v>2.3847723701668349</c:v>
                </c:pt>
              </c:numCache>
            </c:numRef>
          </c:xVal>
          <c:yVal>
            <c:numRef>
              <c:f>'Model 2'!$D$93:$D$105</c:f>
              <c:numCache>
                <c:formatCode>#,##0.000</c:formatCode>
                <c:ptCount val="13"/>
                <c:pt idx="0">
                  <c:v>7.6382842607292528E-2</c:v>
                </c:pt>
                <c:pt idx="1">
                  <c:v>9.5941471561058603E-2</c:v>
                </c:pt>
                <c:pt idx="2">
                  <c:v>0.11920913387930959</c:v>
                </c:pt>
                <c:pt idx="3">
                  <c:v>0.14580602976076087</c:v>
                </c:pt>
                <c:pt idx="4">
                  <c:v>0.17419342568943183</c:v>
                </c:pt>
                <c:pt idx="5">
                  <c:v>0.20147061534067587</c:v>
                </c:pt>
                <c:pt idx="6">
                  <c:v>0.22525161141784847</c:v>
                </c:pt>
                <c:pt idx="7">
                  <c:v>0.24569931757572677</c:v>
                </c:pt>
                <c:pt idx="8">
                  <c:v>0.26417005576282837</c:v>
                </c:pt>
                <c:pt idx="9">
                  <c:v>0.28170342492194717</c:v>
                </c:pt>
                <c:pt idx="10">
                  <c:v>0.29887413938720964</c:v>
                </c:pt>
                <c:pt idx="11">
                  <c:v>0.31598001857332497</c:v>
                </c:pt>
                <c:pt idx="12">
                  <c:v>0.33317409379097562</c:v>
                </c:pt>
              </c:numCache>
            </c:numRef>
          </c:yVal>
          <c:smooth val="1"/>
          <c:extLst>
            <c:ext xmlns:c16="http://schemas.microsoft.com/office/drawing/2014/chart" uri="{C3380CC4-5D6E-409C-BE32-E72D297353CC}">
              <c16:uniqueId val="{00000003-164E-43BD-B287-5EF07E8BD61E}"/>
            </c:ext>
          </c:extLst>
        </c:ser>
        <c:ser>
          <c:idx val="0"/>
          <c:order val="3"/>
          <c:tx>
            <c:v>Mean</c:v>
          </c:tx>
          <c:spPr>
            <a:ln w="25400">
              <a:noFill/>
            </a:ln>
          </c:spPr>
          <c:marker>
            <c:symbol val="diamond"/>
            <c:size val="8"/>
            <c:spPr>
              <a:solidFill>
                <a:srgbClr val="9999FF"/>
              </a:solidFill>
              <a:ln w="9525" cap="rnd" cmpd="sng" algn="ctr">
                <a:solidFill>
                  <a:srgbClr val="0000FF"/>
                </a:solidFill>
                <a:prstDash val="solid"/>
                <a:round/>
                <a:headEnd type="none" w="med" len="med"/>
                <a:tailEnd type="none" w="med" len="med"/>
              </a:ln>
            </c:spPr>
          </c:marker>
          <c:xVal>
            <c:numRef>
              <c:f>'Model 2'!$B$90</c:f>
              <c:numCache>
                <c:formatCode>#,##0.000</c:formatCode>
                <c:ptCount val="1"/>
                <c:pt idx="0">
                  <c:v>-0.12641095656874243</c:v>
                </c:pt>
              </c:numCache>
            </c:numRef>
          </c:xVal>
          <c:yVal>
            <c:numRef>
              <c:f>'Model 2'!$C$90</c:f>
              <c:numCache>
                <c:formatCode>#,##0.000</c:formatCode>
                <c:ptCount val="1"/>
                <c:pt idx="0">
                  <c:v>0.21883905864246886</c:v>
                </c:pt>
              </c:numCache>
            </c:numRef>
          </c:yVal>
          <c:smooth val="0"/>
          <c:extLst>
            <c:ext xmlns:c16="http://schemas.microsoft.com/office/drawing/2014/chart" uri="{C3380CC4-5D6E-409C-BE32-E72D297353CC}">
              <c16:uniqueId val="{00000000-164E-43BD-B287-5EF07E8BD61E}"/>
            </c:ext>
          </c:extLst>
        </c:ser>
        <c:dLbls>
          <c:showLegendKey val="0"/>
          <c:showVal val="0"/>
          <c:showCatName val="0"/>
          <c:showSerName val="0"/>
          <c:showPercent val="0"/>
          <c:showBubbleSize val="0"/>
        </c:dLbls>
        <c:axId val="1700216559"/>
        <c:axId val="1700216975"/>
      </c:scatterChart>
      <c:valAx>
        <c:axId val="1700216559"/>
        <c:scaling>
          <c:orientation val="minMax"/>
        </c:scaling>
        <c:delete val="0"/>
        <c:axPos val="b"/>
        <c:majorGridlines>
          <c:spPr>
            <a:ln w="3175">
              <a:solidFill>
                <a:srgbClr val="C0C0C0"/>
              </a:solidFill>
              <a:prstDash val="solid"/>
            </a:ln>
          </c:spPr>
        </c:majorGridlines>
        <c:title>
          <c:tx>
            <c:strRef>
              <c:f>'Model 2'!$AR$90</c:f>
              <c:strCache>
                <c:ptCount val="1"/>
                <c:pt idx="0">
                  <c:v>AGE_STDZxNOPRIOR (min to max) 
Other Variables = Means</c:v>
                </c:pt>
              </c:strCache>
            </c:strRef>
          </c:tx>
          <c:overlay val="0"/>
        </c:title>
        <c:numFmt formatCode="General" sourceLinked="0"/>
        <c:majorTickMark val="out"/>
        <c:minorTickMark val="none"/>
        <c:tickLblPos val="nextTo"/>
        <c:crossAx val="1700216975"/>
        <c:crosses val="autoZero"/>
        <c:crossBetween val="midCat"/>
      </c:valAx>
      <c:valAx>
        <c:axId val="1700216975"/>
        <c:scaling>
          <c:orientation val="minMax"/>
          <c:max val="1"/>
          <c:min val="0"/>
        </c:scaling>
        <c:delete val="0"/>
        <c:axPos val="l"/>
        <c:majorGridlines>
          <c:spPr>
            <a:ln w="3175">
              <a:solidFill>
                <a:srgbClr val="C0C0C0"/>
              </a:solidFill>
              <a:prstDash val="solid"/>
            </a:ln>
          </c:spPr>
        </c:majorGridlines>
        <c:numFmt formatCode="0.0" sourceLinked="0"/>
        <c:majorTickMark val="out"/>
        <c:minorTickMark val="none"/>
        <c:tickLblPos val="nextTo"/>
        <c:crossAx val="1700216559"/>
        <c:crosses val="autoZero"/>
        <c:crossBetween val="midCat"/>
      </c:valAx>
      <c:spPr>
        <a:ln w="6350">
          <a:solidFill>
            <a:srgbClr val="808080"/>
          </a:solidFill>
          <a:prstDash val="solid"/>
        </a:ln>
      </c:spPr>
    </c:plotArea>
    <c:legend>
      <c:legendPos val="r"/>
      <c:overlay val="0"/>
    </c:legend>
    <c:plotVisOnly val="1"/>
    <c:dispBlanksAs val="gap"/>
    <c:showDLblsOverMax val="0"/>
  </c:chart>
  <c:spPr>
    <a:solidFill>
      <a:srgbClr val="F3F3F3"/>
    </a:solidFill>
    <a:ln w="6350">
      <a:solidFill>
        <a:srgbClr val="808080"/>
      </a:solidFill>
      <a:prstDash val="solid"/>
    </a:ln>
  </c:sp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'Model 2'!$C$68</c:f>
          <c:strCache>
            <c:ptCount val="1"/>
            <c:pt idx="0">
              <c:v>ROC curve:  area under curve = 0.73 
Model 2 for FRACTURE    (8 variables, n=500)</c:v>
            </c:pt>
          </c:strCache>
        </c:strRef>
      </c:tx>
      <c:overlay val="0"/>
      <c:txPr>
        <a:bodyPr/>
        <a:lstStyle/>
        <a:p>
          <a:pPr>
            <a:defRPr sz="1000"/>
          </a:pPr>
          <a:endParaRPr lang="en-US"/>
        </a:p>
      </c:txPr>
    </c:title>
    <c:autoTitleDeleted val="0"/>
    <c:plotArea>
      <c:layout/>
      <c:scatterChart>
        <c:scatterStyle val="lineMarker"/>
        <c:varyColors val="0"/>
        <c:ser>
          <c:idx val="0"/>
          <c:order val="0"/>
          <c:tx>
            <c:v>Blue</c:v>
          </c:tx>
          <c:spPr>
            <a:ln w="28575">
              <a:solidFill>
                <a:srgbClr val="0000FF"/>
              </a:solidFill>
            </a:ln>
          </c:spPr>
          <c:marker>
            <c:symbol val="none"/>
          </c:marker>
          <c:xVal>
            <c:numRef>
              <c:f>'Model 2'!$AR$66:$EN$66</c:f>
              <c:numCache>
                <c:formatCode>#,##0.000</c:formatCode>
                <c:ptCount val="101"/>
                <c:pt idx="0">
                  <c:v>1</c:v>
                </c:pt>
                <c:pt idx="1">
                  <c:v>1</c:v>
                </c:pt>
                <c:pt idx="2">
                  <c:v>1</c:v>
                </c:pt>
                <c:pt idx="3">
                  <c:v>0.99733333333333329</c:v>
                </c:pt>
                <c:pt idx="4">
                  <c:v>0.99733333333333329</c:v>
                </c:pt>
                <c:pt idx="5">
                  <c:v>0.98399999999999999</c:v>
                </c:pt>
                <c:pt idx="6">
                  <c:v>0.96799999999999997</c:v>
                </c:pt>
                <c:pt idx="7">
                  <c:v>0.92266666666666663</c:v>
                </c:pt>
                <c:pt idx="8">
                  <c:v>0.89066666666666672</c:v>
                </c:pt>
                <c:pt idx="9">
                  <c:v>0.85066666666666668</c:v>
                </c:pt>
                <c:pt idx="10">
                  <c:v>0.80266666666666664</c:v>
                </c:pt>
                <c:pt idx="11">
                  <c:v>0.75466666666666671</c:v>
                </c:pt>
                <c:pt idx="12">
                  <c:v>0.71466666666666667</c:v>
                </c:pt>
                <c:pt idx="13">
                  <c:v>0.67733333333333334</c:v>
                </c:pt>
                <c:pt idx="14">
                  <c:v>0.64266666666666672</c:v>
                </c:pt>
                <c:pt idx="15">
                  <c:v>0.61599999999999999</c:v>
                </c:pt>
                <c:pt idx="16">
                  <c:v>0.58133333333333337</c:v>
                </c:pt>
                <c:pt idx="17">
                  <c:v>0.54933333333333334</c:v>
                </c:pt>
                <c:pt idx="18">
                  <c:v>0.51466666666666672</c:v>
                </c:pt>
                <c:pt idx="19">
                  <c:v>0.48</c:v>
                </c:pt>
                <c:pt idx="20">
                  <c:v>0.44800000000000001</c:v>
                </c:pt>
                <c:pt idx="21">
                  <c:v>0.40533333333333332</c:v>
                </c:pt>
                <c:pt idx="22">
                  <c:v>0.38133333333333336</c:v>
                </c:pt>
                <c:pt idx="23">
                  <c:v>0.36</c:v>
                </c:pt>
                <c:pt idx="24">
                  <c:v>0.34666666666666668</c:v>
                </c:pt>
                <c:pt idx="25">
                  <c:v>0.31466666666666665</c:v>
                </c:pt>
                <c:pt idx="26">
                  <c:v>0.29599999999999999</c:v>
                </c:pt>
                <c:pt idx="27">
                  <c:v>0.28266666666666668</c:v>
                </c:pt>
                <c:pt idx="28">
                  <c:v>0.26666666666666666</c:v>
                </c:pt>
                <c:pt idx="29">
                  <c:v>0.25333333333333335</c:v>
                </c:pt>
                <c:pt idx="30">
                  <c:v>0.23466666666666666</c:v>
                </c:pt>
                <c:pt idx="31">
                  <c:v>0.224</c:v>
                </c:pt>
                <c:pt idx="32">
                  <c:v>0.21333333333333335</c:v>
                </c:pt>
                <c:pt idx="33">
                  <c:v>0.2</c:v>
                </c:pt>
                <c:pt idx="34">
                  <c:v>0.192</c:v>
                </c:pt>
                <c:pt idx="35">
                  <c:v>0.17066666666666666</c:v>
                </c:pt>
                <c:pt idx="36">
                  <c:v>0.15466666666666667</c:v>
                </c:pt>
                <c:pt idx="37">
                  <c:v>0.152</c:v>
                </c:pt>
                <c:pt idx="38">
                  <c:v>0.13866666666666666</c:v>
                </c:pt>
                <c:pt idx="39">
                  <c:v>0.128</c:v>
                </c:pt>
                <c:pt idx="40">
                  <c:v>0.12</c:v>
                </c:pt>
                <c:pt idx="41">
                  <c:v>0.112</c:v>
                </c:pt>
                <c:pt idx="42">
                  <c:v>0.10133333333333333</c:v>
                </c:pt>
                <c:pt idx="43">
                  <c:v>9.3333333333333338E-2</c:v>
                </c:pt>
                <c:pt idx="44">
                  <c:v>9.0666666666666673E-2</c:v>
                </c:pt>
                <c:pt idx="45">
                  <c:v>7.7333333333333337E-2</c:v>
                </c:pt>
                <c:pt idx="46">
                  <c:v>7.1999999999999995E-2</c:v>
                </c:pt>
                <c:pt idx="47">
                  <c:v>6.6666666666666666E-2</c:v>
                </c:pt>
                <c:pt idx="48">
                  <c:v>6.133333333333333E-2</c:v>
                </c:pt>
                <c:pt idx="49">
                  <c:v>5.8666666666666666E-2</c:v>
                </c:pt>
                <c:pt idx="50">
                  <c:v>5.0666666666666665E-2</c:v>
                </c:pt>
                <c:pt idx="51">
                  <c:v>4.5333333333333337E-2</c:v>
                </c:pt>
                <c:pt idx="52">
                  <c:v>4.2666666666666665E-2</c:v>
                </c:pt>
                <c:pt idx="53">
                  <c:v>0.04</c:v>
                </c:pt>
                <c:pt idx="54">
                  <c:v>3.4666666666666665E-2</c:v>
                </c:pt>
                <c:pt idx="55">
                  <c:v>3.2000000000000001E-2</c:v>
                </c:pt>
                <c:pt idx="56">
                  <c:v>2.9333333333333333E-2</c:v>
                </c:pt>
                <c:pt idx="57">
                  <c:v>2.6666666666666668E-2</c:v>
                </c:pt>
                <c:pt idx="58">
                  <c:v>2.1333333333333333E-2</c:v>
                </c:pt>
                <c:pt idx="59">
                  <c:v>1.8666666666666668E-2</c:v>
                </c:pt>
                <c:pt idx="60">
                  <c:v>1.8666666666666668E-2</c:v>
                </c:pt>
                <c:pt idx="61">
                  <c:v>1.6E-2</c:v>
                </c:pt>
                <c:pt idx="62">
                  <c:v>1.0666666666666666E-2</c:v>
                </c:pt>
                <c:pt idx="63">
                  <c:v>8.0000000000000002E-3</c:v>
                </c:pt>
                <c:pt idx="64">
                  <c:v>8.0000000000000002E-3</c:v>
                </c:pt>
                <c:pt idx="65">
                  <c:v>5.3333333333333332E-3</c:v>
                </c:pt>
                <c:pt idx="66">
                  <c:v>5.3333333333333332E-3</c:v>
                </c:pt>
                <c:pt idx="67">
                  <c:v>5.3333333333333332E-3</c:v>
                </c:pt>
                <c:pt idx="68">
                  <c:v>5.3333333333333332E-3</c:v>
                </c:pt>
                <c:pt idx="69">
                  <c:v>5.3333333333333332E-3</c:v>
                </c:pt>
                <c:pt idx="70">
                  <c:v>5.3333333333333332E-3</c:v>
                </c:pt>
                <c:pt idx="71">
                  <c:v>5.3333333333333332E-3</c:v>
                </c:pt>
                <c:pt idx="72">
                  <c:v>5.3333333333333332E-3</c:v>
                </c:pt>
                <c:pt idx="73">
                  <c:v>5.3333333333333332E-3</c:v>
                </c:pt>
                <c:pt idx="74">
                  <c:v>2.6666666666666666E-3</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xVal>
          <c:yVal>
            <c:numRef>
              <c:f>'Model 2'!$AR$65:$EN$65</c:f>
              <c:numCache>
                <c:formatCode>#,##0.000</c:formatCode>
                <c:ptCount val="101"/>
                <c:pt idx="0">
                  <c:v>1</c:v>
                </c:pt>
                <c:pt idx="1">
                  <c:v>1</c:v>
                </c:pt>
                <c:pt idx="2">
                  <c:v>1</c:v>
                </c:pt>
                <c:pt idx="3">
                  <c:v>1</c:v>
                </c:pt>
                <c:pt idx="4">
                  <c:v>1</c:v>
                </c:pt>
                <c:pt idx="5">
                  <c:v>1</c:v>
                </c:pt>
                <c:pt idx="6">
                  <c:v>0.99199999999999999</c:v>
                </c:pt>
                <c:pt idx="7">
                  <c:v>0.99199999999999999</c:v>
                </c:pt>
                <c:pt idx="8">
                  <c:v>0.99199999999999999</c:v>
                </c:pt>
                <c:pt idx="9">
                  <c:v>0.96</c:v>
                </c:pt>
                <c:pt idx="10">
                  <c:v>0.95199999999999996</c:v>
                </c:pt>
                <c:pt idx="11">
                  <c:v>0.94399999999999995</c:v>
                </c:pt>
                <c:pt idx="12">
                  <c:v>0.92800000000000005</c:v>
                </c:pt>
                <c:pt idx="13">
                  <c:v>0.91200000000000003</c:v>
                </c:pt>
                <c:pt idx="14">
                  <c:v>0.89600000000000002</c:v>
                </c:pt>
                <c:pt idx="15">
                  <c:v>0.84799999999999998</c:v>
                </c:pt>
                <c:pt idx="16">
                  <c:v>0.83199999999999996</c:v>
                </c:pt>
                <c:pt idx="17">
                  <c:v>0.81599999999999995</c:v>
                </c:pt>
                <c:pt idx="18">
                  <c:v>0.78400000000000003</c:v>
                </c:pt>
                <c:pt idx="19">
                  <c:v>0.77600000000000002</c:v>
                </c:pt>
                <c:pt idx="20">
                  <c:v>0.76800000000000002</c:v>
                </c:pt>
                <c:pt idx="21">
                  <c:v>0.73599999999999999</c:v>
                </c:pt>
                <c:pt idx="22">
                  <c:v>0.72</c:v>
                </c:pt>
                <c:pt idx="23">
                  <c:v>0.70399999999999996</c:v>
                </c:pt>
                <c:pt idx="24">
                  <c:v>0.64800000000000002</c:v>
                </c:pt>
                <c:pt idx="25">
                  <c:v>0.64</c:v>
                </c:pt>
                <c:pt idx="26">
                  <c:v>0.64</c:v>
                </c:pt>
                <c:pt idx="27">
                  <c:v>0.64</c:v>
                </c:pt>
                <c:pt idx="28">
                  <c:v>0.63200000000000001</c:v>
                </c:pt>
                <c:pt idx="29">
                  <c:v>0.63200000000000001</c:v>
                </c:pt>
                <c:pt idx="30">
                  <c:v>0.624</c:v>
                </c:pt>
                <c:pt idx="31">
                  <c:v>0.59199999999999997</c:v>
                </c:pt>
                <c:pt idx="32">
                  <c:v>0.56799999999999995</c:v>
                </c:pt>
                <c:pt idx="33">
                  <c:v>0.53600000000000003</c:v>
                </c:pt>
                <c:pt idx="34">
                  <c:v>0.51200000000000001</c:v>
                </c:pt>
                <c:pt idx="35">
                  <c:v>0.48799999999999999</c:v>
                </c:pt>
                <c:pt idx="36">
                  <c:v>0.47199999999999998</c:v>
                </c:pt>
                <c:pt idx="37">
                  <c:v>0.45600000000000002</c:v>
                </c:pt>
                <c:pt idx="38">
                  <c:v>0.42399999999999999</c:v>
                </c:pt>
                <c:pt idx="39">
                  <c:v>0.41599999999999998</c:v>
                </c:pt>
                <c:pt idx="40">
                  <c:v>0.39200000000000002</c:v>
                </c:pt>
                <c:pt idx="41">
                  <c:v>0.376</c:v>
                </c:pt>
                <c:pt idx="42">
                  <c:v>0.36799999999999999</c:v>
                </c:pt>
                <c:pt idx="43">
                  <c:v>0.35199999999999998</c:v>
                </c:pt>
                <c:pt idx="44">
                  <c:v>0.33600000000000002</c:v>
                </c:pt>
                <c:pt idx="45">
                  <c:v>0.29599999999999999</c:v>
                </c:pt>
                <c:pt idx="46">
                  <c:v>0.27200000000000002</c:v>
                </c:pt>
                <c:pt idx="47">
                  <c:v>0.248</c:v>
                </c:pt>
                <c:pt idx="48">
                  <c:v>0.23200000000000001</c:v>
                </c:pt>
                <c:pt idx="49">
                  <c:v>0.192</c:v>
                </c:pt>
                <c:pt idx="50">
                  <c:v>0.17599999999999999</c:v>
                </c:pt>
                <c:pt idx="51">
                  <c:v>0.16800000000000001</c:v>
                </c:pt>
                <c:pt idx="52">
                  <c:v>0.14399999999999999</c:v>
                </c:pt>
                <c:pt idx="53">
                  <c:v>0.112</c:v>
                </c:pt>
                <c:pt idx="54">
                  <c:v>0.104</c:v>
                </c:pt>
                <c:pt idx="55">
                  <c:v>8.7999999999999995E-2</c:v>
                </c:pt>
                <c:pt idx="56">
                  <c:v>0.08</c:v>
                </c:pt>
                <c:pt idx="57">
                  <c:v>0.08</c:v>
                </c:pt>
                <c:pt idx="58">
                  <c:v>5.6000000000000001E-2</c:v>
                </c:pt>
                <c:pt idx="59">
                  <c:v>0.04</c:v>
                </c:pt>
                <c:pt idx="60">
                  <c:v>3.2000000000000001E-2</c:v>
                </c:pt>
                <c:pt idx="61">
                  <c:v>3.2000000000000001E-2</c:v>
                </c:pt>
                <c:pt idx="62">
                  <c:v>3.2000000000000001E-2</c:v>
                </c:pt>
                <c:pt idx="63">
                  <c:v>2.4E-2</c:v>
                </c:pt>
                <c:pt idx="64">
                  <c:v>2.4E-2</c:v>
                </c:pt>
                <c:pt idx="65">
                  <c:v>2.4E-2</c:v>
                </c:pt>
                <c:pt idx="66">
                  <c:v>2.4E-2</c:v>
                </c:pt>
                <c:pt idx="67">
                  <c:v>8.0000000000000002E-3</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0"/>
          <c:extLst>
            <c:ext xmlns:c16="http://schemas.microsoft.com/office/drawing/2014/chart" uri="{C3380CC4-5D6E-409C-BE32-E72D297353CC}">
              <c16:uniqueId val="{00000000-4BB5-4712-A544-AE1BD757006B}"/>
            </c:ext>
          </c:extLst>
        </c:ser>
        <c:ser>
          <c:idx val="1"/>
          <c:order val="1"/>
          <c:tx>
            <c:v>Line</c:v>
          </c:tx>
          <c:spPr>
            <a:ln w="12700" cap="rnd" cmpd="sng" algn="ctr">
              <a:solidFill>
                <a:sysClr val="window" lastClr="FFFFFF">
                  <a:lumMod val="75000"/>
                </a:sysClr>
              </a:solidFill>
              <a:prstDash val="dash"/>
              <a:round/>
              <a:headEnd type="none" w="med" len="med"/>
              <a:tailEnd type="none" w="med" len="med"/>
            </a:ln>
          </c:spPr>
          <c:marker>
            <c:symbol val="none"/>
          </c:marker>
          <c:xVal>
            <c:numRef>
              <c:f>'Model 2'!$D$69:$E$69</c:f>
              <c:numCache>
                <c:formatCode>#,##0.000</c:formatCode>
                <c:ptCount val="2"/>
                <c:pt idx="0">
                  <c:v>0</c:v>
                </c:pt>
                <c:pt idx="1">
                  <c:v>1</c:v>
                </c:pt>
              </c:numCache>
            </c:numRef>
          </c:xVal>
          <c:yVal>
            <c:numRef>
              <c:f>'Model 2'!$D$70:$E$70</c:f>
              <c:numCache>
                <c:formatCode>#,##0.000</c:formatCode>
                <c:ptCount val="2"/>
                <c:pt idx="0">
                  <c:v>0</c:v>
                </c:pt>
                <c:pt idx="1">
                  <c:v>1</c:v>
                </c:pt>
              </c:numCache>
            </c:numRef>
          </c:yVal>
          <c:smooth val="0"/>
          <c:extLst>
            <c:ext xmlns:c16="http://schemas.microsoft.com/office/drawing/2014/chart" uri="{C3380CC4-5D6E-409C-BE32-E72D297353CC}">
              <c16:uniqueId val="{00000001-4BB5-4712-A544-AE1BD757006B}"/>
            </c:ext>
          </c:extLst>
        </c:ser>
        <c:ser>
          <c:idx val="2"/>
          <c:order val="2"/>
          <c:tx>
            <c:strRef>
              <c:f>'Model 2'!$C$67</c:f>
              <c:strCache>
                <c:ptCount val="1"/>
                <c:pt idx="0">
                  <c:v>Cutoff = 0.50</c:v>
                </c:pt>
              </c:strCache>
            </c:strRef>
          </c:tx>
          <c:spPr>
            <a:ln w="25400" cap="rnd" cmpd="sng" algn="ctr">
              <a:noFill/>
              <a:prstDash val="solid"/>
              <a:round/>
            </a:ln>
            <a:effectLst/>
            <a:extLst>
              <a:ext uri="{91240B29-F687-4F45-9708-019B960494DF}">
                <a14:hiddenLine xmlns:a14="http://schemas.microsoft.com/office/drawing/2010/main" w="25400" cap="rnd" cmpd="sng" algn="ctr">
                  <a:solidFill>
                    <a:srgbClr val="FF0000"/>
                  </a:solidFill>
                  <a:prstDash val="solid"/>
                  <a:round/>
                </a14:hiddenLine>
              </a:ext>
            </a:extLst>
          </c:spPr>
          <c:marker>
            <c:symbol val="square"/>
            <c:size val="8"/>
            <c:spPr>
              <a:noFill/>
              <a:ln w="25400">
                <a:solidFill>
                  <a:srgbClr val="FF0000"/>
                </a:solidFill>
                <a:prstDash val="solid"/>
              </a:ln>
              <a:effectLst/>
            </c:spPr>
          </c:marker>
          <c:xVal>
            <c:numRef>
              <c:f>'Model 2'!$D$71</c:f>
              <c:numCache>
                <c:formatCode>#,##0.000</c:formatCode>
                <c:ptCount val="1"/>
                <c:pt idx="0">
                  <c:v>5.0666666666666749E-2</c:v>
                </c:pt>
              </c:numCache>
            </c:numRef>
          </c:xVal>
          <c:yVal>
            <c:numRef>
              <c:f>'Model 2'!$E$71</c:f>
              <c:numCache>
                <c:formatCode>#,##0.000</c:formatCode>
                <c:ptCount val="1"/>
                <c:pt idx="0">
                  <c:v>0.17599999999999999</c:v>
                </c:pt>
              </c:numCache>
            </c:numRef>
          </c:yVal>
          <c:smooth val="0"/>
          <c:extLst>
            <c:ext xmlns:c16="http://schemas.microsoft.com/office/drawing/2014/chart" uri="{C3380CC4-5D6E-409C-BE32-E72D297353CC}">
              <c16:uniqueId val="{00000002-4BB5-4712-A544-AE1BD757006B}"/>
            </c:ext>
          </c:extLst>
        </c:ser>
        <c:dLbls>
          <c:showLegendKey val="0"/>
          <c:showVal val="0"/>
          <c:showCatName val="0"/>
          <c:showSerName val="0"/>
          <c:showPercent val="0"/>
          <c:showBubbleSize val="0"/>
        </c:dLbls>
        <c:axId val="1645222751"/>
        <c:axId val="1645223999"/>
      </c:scatterChart>
      <c:valAx>
        <c:axId val="1645222751"/>
        <c:scaling>
          <c:orientation val="minMax"/>
          <c:max val="1"/>
          <c:min val="0"/>
        </c:scaling>
        <c:delete val="0"/>
        <c:axPos val="b"/>
        <c:majorGridlines>
          <c:spPr>
            <a:ln w="3175">
              <a:solidFill>
                <a:srgbClr val="C0C0C0"/>
              </a:solidFill>
              <a:prstDash val="solid"/>
            </a:ln>
          </c:spPr>
        </c:majorGridlines>
        <c:title>
          <c:tx>
            <c:rich>
              <a:bodyPr/>
              <a:lstStyle/>
              <a:p>
                <a:pPr>
                  <a:defRPr/>
                </a:pPr>
                <a:r>
                  <a:rPr lang="en-US"/>
                  <a:t>False Positive Rate (1 - Specificity)</a:t>
                </a:r>
              </a:p>
            </c:rich>
          </c:tx>
          <c:overlay val="0"/>
        </c:title>
        <c:numFmt formatCode="0%" sourceLinked="0"/>
        <c:majorTickMark val="out"/>
        <c:minorTickMark val="none"/>
        <c:tickLblPos val="nextTo"/>
        <c:crossAx val="1645223999"/>
        <c:crosses val="autoZero"/>
        <c:crossBetween val="midCat"/>
      </c:valAx>
      <c:valAx>
        <c:axId val="1645223999"/>
        <c:scaling>
          <c:orientation val="minMax"/>
          <c:max val="1"/>
          <c:min val="0"/>
        </c:scaling>
        <c:delete val="0"/>
        <c:axPos val="l"/>
        <c:majorGridlines>
          <c:spPr>
            <a:ln w="3175">
              <a:solidFill>
                <a:srgbClr val="C0C0C0"/>
              </a:solidFill>
              <a:prstDash val="solid"/>
            </a:ln>
          </c:spPr>
        </c:majorGridlines>
        <c:title>
          <c:tx>
            <c:rich>
              <a:bodyPr/>
              <a:lstStyle/>
              <a:p>
                <a:pPr>
                  <a:defRPr/>
                </a:pPr>
                <a:r>
                  <a:rPr lang="en-US"/>
                  <a:t>True Positive Rate (Sensitivity)</a:t>
                </a:r>
              </a:p>
            </c:rich>
          </c:tx>
          <c:overlay val="0"/>
        </c:title>
        <c:numFmt formatCode="0%" sourceLinked="0"/>
        <c:majorTickMark val="out"/>
        <c:minorTickMark val="none"/>
        <c:tickLblPos val="nextTo"/>
        <c:crossAx val="1645222751"/>
        <c:crosses val="autoZero"/>
        <c:crossBetween val="midCat"/>
      </c:valAx>
      <c:spPr>
        <a:ln w="6350">
          <a:solidFill>
            <a:srgbClr val="808080"/>
          </a:solidFill>
          <a:prstDash val="solid"/>
        </a:ln>
      </c:spPr>
    </c:plotArea>
    <c:legend>
      <c:legendPos val="r"/>
      <c:legendEntry>
        <c:idx val="0"/>
        <c:delete val="1"/>
      </c:legendEntry>
      <c:legendEntry>
        <c:idx val="1"/>
        <c:delete val="1"/>
      </c:legendEntry>
      <c:overlay val="0"/>
    </c:legend>
    <c:plotVisOnly val="1"/>
    <c:dispBlanksAs val="gap"/>
    <c:showDLblsOverMax val="0"/>
  </c:chart>
  <c:spPr>
    <a:solidFill>
      <a:srgbClr val="F3F3F3"/>
    </a:solidFill>
    <a:ln w="6350">
      <a:solidFill>
        <a:srgbClr val="808080"/>
      </a:solidFill>
      <a:prstDash val="solid"/>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en-US" sz="1100"/>
              <a:t>Distribution of Outcomes -vs- Prediction Interval
</a:t>
            </a:r>
            <a:r>
              <a:rPr lang="en-US" sz="1000"/>
              <a:t>Model 2 for FRACTURE    (8 variables, n=500)</a:t>
            </a:r>
          </a:p>
        </c:rich>
      </c:tx>
      <c:overlay val="0"/>
    </c:title>
    <c:autoTitleDeleted val="0"/>
    <c:plotArea>
      <c:layout/>
      <c:barChart>
        <c:barDir val="col"/>
        <c:grouping val="clustered"/>
        <c:varyColors val="0"/>
        <c:ser>
          <c:idx val="0"/>
          <c:order val="0"/>
          <c:tx>
            <c:strRef>
              <c:f>'Model 2'!$I$2</c:f>
              <c:strCache>
                <c:ptCount val="1"/>
                <c:pt idx="0">
                  <c:v>Yes</c:v>
                </c:pt>
              </c:strCache>
            </c:strRef>
          </c:tx>
          <c:spPr>
            <a:solidFill>
              <a:srgbClr val="9999FF"/>
            </a:solidFill>
            <a:ln w="9525" cap="flat" cmpd="sng" algn="ctr">
              <a:solidFill>
                <a:srgbClr val="0000FF"/>
              </a:solidFill>
              <a:prstDash val="solid"/>
              <a:round/>
              <a:headEnd type="none" w="med" len="med"/>
              <a:tailEnd type="none" w="med" len="med"/>
            </a:ln>
          </c:spPr>
          <c:invertIfNegative val="0"/>
          <c:cat>
            <c:numRef>
              <c:f>'Model 2'!$AR$113:$BK$113</c:f>
              <c:numCache>
                <c:formatCode>#,##0.000</c:formatCode>
                <c:ptCount val="20"/>
                <c:pt idx="0">
                  <c:v>0.05</c:v>
                </c:pt>
                <c:pt idx="1">
                  <c:v>0.1</c:v>
                </c:pt>
                <c:pt idx="2">
                  <c:v>0.15000000000000002</c:v>
                </c:pt>
                <c:pt idx="3">
                  <c:v>0.2</c:v>
                </c:pt>
                <c:pt idx="4">
                  <c:v>0.25</c:v>
                </c:pt>
                <c:pt idx="5">
                  <c:v>0.3</c:v>
                </c:pt>
                <c:pt idx="6">
                  <c:v>0.35</c:v>
                </c:pt>
                <c:pt idx="7">
                  <c:v>0.39999999999999997</c:v>
                </c:pt>
                <c:pt idx="8">
                  <c:v>0.44999999999999996</c:v>
                </c:pt>
                <c:pt idx="9">
                  <c:v>0.49999999999999994</c:v>
                </c:pt>
                <c:pt idx="10">
                  <c:v>0.54999999999999993</c:v>
                </c:pt>
                <c:pt idx="11">
                  <c:v>0.6</c:v>
                </c:pt>
                <c:pt idx="12">
                  <c:v>0.65</c:v>
                </c:pt>
                <c:pt idx="13">
                  <c:v>0.70000000000000007</c:v>
                </c:pt>
                <c:pt idx="14">
                  <c:v>0.75000000000000011</c:v>
                </c:pt>
                <c:pt idx="15">
                  <c:v>0.80000000000000016</c:v>
                </c:pt>
                <c:pt idx="16">
                  <c:v>0.8500000000000002</c:v>
                </c:pt>
                <c:pt idx="17">
                  <c:v>0.90000000000000024</c:v>
                </c:pt>
                <c:pt idx="18">
                  <c:v>0.95000000000000029</c:v>
                </c:pt>
                <c:pt idx="19">
                  <c:v>1.0000000000000002</c:v>
                </c:pt>
              </c:numCache>
            </c:numRef>
          </c:cat>
          <c:val>
            <c:numRef>
              <c:f>'Model 2'!$AR$114:$BK$114</c:f>
              <c:numCache>
                <c:formatCode>#,##0.000</c:formatCode>
                <c:ptCount val="20"/>
                <c:pt idx="0">
                  <c:v>0</c:v>
                </c:pt>
                <c:pt idx="1">
                  <c:v>6</c:v>
                </c:pt>
                <c:pt idx="2">
                  <c:v>13</c:v>
                </c:pt>
                <c:pt idx="3">
                  <c:v>10</c:v>
                </c:pt>
                <c:pt idx="4">
                  <c:v>16</c:v>
                </c:pt>
                <c:pt idx="5">
                  <c:v>2</c:v>
                </c:pt>
                <c:pt idx="6">
                  <c:v>17</c:v>
                </c:pt>
                <c:pt idx="7">
                  <c:v>12</c:v>
                </c:pt>
                <c:pt idx="8">
                  <c:v>12</c:v>
                </c:pt>
                <c:pt idx="9">
                  <c:v>15</c:v>
                </c:pt>
                <c:pt idx="10">
                  <c:v>11</c:v>
                </c:pt>
                <c:pt idx="11">
                  <c:v>7</c:v>
                </c:pt>
                <c:pt idx="12">
                  <c:v>1</c:v>
                </c:pt>
                <c:pt idx="13">
                  <c:v>3</c:v>
                </c:pt>
                <c:pt idx="14">
                  <c:v>0</c:v>
                </c:pt>
                <c:pt idx="15">
                  <c:v>0</c:v>
                </c:pt>
                <c:pt idx="16">
                  <c:v>0</c:v>
                </c:pt>
                <c:pt idx="17">
                  <c:v>0</c:v>
                </c:pt>
                <c:pt idx="18">
                  <c:v>0</c:v>
                </c:pt>
                <c:pt idx="19">
                  <c:v>0</c:v>
                </c:pt>
              </c:numCache>
            </c:numRef>
          </c:val>
          <c:extLst>
            <c:ext xmlns:c16="http://schemas.microsoft.com/office/drawing/2014/chart" uri="{C3380CC4-5D6E-409C-BE32-E72D297353CC}">
              <c16:uniqueId val="{00000000-56B2-43D1-B734-784860B8E0D7}"/>
            </c:ext>
          </c:extLst>
        </c:ser>
        <c:ser>
          <c:idx val="1"/>
          <c:order val="1"/>
          <c:tx>
            <c:strRef>
              <c:f>'Model 2'!$H$2</c:f>
              <c:strCache>
                <c:ptCount val="1"/>
                <c:pt idx="0">
                  <c:v>No</c:v>
                </c:pt>
              </c:strCache>
            </c:strRef>
          </c:tx>
          <c:spPr>
            <a:solidFill>
              <a:srgbClr val="FFD2D2"/>
            </a:solidFill>
            <a:ln w="9525" cap="flat" cmpd="sng" algn="ctr">
              <a:solidFill>
                <a:srgbClr val="FF0000"/>
              </a:solidFill>
              <a:prstDash val="solid"/>
              <a:round/>
              <a:headEnd type="none" w="med" len="med"/>
              <a:tailEnd type="none" w="med" len="med"/>
            </a:ln>
          </c:spPr>
          <c:invertIfNegative val="0"/>
          <c:cat>
            <c:numRef>
              <c:f>'Model 2'!$AR$113:$BL$113</c:f>
              <c:numCache>
                <c:formatCode>#,##0.000</c:formatCode>
                <c:ptCount val="21"/>
                <c:pt idx="0">
                  <c:v>0.05</c:v>
                </c:pt>
                <c:pt idx="1">
                  <c:v>0.1</c:v>
                </c:pt>
                <c:pt idx="2">
                  <c:v>0.15000000000000002</c:v>
                </c:pt>
                <c:pt idx="3">
                  <c:v>0.2</c:v>
                </c:pt>
                <c:pt idx="4">
                  <c:v>0.25</c:v>
                </c:pt>
                <c:pt idx="5">
                  <c:v>0.3</c:v>
                </c:pt>
                <c:pt idx="6">
                  <c:v>0.35</c:v>
                </c:pt>
                <c:pt idx="7">
                  <c:v>0.39999999999999997</c:v>
                </c:pt>
                <c:pt idx="8">
                  <c:v>0.44999999999999996</c:v>
                </c:pt>
                <c:pt idx="9">
                  <c:v>0.49999999999999994</c:v>
                </c:pt>
                <c:pt idx="10">
                  <c:v>0.54999999999999993</c:v>
                </c:pt>
                <c:pt idx="11">
                  <c:v>0.6</c:v>
                </c:pt>
                <c:pt idx="12">
                  <c:v>0.65</c:v>
                </c:pt>
                <c:pt idx="13">
                  <c:v>0.70000000000000007</c:v>
                </c:pt>
                <c:pt idx="14">
                  <c:v>0.75000000000000011</c:v>
                </c:pt>
                <c:pt idx="15">
                  <c:v>0.80000000000000016</c:v>
                </c:pt>
                <c:pt idx="16">
                  <c:v>0.8500000000000002</c:v>
                </c:pt>
                <c:pt idx="17">
                  <c:v>0.90000000000000024</c:v>
                </c:pt>
                <c:pt idx="18">
                  <c:v>0.95000000000000029</c:v>
                </c:pt>
                <c:pt idx="19">
                  <c:v>1.0000000000000002</c:v>
                </c:pt>
              </c:numCache>
            </c:numRef>
          </c:cat>
          <c:val>
            <c:numRef>
              <c:f>'Model 2'!$AR$115:$BK$115</c:f>
              <c:numCache>
                <c:formatCode>#,##0.000</c:formatCode>
                <c:ptCount val="20"/>
                <c:pt idx="0">
                  <c:v>-6</c:v>
                </c:pt>
                <c:pt idx="1">
                  <c:v>-68</c:v>
                </c:pt>
                <c:pt idx="2">
                  <c:v>-70</c:v>
                </c:pt>
                <c:pt idx="3">
                  <c:v>-63</c:v>
                </c:pt>
                <c:pt idx="4">
                  <c:v>-50</c:v>
                </c:pt>
                <c:pt idx="5">
                  <c:v>-30</c:v>
                </c:pt>
                <c:pt idx="6">
                  <c:v>-24</c:v>
                </c:pt>
                <c:pt idx="7">
                  <c:v>-19</c:v>
                </c:pt>
                <c:pt idx="8">
                  <c:v>-16</c:v>
                </c:pt>
                <c:pt idx="9">
                  <c:v>-10</c:v>
                </c:pt>
                <c:pt idx="10">
                  <c:v>-7</c:v>
                </c:pt>
                <c:pt idx="11">
                  <c:v>-5</c:v>
                </c:pt>
                <c:pt idx="12">
                  <c:v>-5</c:v>
                </c:pt>
                <c:pt idx="13">
                  <c:v>0</c:v>
                </c:pt>
                <c:pt idx="14">
                  <c:v>-2</c:v>
                </c:pt>
                <c:pt idx="15">
                  <c:v>0</c:v>
                </c:pt>
                <c:pt idx="16">
                  <c:v>0</c:v>
                </c:pt>
                <c:pt idx="17">
                  <c:v>0</c:v>
                </c:pt>
                <c:pt idx="18">
                  <c:v>0</c:v>
                </c:pt>
                <c:pt idx="19">
                  <c:v>0</c:v>
                </c:pt>
              </c:numCache>
            </c:numRef>
          </c:val>
          <c:extLst>
            <c:ext xmlns:c16="http://schemas.microsoft.com/office/drawing/2014/chart" uri="{C3380CC4-5D6E-409C-BE32-E72D297353CC}">
              <c16:uniqueId val="{00000001-56B2-43D1-B734-784860B8E0D7}"/>
            </c:ext>
          </c:extLst>
        </c:ser>
        <c:dLbls>
          <c:showLegendKey val="0"/>
          <c:showVal val="0"/>
          <c:showCatName val="0"/>
          <c:showSerName val="0"/>
          <c:showPercent val="0"/>
          <c:showBubbleSize val="0"/>
        </c:dLbls>
        <c:gapWidth val="0"/>
        <c:overlap val="100"/>
        <c:axId val="1697521023"/>
        <c:axId val="1697523103"/>
      </c:barChart>
      <c:catAx>
        <c:axId val="1697521023"/>
        <c:scaling>
          <c:orientation val="minMax"/>
        </c:scaling>
        <c:delete val="0"/>
        <c:axPos val="b"/>
        <c:title>
          <c:tx>
            <c:rich>
              <a:bodyPr/>
              <a:lstStyle/>
              <a:p>
                <a:pPr>
                  <a:defRPr/>
                </a:pPr>
                <a:r>
                  <a:rPr lang="en-US"/>
                  <a:t>Prediction</a:t>
                </a:r>
              </a:p>
            </c:rich>
          </c:tx>
          <c:overlay val="0"/>
        </c:title>
        <c:numFmt formatCode=".00" sourceLinked="0"/>
        <c:majorTickMark val="out"/>
        <c:minorTickMark val="none"/>
        <c:tickLblPos val="low"/>
        <c:crossAx val="1697523103"/>
        <c:crosses val="autoZero"/>
        <c:auto val="1"/>
        <c:lblAlgn val="ctr"/>
        <c:lblOffset val="100"/>
        <c:tickLblSkip val="1"/>
        <c:noMultiLvlLbl val="0"/>
      </c:catAx>
      <c:valAx>
        <c:axId val="1697523103"/>
        <c:scaling>
          <c:orientation val="minMax"/>
        </c:scaling>
        <c:delete val="0"/>
        <c:axPos val="l"/>
        <c:majorGridlines>
          <c:spPr>
            <a:ln w="3175">
              <a:solidFill>
                <a:srgbClr val="C0C0C0"/>
              </a:solidFill>
              <a:prstDash val="solid"/>
            </a:ln>
          </c:spPr>
        </c:majorGridlines>
        <c:numFmt formatCode="0;[Red]0" sourceLinked="0"/>
        <c:majorTickMark val="out"/>
        <c:minorTickMark val="none"/>
        <c:tickLblPos val="nextTo"/>
        <c:crossAx val="1697521023"/>
        <c:crosses val="autoZero"/>
        <c:crossBetween val="between"/>
      </c:valAx>
      <c:spPr>
        <a:ln w="6350">
          <a:solidFill>
            <a:srgbClr val="808080"/>
          </a:solidFill>
          <a:prstDash val="solid"/>
        </a:ln>
      </c:spPr>
    </c:plotArea>
    <c:legend>
      <c:legendPos val="r"/>
      <c:overlay val="0"/>
    </c:legend>
    <c:plotVisOnly val="1"/>
    <c:dispBlanksAs val="gap"/>
    <c:showDLblsOverMax val="0"/>
  </c:chart>
  <c:spPr>
    <a:solidFill>
      <a:srgbClr val="F3F3F3"/>
    </a:solidFill>
    <a:ln w="6350">
      <a:solidFill>
        <a:srgbClr val="808080"/>
      </a:solidFill>
      <a:prstDash val="solid"/>
    </a:ln>
  </c:sp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en-US" sz="1100"/>
              <a:t>Sensitivity and Specificity -vs- Cutoff Value
</a:t>
            </a:r>
            <a:r>
              <a:rPr lang="en-US" sz="1000"/>
              <a:t>Model 2 for FRACTURE    (8 variables, n=500)</a:t>
            </a:r>
          </a:p>
        </c:rich>
      </c:tx>
      <c:overlay val="0"/>
    </c:title>
    <c:autoTitleDeleted val="0"/>
    <c:plotArea>
      <c:layout/>
      <c:scatterChart>
        <c:scatterStyle val="lineMarker"/>
        <c:varyColors val="0"/>
        <c:ser>
          <c:idx val="0"/>
          <c:order val="0"/>
          <c:tx>
            <c:v>Sensitivity</c:v>
          </c:tx>
          <c:spPr>
            <a:ln w="28575">
              <a:solidFill>
                <a:srgbClr val="0000FF"/>
              </a:solidFill>
            </a:ln>
          </c:spPr>
          <c:marker>
            <c:symbol val="none"/>
          </c:marker>
          <c:xVal>
            <c:numRef>
              <c:f>'Model 2'!$AR$153:$EN$153</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2'!$AR$154:$EN$154</c:f>
              <c:numCache>
                <c:formatCode>#,##0.000</c:formatCode>
                <c:ptCount val="101"/>
                <c:pt idx="0">
                  <c:v>1</c:v>
                </c:pt>
                <c:pt idx="1">
                  <c:v>1</c:v>
                </c:pt>
                <c:pt idx="2">
                  <c:v>1</c:v>
                </c:pt>
                <c:pt idx="3">
                  <c:v>1</c:v>
                </c:pt>
                <c:pt idx="4">
                  <c:v>0.99839999999999995</c:v>
                </c:pt>
                <c:pt idx="5">
                  <c:v>0.99679999999999991</c:v>
                </c:pt>
                <c:pt idx="6">
                  <c:v>0.99520000000000008</c:v>
                </c:pt>
                <c:pt idx="7">
                  <c:v>0.98720000000000008</c:v>
                </c:pt>
                <c:pt idx="8">
                  <c:v>0.97760000000000002</c:v>
                </c:pt>
                <c:pt idx="9">
                  <c:v>0.96799999999999997</c:v>
                </c:pt>
                <c:pt idx="10">
                  <c:v>0.95520000000000005</c:v>
                </c:pt>
                <c:pt idx="11">
                  <c:v>0.93920000000000003</c:v>
                </c:pt>
                <c:pt idx="12">
                  <c:v>0.9264</c:v>
                </c:pt>
                <c:pt idx="13">
                  <c:v>0.90560000000000007</c:v>
                </c:pt>
                <c:pt idx="14">
                  <c:v>0.8832000000000001</c:v>
                </c:pt>
                <c:pt idx="15">
                  <c:v>0.86080000000000001</c:v>
                </c:pt>
                <c:pt idx="16">
                  <c:v>0.83520000000000005</c:v>
                </c:pt>
                <c:pt idx="17">
                  <c:v>0.81120000000000003</c:v>
                </c:pt>
                <c:pt idx="18">
                  <c:v>0.79520000000000002</c:v>
                </c:pt>
                <c:pt idx="19">
                  <c:v>0.77600000000000002</c:v>
                </c:pt>
                <c:pt idx="20">
                  <c:v>0.75679999999999992</c:v>
                </c:pt>
                <c:pt idx="21">
                  <c:v>0.7407999999999999</c:v>
                </c:pt>
                <c:pt idx="22">
                  <c:v>0.71520000000000006</c:v>
                </c:pt>
                <c:pt idx="23">
                  <c:v>0.68959999999999999</c:v>
                </c:pt>
                <c:pt idx="24">
                  <c:v>0.6704</c:v>
                </c:pt>
                <c:pt idx="25">
                  <c:v>0.65439999999999998</c:v>
                </c:pt>
                <c:pt idx="26">
                  <c:v>0.64</c:v>
                </c:pt>
                <c:pt idx="27">
                  <c:v>0.63679999999999992</c:v>
                </c:pt>
                <c:pt idx="28">
                  <c:v>0.63360000000000005</c:v>
                </c:pt>
                <c:pt idx="29">
                  <c:v>0.624</c:v>
                </c:pt>
                <c:pt idx="30">
                  <c:v>0.60960000000000003</c:v>
                </c:pt>
                <c:pt idx="31">
                  <c:v>0.59039999999999992</c:v>
                </c:pt>
                <c:pt idx="32">
                  <c:v>0.56640000000000001</c:v>
                </c:pt>
                <c:pt idx="33">
                  <c:v>0.53920000000000001</c:v>
                </c:pt>
                <c:pt idx="34">
                  <c:v>0.51519999999999999</c:v>
                </c:pt>
                <c:pt idx="35">
                  <c:v>0.49280000000000002</c:v>
                </c:pt>
                <c:pt idx="36">
                  <c:v>0.47039999999999998</c:v>
                </c:pt>
                <c:pt idx="37">
                  <c:v>0.45119999999999999</c:v>
                </c:pt>
                <c:pt idx="38">
                  <c:v>0.432</c:v>
                </c:pt>
                <c:pt idx="39">
                  <c:v>0.4128</c:v>
                </c:pt>
                <c:pt idx="40">
                  <c:v>0.3952</c:v>
                </c:pt>
                <c:pt idx="41">
                  <c:v>0.38080000000000003</c:v>
                </c:pt>
                <c:pt idx="42">
                  <c:v>0.36480000000000001</c:v>
                </c:pt>
                <c:pt idx="43">
                  <c:v>0.34560000000000002</c:v>
                </c:pt>
                <c:pt idx="44">
                  <c:v>0.32480000000000003</c:v>
                </c:pt>
                <c:pt idx="45">
                  <c:v>0.30080000000000001</c:v>
                </c:pt>
                <c:pt idx="46">
                  <c:v>0.27679999999999999</c:v>
                </c:pt>
                <c:pt idx="47">
                  <c:v>0.248</c:v>
                </c:pt>
                <c:pt idx="48">
                  <c:v>0.224</c:v>
                </c:pt>
                <c:pt idx="49">
                  <c:v>0.20319999999999999</c:v>
                </c:pt>
                <c:pt idx="50">
                  <c:v>0.18240000000000001</c:v>
                </c:pt>
                <c:pt idx="51">
                  <c:v>0.15840000000000001</c:v>
                </c:pt>
                <c:pt idx="52">
                  <c:v>0.14080000000000001</c:v>
                </c:pt>
                <c:pt idx="53">
                  <c:v>0.1232</c:v>
                </c:pt>
                <c:pt idx="54">
                  <c:v>0.1056</c:v>
                </c:pt>
                <c:pt idx="55">
                  <c:v>9.2799999999999994E-2</c:v>
                </c:pt>
                <c:pt idx="56">
                  <c:v>8.1599999999999992E-2</c:v>
                </c:pt>
                <c:pt idx="57">
                  <c:v>6.88E-2</c:v>
                </c:pt>
                <c:pt idx="58">
                  <c:v>5.7599999999999998E-2</c:v>
                </c:pt>
                <c:pt idx="59">
                  <c:v>4.8000000000000001E-2</c:v>
                </c:pt>
                <c:pt idx="60">
                  <c:v>3.8399999999999997E-2</c:v>
                </c:pt>
                <c:pt idx="61">
                  <c:v>3.2000000000000001E-2</c:v>
                </c:pt>
                <c:pt idx="62">
                  <c:v>2.8799999999999999E-2</c:v>
                </c:pt>
                <c:pt idx="63">
                  <c:v>2.7199999999999998E-2</c:v>
                </c:pt>
                <c:pt idx="64">
                  <c:v>2.5600000000000001E-2</c:v>
                </c:pt>
                <c:pt idx="65">
                  <c:v>2.0799999999999999E-2</c:v>
                </c:pt>
                <c:pt idx="66">
                  <c:v>1.6E-2</c:v>
                </c:pt>
                <c:pt idx="67">
                  <c:v>1.12E-2</c:v>
                </c:pt>
                <c:pt idx="68">
                  <c:v>6.4000000000000003E-3</c:v>
                </c:pt>
                <c:pt idx="69">
                  <c:v>1.6000000000000001E-3</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0"/>
          <c:extLst>
            <c:ext xmlns:c16="http://schemas.microsoft.com/office/drawing/2014/chart" uri="{C3380CC4-5D6E-409C-BE32-E72D297353CC}">
              <c16:uniqueId val="{00000000-BA1F-4277-BAE0-950D5F272C10}"/>
            </c:ext>
          </c:extLst>
        </c:ser>
        <c:ser>
          <c:idx val="1"/>
          <c:order val="1"/>
          <c:tx>
            <c:v>Specificity</c:v>
          </c:tx>
          <c:spPr>
            <a:ln w="28575">
              <a:solidFill>
                <a:srgbClr val="FF0000"/>
              </a:solidFill>
            </a:ln>
          </c:spPr>
          <c:marker>
            <c:symbol val="none"/>
          </c:marker>
          <c:xVal>
            <c:numRef>
              <c:f>'Model 2'!$AR$153:$EN$153</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2'!$AR$155:$EN$155</c:f>
              <c:numCache>
                <c:formatCode>#,##0.000</c:formatCode>
                <c:ptCount val="101"/>
                <c:pt idx="0">
                  <c:v>0</c:v>
                </c:pt>
                <c:pt idx="1">
                  <c:v>0</c:v>
                </c:pt>
                <c:pt idx="2">
                  <c:v>1.0666666666666667E-3</c:v>
                </c:pt>
                <c:pt idx="3">
                  <c:v>4.2666666666666669E-3</c:v>
                </c:pt>
                <c:pt idx="4">
                  <c:v>1.0666666666666666E-2</c:v>
                </c:pt>
                <c:pt idx="5">
                  <c:v>2.6133333333333335E-2</c:v>
                </c:pt>
                <c:pt idx="6">
                  <c:v>4.7466666666666671E-2</c:v>
                </c:pt>
                <c:pt idx="7">
                  <c:v>7.6800000000000007E-2</c:v>
                </c:pt>
                <c:pt idx="8">
                  <c:v>0.11306666666666666</c:v>
                </c:pt>
                <c:pt idx="9">
                  <c:v>0.15573333333333333</c:v>
                </c:pt>
                <c:pt idx="10">
                  <c:v>0.19733333333333333</c:v>
                </c:pt>
                <c:pt idx="11">
                  <c:v>0.24</c:v>
                </c:pt>
                <c:pt idx="12">
                  <c:v>0.28159999999999996</c:v>
                </c:pt>
                <c:pt idx="13">
                  <c:v>0.31893333333333329</c:v>
                </c:pt>
                <c:pt idx="14">
                  <c:v>0.35359999999999997</c:v>
                </c:pt>
                <c:pt idx="15">
                  <c:v>0.38666666666666666</c:v>
                </c:pt>
                <c:pt idx="16">
                  <c:v>0.41919999999999996</c:v>
                </c:pt>
                <c:pt idx="17">
                  <c:v>0.45173333333333338</c:v>
                </c:pt>
                <c:pt idx="18">
                  <c:v>0.48533333333333334</c:v>
                </c:pt>
                <c:pt idx="19">
                  <c:v>0.52053333333333329</c:v>
                </c:pt>
                <c:pt idx="20">
                  <c:v>0.55413333333333337</c:v>
                </c:pt>
                <c:pt idx="21">
                  <c:v>0.58506666666666673</c:v>
                </c:pt>
                <c:pt idx="22">
                  <c:v>0.61173333333333335</c:v>
                </c:pt>
                <c:pt idx="23">
                  <c:v>0.63839999999999997</c:v>
                </c:pt>
                <c:pt idx="24">
                  <c:v>0.66026666666666667</c:v>
                </c:pt>
                <c:pt idx="25">
                  <c:v>0.68</c:v>
                </c:pt>
                <c:pt idx="26">
                  <c:v>0.69866666666666666</c:v>
                </c:pt>
                <c:pt idx="27">
                  <c:v>0.71733333333333338</c:v>
                </c:pt>
                <c:pt idx="28">
                  <c:v>0.73333333333333328</c:v>
                </c:pt>
                <c:pt idx="29">
                  <c:v>0.74773333333333325</c:v>
                </c:pt>
                <c:pt idx="30">
                  <c:v>0.76160000000000005</c:v>
                </c:pt>
                <c:pt idx="31">
                  <c:v>0.77493333333333336</c:v>
                </c:pt>
                <c:pt idx="32">
                  <c:v>0.78720000000000001</c:v>
                </c:pt>
                <c:pt idx="33">
                  <c:v>0.8</c:v>
                </c:pt>
                <c:pt idx="34">
                  <c:v>0.81386666666666663</c:v>
                </c:pt>
                <c:pt idx="35">
                  <c:v>0.82613333333333339</c:v>
                </c:pt>
                <c:pt idx="36">
                  <c:v>0.83839999999999992</c:v>
                </c:pt>
                <c:pt idx="37">
                  <c:v>0.85119999999999996</c:v>
                </c:pt>
                <c:pt idx="38">
                  <c:v>0.86133333333333328</c:v>
                </c:pt>
                <c:pt idx="39">
                  <c:v>0.86986666666666668</c:v>
                </c:pt>
                <c:pt idx="40">
                  <c:v>0.88</c:v>
                </c:pt>
                <c:pt idx="41">
                  <c:v>0.88906666666666656</c:v>
                </c:pt>
                <c:pt idx="42">
                  <c:v>0.89653333333333329</c:v>
                </c:pt>
                <c:pt idx="43">
                  <c:v>0.90506666666666657</c:v>
                </c:pt>
                <c:pt idx="44">
                  <c:v>0.91306666666666658</c:v>
                </c:pt>
                <c:pt idx="45">
                  <c:v>0.92</c:v>
                </c:pt>
                <c:pt idx="46">
                  <c:v>0.92639999999999989</c:v>
                </c:pt>
                <c:pt idx="47">
                  <c:v>0.93280000000000007</c:v>
                </c:pt>
                <c:pt idx="48">
                  <c:v>0.93813333333333337</c:v>
                </c:pt>
                <c:pt idx="49">
                  <c:v>0.94346666666666668</c:v>
                </c:pt>
                <c:pt idx="50">
                  <c:v>0.9482666666666667</c:v>
                </c:pt>
                <c:pt idx="51">
                  <c:v>0.95253333333333334</c:v>
                </c:pt>
                <c:pt idx="52">
                  <c:v>0.95733333333333337</c:v>
                </c:pt>
                <c:pt idx="53">
                  <c:v>0.96106666666666662</c:v>
                </c:pt>
                <c:pt idx="54">
                  <c:v>0.96426666666666672</c:v>
                </c:pt>
                <c:pt idx="55">
                  <c:v>0.9674666666666667</c:v>
                </c:pt>
                <c:pt idx="56">
                  <c:v>0.97119999999999995</c:v>
                </c:pt>
                <c:pt idx="57">
                  <c:v>0.97439999999999993</c:v>
                </c:pt>
                <c:pt idx="58">
                  <c:v>0.97706666666666664</c:v>
                </c:pt>
                <c:pt idx="59">
                  <c:v>0.97973333333333323</c:v>
                </c:pt>
                <c:pt idx="60">
                  <c:v>0.98293333333333344</c:v>
                </c:pt>
                <c:pt idx="61">
                  <c:v>0.98560000000000003</c:v>
                </c:pt>
                <c:pt idx="62">
                  <c:v>0.98773333333333324</c:v>
                </c:pt>
                <c:pt idx="63">
                  <c:v>0.99039999999999995</c:v>
                </c:pt>
                <c:pt idx="64">
                  <c:v>0.99253333333333327</c:v>
                </c:pt>
                <c:pt idx="65">
                  <c:v>0.99360000000000004</c:v>
                </c:pt>
                <c:pt idx="66">
                  <c:v>0.99413333333333331</c:v>
                </c:pt>
                <c:pt idx="67">
                  <c:v>0.9946666666666667</c:v>
                </c:pt>
                <c:pt idx="68">
                  <c:v>0.9946666666666667</c:v>
                </c:pt>
                <c:pt idx="69">
                  <c:v>0.9946666666666667</c:v>
                </c:pt>
                <c:pt idx="70">
                  <c:v>0.9946666666666667</c:v>
                </c:pt>
                <c:pt idx="71">
                  <c:v>0.9946666666666667</c:v>
                </c:pt>
                <c:pt idx="72">
                  <c:v>0.99519999999999997</c:v>
                </c:pt>
                <c:pt idx="73">
                  <c:v>0.99626666666666674</c:v>
                </c:pt>
                <c:pt idx="74">
                  <c:v>0.99733333333333329</c:v>
                </c:pt>
                <c:pt idx="75">
                  <c:v>0.99839999999999995</c:v>
                </c:pt>
                <c:pt idx="76">
                  <c:v>0.99946666666666673</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numCache>
            </c:numRef>
          </c:yVal>
          <c:smooth val="0"/>
          <c:extLst>
            <c:ext xmlns:c16="http://schemas.microsoft.com/office/drawing/2014/chart" uri="{C3380CC4-5D6E-409C-BE32-E72D297353CC}">
              <c16:uniqueId val="{00000001-BA1F-4277-BAE0-950D5F272C10}"/>
            </c:ext>
          </c:extLst>
        </c:ser>
        <c:ser>
          <c:idx val="2"/>
          <c:order val="2"/>
          <c:tx>
            <c:strRef>
              <c:f>'Model 2'!$AQ$156</c:f>
              <c:strCache>
                <c:ptCount val="1"/>
                <c:pt idx="0">
                  <c:v>50% Wtd.Avg.</c:v>
                </c:pt>
              </c:strCache>
            </c:strRef>
          </c:tx>
          <c:spPr>
            <a:ln w="28575" cap="rnd" cmpd="sng" algn="ctr">
              <a:solidFill>
                <a:sysClr val="window" lastClr="FFFFFF">
                  <a:lumMod val="50000"/>
                </a:sysClr>
              </a:solidFill>
              <a:prstDash val="sysDot"/>
              <a:round/>
              <a:headEnd type="none" w="med" len="med"/>
              <a:tailEnd type="none" w="med" len="med"/>
            </a:ln>
          </c:spPr>
          <c:marker>
            <c:symbol val="none"/>
          </c:marker>
          <c:xVal>
            <c:numRef>
              <c:f>'Model 2'!$AR$153:$EN$153</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2'!$AR$156:$EN$156</c:f>
              <c:numCache>
                <c:formatCode>#,##0.000</c:formatCode>
                <c:ptCount val="101"/>
                <c:pt idx="0">
                  <c:v>0.5</c:v>
                </c:pt>
                <c:pt idx="1">
                  <c:v>0.5</c:v>
                </c:pt>
                <c:pt idx="2">
                  <c:v>0.50053333333333339</c:v>
                </c:pt>
                <c:pt idx="3">
                  <c:v>0.50213333333333332</c:v>
                </c:pt>
                <c:pt idx="4">
                  <c:v>0.50453333333333328</c:v>
                </c:pt>
                <c:pt idx="5">
                  <c:v>0.51146666666666663</c:v>
                </c:pt>
                <c:pt idx="6">
                  <c:v>0.52133333333333343</c:v>
                </c:pt>
                <c:pt idx="7">
                  <c:v>0.53200000000000003</c:v>
                </c:pt>
                <c:pt idx="8">
                  <c:v>0.54533333333333334</c:v>
                </c:pt>
                <c:pt idx="9">
                  <c:v>0.56186666666666663</c:v>
                </c:pt>
                <c:pt idx="10">
                  <c:v>0.5762666666666667</c:v>
                </c:pt>
                <c:pt idx="11">
                  <c:v>0.58960000000000001</c:v>
                </c:pt>
                <c:pt idx="12">
                  <c:v>0.60399999999999998</c:v>
                </c:pt>
                <c:pt idx="13">
                  <c:v>0.61226666666666674</c:v>
                </c:pt>
                <c:pt idx="14">
                  <c:v>0.61840000000000006</c:v>
                </c:pt>
                <c:pt idx="15">
                  <c:v>0.62373333333333336</c:v>
                </c:pt>
                <c:pt idx="16">
                  <c:v>0.62719999999999998</c:v>
                </c:pt>
                <c:pt idx="17">
                  <c:v>0.63146666666666673</c:v>
                </c:pt>
                <c:pt idx="18">
                  <c:v>0.64026666666666665</c:v>
                </c:pt>
                <c:pt idx="19">
                  <c:v>0.64826666666666666</c:v>
                </c:pt>
                <c:pt idx="20">
                  <c:v>0.65546666666666664</c:v>
                </c:pt>
                <c:pt idx="21">
                  <c:v>0.66293333333333337</c:v>
                </c:pt>
                <c:pt idx="22">
                  <c:v>0.66346666666666665</c:v>
                </c:pt>
                <c:pt idx="23">
                  <c:v>0.66399999999999992</c:v>
                </c:pt>
                <c:pt idx="24">
                  <c:v>0.66533333333333333</c:v>
                </c:pt>
                <c:pt idx="25">
                  <c:v>0.66720000000000002</c:v>
                </c:pt>
                <c:pt idx="26">
                  <c:v>0.66933333333333334</c:v>
                </c:pt>
                <c:pt idx="27">
                  <c:v>0.67706666666666671</c:v>
                </c:pt>
                <c:pt idx="28">
                  <c:v>0.68346666666666667</c:v>
                </c:pt>
                <c:pt idx="29">
                  <c:v>0.68586666666666662</c:v>
                </c:pt>
                <c:pt idx="30">
                  <c:v>0.68559999999999999</c:v>
                </c:pt>
                <c:pt idx="31">
                  <c:v>0.68266666666666664</c:v>
                </c:pt>
                <c:pt idx="32">
                  <c:v>0.67680000000000007</c:v>
                </c:pt>
                <c:pt idx="33">
                  <c:v>0.66959999999999997</c:v>
                </c:pt>
                <c:pt idx="34">
                  <c:v>0.66453333333333331</c:v>
                </c:pt>
                <c:pt idx="35">
                  <c:v>0.65946666666666665</c:v>
                </c:pt>
                <c:pt idx="36">
                  <c:v>0.65439999999999998</c:v>
                </c:pt>
                <c:pt idx="37">
                  <c:v>0.6512</c:v>
                </c:pt>
                <c:pt idx="38">
                  <c:v>0.64666666666666661</c:v>
                </c:pt>
                <c:pt idx="39">
                  <c:v>0.64133333333333331</c:v>
                </c:pt>
                <c:pt idx="40">
                  <c:v>0.63759999999999994</c:v>
                </c:pt>
                <c:pt idx="41">
                  <c:v>0.63493333333333335</c:v>
                </c:pt>
                <c:pt idx="42">
                  <c:v>0.63066666666666671</c:v>
                </c:pt>
                <c:pt idx="43">
                  <c:v>0.6253333333333333</c:v>
                </c:pt>
                <c:pt idx="44">
                  <c:v>0.61893333333333334</c:v>
                </c:pt>
                <c:pt idx="45">
                  <c:v>0.61040000000000005</c:v>
                </c:pt>
                <c:pt idx="46">
                  <c:v>0.60159999999999991</c:v>
                </c:pt>
                <c:pt idx="47">
                  <c:v>0.59040000000000004</c:v>
                </c:pt>
                <c:pt idx="48">
                  <c:v>0.58106666666666673</c:v>
                </c:pt>
                <c:pt idx="49">
                  <c:v>0.57333333333333336</c:v>
                </c:pt>
                <c:pt idx="50">
                  <c:v>0.56533333333333335</c:v>
                </c:pt>
                <c:pt idx="51">
                  <c:v>0.55546666666666666</c:v>
                </c:pt>
                <c:pt idx="52">
                  <c:v>0.5490666666666667</c:v>
                </c:pt>
                <c:pt idx="53">
                  <c:v>0.54213333333333336</c:v>
                </c:pt>
                <c:pt idx="54">
                  <c:v>0.53493333333333337</c:v>
                </c:pt>
                <c:pt idx="55">
                  <c:v>0.53013333333333335</c:v>
                </c:pt>
                <c:pt idx="56">
                  <c:v>0.52639999999999998</c:v>
                </c:pt>
                <c:pt idx="57">
                  <c:v>0.52159999999999995</c:v>
                </c:pt>
                <c:pt idx="58">
                  <c:v>0.51733333333333331</c:v>
                </c:pt>
                <c:pt idx="59">
                  <c:v>0.51386666666666658</c:v>
                </c:pt>
                <c:pt idx="60">
                  <c:v>0.51066666666666671</c:v>
                </c:pt>
                <c:pt idx="61">
                  <c:v>0.50880000000000003</c:v>
                </c:pt>
                <c:pt idx="62">
                  <c:v>0.50826666666666664</c:v>
                </c:pt>
                <c:pt idx="63">
                  <c:v>0.50879999999999992</c:v>
                </c:pt>
                <c:pt idx="64">
                  <c:v>0.50906666666666667</c:v>
                </c:pt>
                <c:pt idx="65">
                  <c:v>0.50719999999999998</c:v>
                </c:pt>
                <c:pt idx="66">
                  <c:v>0.50506666666666666</c:v>
                </c:pt>
                <c:pt idx="67">
                  <c:v>0.50293333333333334</c:v>
                </c:pt>
                <c:pt idx="68">
                  <c:v>0.50053333333333339</c:v>
                </c:pt>
                <c:pt idx="69">
                  <c:v>0.49813333333333337</c:v>
                </c:pt>
                <c:pt idx="70">
                  <c:v>0.49733333333333335</c:v>
                </c:pt>
                <c:pt idx="71">
                  <c:v>0.49733333333333335</c:v>
                </c:pt>
                <c:pt idx="72">
                  <c:v>0.49759999999999999</c:v>
                </c:pt>
                <c:pt idx="73">
                  <c:v>0.49813333333333337</c:v>
                </c:pt>
                <c:pt idx="74">
                  <c:v>0.49866666666666665</c:v>
                </c:pt>
                <c:pt idx="75">
                  <c:v>0.49919999999999998</c:v>
                </c:pt>
                <c:pt idx="76">
                  <c:v>0.49973333333333336</c:v>
                </c:pt>
                <c:pt idx="77">
                  <c:v>0.5</c:v>
                </c:pt>
                <c:pt idx="78">
                  <c:v>0.5</c:v>
                </c:pt>
                <c:pt idx="79">
                  <c:v>0.5</c:v>
                </c:pt>
                <c:pt idx="80">
                  <c:v>0.5</c:v>
                </c:pt>
                <c:pt idx="81">
                  <c:v>0.5</c:v>
                </c:pt>
                <c:pt idx="82">
                  <c:v>0.5</c:v>
                </c:pt>
                <c:pt idx="83">
                  <c:v>0.5</c:v>
                </c:pt>
                <c:pt idx="84">
                  <c:v>0.5</c:v>
                </c:pt>
                <c:pt idx="85">
                  <c:v>0.5</c:v>
                </c:pt>
                <c:pt idx="86">
                  <c:v>0.5</c:v>
                </c:pt>
                <c:pt idx="87">
                  <c:v>0.5</c:v>
                </c:pt>
                <c:pt idx="88">
                  <c:v>0.5</c:v>
                </c:pt>
                <c:pt idx="89">
                  <c:v>0.5</c:v>
                </c:pt>
                <c:pt idx="90">
                  <c:v>0.5</c:v>
                </c:pt>
                <c:pt idx="91">
                  <c:v>0.5</c:v>
                </c:pt>
                <c:pt idx="92">
                  <c:v>0.5</c:v>
                </c:pt>
                <c:pt idx="93">
                  <c:v>0.5</c:v>
                </c:pt>
                <c:pt idx="94">
                  <c:v>0.5</c:v>
                </c:pt>
                <c:pt idx="95">
                  <c:v>0.5</c:v>
                </c:pt>
                <c:pt idx="96">
                  <c:v>0.5</c:v>
                </c:pt>
                <c:pt idx="97">
                  <c:v>0.5</c:v>
                </c:pt>
                <c:pt idx="98">
                  <c:v>0.5</c:v>
                </c:pt>
                <c:pt idx="99">
                  <c:v>0.5</c:v>
                </c:pt>
                <c:pt idx="100">
                  <c:v>0.5</c:v>
                </c:pt>
              </c:numCache>
            </c:numRef>
          </c:yVal>
          <c:smooth val="0"/>
          <c:extLst>
            <c:ext xmlns:c16="http://schemas.microsoft.com/office/drawing/2014/chart" uri="{C3380CC4-5D6E-409C-BE32-E72D297353CC}">
              <c16:uniqueId val="{00000002-BA1F-4277-BAE0-950D5F272C10}"/>
            </c:ext>
          </c:extLst>
        </c:ser>
        <c:dLbls>
          <c:showLegendKey val="0"/>
          <c:showVal val="0"/>
          <c:showCatName val="0"/>
          <c:showSerName val="0"/>
          <c:showPercent val="0"/>
          <c:showBubbleSize val="0"/>
        </c:dLbls>
        <c:axId val="1697711023"/>
        <c:axId val="1697711439"/>
      </c:scatterChart>
      <c:valAx>
        <c:axId val="1697711023"/>
        <c:scaling>
          <c:orientation val="minMax"/>
          <c:max val="1"/>
          <c:min val="0"/>
        </c:scaling>
        <c:delete val="0"/>
        <c:axPos val="b"/>
        <c:majorGridlines>
          <c:spPr>
            <a:ln w="3175">
              <a:solidFill>
                <a:srgbClr val="C0C0C0"/>
              </a:solidFill>
              <a:prstDash val="solid"/>
            </a:ln>
          </c:spPr>
        </c:majorGridlines>
        <c:title>
          <c:tx>
            <c:rich>
              <a:bodyPr/>
              <a:lstStyle/>
              <a:p>
                <a:pPr>
                  <a:defRPr/>
                </a:pPr>
                <a:r>
                  <a:rPr lang="en-US"/>
                  <a:t>Cutoff</a:t>
                </a:r>
              </a:p>
            </c:rich>
          </c:tx>
          <c:overlay val="0"/>
        </c:title>
        <c:numFmt formatCode="0.0" sourceLinked="0"/>
        <c:majorTickMark val="out"/>
        <c:minorTickMark val="none"/>
        <c:tickLblPos val="nextTo"/>
        <c:crossAx val="1697711439"/>
        <c:crosses val="autoZero"/>
        <c:crossBetween val="midCat"/>
      </c:valAx>
      <c:valAx>
        <c:axId val="1697711439"/>
        <c:scaling>
          <c:orientation val="minMax"/>
          <c:max val="1"/>
          <c:min val="0"/>
        </c:scaling>
        <c:delete val="0"/>
        <c:axPos val="l"/>
        <c:majorGridlines>
          <c:spPr>
            <a:ln w="3175">
              <a:solidFill>
                <a:srgbClr val="C0C0C0"/>
              </a:solidFill>
              <a:prstDash val="solid"/>
            </a:ln>
          </c:spPr>
        </c:majorGridlines>
        <c:numFmt formatCode="0%" sourceLinked="0"/>
        <c:majorTickMark val="out"/>
        <c:minorTickMark val="none"/>
        <c:tickLblPos val="nextTo"/>
        <c:crossAx val="1697711023"/>
        <c:crosses val="autoZero"/>
        <c:crossBetween val="midCat"/>
      </c:valAx>
      <c:spPr>
        <a:ln w="6350">
          <a:solidFill>
            <a:srgbClr val="808080"/>
          </a:solidFill>
          <a:prstDash val="solid"/>
        </a:ln>
      </c:spPr>
    </c:plotArea>
    <c:legend>
      <c:legendPos val="r"/>
      <c:overlay val="0"/>
    </c:legend>
    <c:plotVisOnly val="1"/>
    <c:dispBlanksAs val="gap"/>
    <c:showDLblsOverMax val="0"/>
  </c:chart>
  <c:spPr>
    <a:solidFill>
      <a:srgbClr val="F3F3F3"/>
    </a:solidFill>
    <a:ln w="6350">
      <a:solidFill>
        <a:srgbClr val="808080"/>
      </a:solidFill>
      <a:prstDash val="solid"/>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en-US" sz="1100"/>
              <a:t>Error Rates- vs- Cutoff Value
</a:t>
            </a:r>
            <a:r>
              <a:rPr lang="en-US" sz="1000"/>
              <a:t>Model 2 for FRACTURE    (8 variables, n=500)</a:t>
            </a:r>
          </a:p>
        </c:rich>
      </c:tx>
      <c:overlay val="0"/>
    </c:title>
    <c:autoTitleDeleted val="0"/>
    <c:plotArea>
      <c:layout/>
      <c:scatterChart>
        <c:scatterStyle val="lineMarker"/>
        <c:varyColors val="0"/>
        <c:ser>
          <c:idx val="0"/>
          <c:order val="0"/>
          <c:tx>
            <c:v>% False Positive</c:v>
          </c:tx>
          <c:spPr>
            <a:ln w="28575">
              <a:solidFill>
                <a:srgbClr val="0000FF"/>
              </a:solidFill>
            </a:ln>
          </c:spPr>
          <c:marker>
            <c:symbol val="none"/>
          </c:marker>
          <c:xVal>
            <c:numRef>
              <c:f>'Model 2'!$AR$176:$EN$176</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2'!$AR$177:$EN$177</c:f>
              <c:numCache>
                <c:formatCode>#,##0.000</c:formatCode>
                <c:ptCount val="101"/>
                <c:pt idx="0">
                  <c:v>0.75</c:v>
                </c:pt>
                <c:pt idx="1">
                  <c:v>0.75</c:v>
                </c:pt>
                <c:pt idx="2">
                  <c:v>0.74920000000000009</c:v>
                </c:pt>
                <c:pt idx="3">
                  <c:v>0.74679999999999991</c:v>
                </c:pt>
                <c:pt idx="4">
                  <c:v>0.74199999999999999</c:v>
                </c:pt>
                <c:pt idx="5">
                  <c:v>0.73039999999999994</c:v>
                </c:pt>
                <c:pt idx="6">
                  <c:v>0.71439999999999992</c:v>
                </c:pt>
                <c:pt idx="7">
                  <c:v>0.69240000000000002</c:v>
                </c:pt>
                <c:pt idx="8">
                  <c:v>0.66520000000000001</c:v>
                </c:pt>
                <c:pt idx="9">
                  <c:v>0.6332000000000001</c:v>
                </c:pt>
                <c:pt idx="10">
                  <c:v>0.60199999999999998</c:v>
                </c:pt>
                <c:pt idx="11">
                  <c:v>0.56999999999999995</c:v>
                </c:pt>
                <c:pt idx="12">
                  <c:v>0.53879999999999995</c:v>
                </c:pt>
                <c:pt idx="13">
                  <c:v>0.51080000000000003</c:v>
                </c:pt>
                <c:pt idx="14">
                  <c:v>0.48480000000000001</c:v>
                </c:pt>
                <c:pt idx="15">
                  <c:v>0.46</c:v>
                </c:pt>
                <c:pt idx="16">
                  <c:v>0.43560000000000004</c:v>
                </c:pt>
                <c:pt idx="17">
                  <c:v>0.41120000000000001</c:v>
                </c:pt>
                <c:pt idx="18">
                  <c:v>0.38600000000000001</c:v>
                </c:pt>
                <c:pt idx="19">
                  <c:v>0.35960000000000003</c:v>
                </c:pt>
                <c:pt idx="20">
                  <c:v>0.33439999999999998</c:v>
                </c:pt>
                <c:pt idx="21">
                  <c:v>0.31119999999999998</c:v>
                </c:pt>
                <c:pt idx="22">
                  <c:v>0.29120000000000001</c:v>
                </c:pt>
                <c:pt idx="23">
                  <c:v>0.2712</c:v>
                </c:pt>
                <c:pt idx="24">
                  <c:v>0.25480000000000003</c:v>
                </c:pt>
                <c:pt idx="25">
                  <c:v>0.24</c:v>
                </c:pt>
                <c:pt idx="26">
                  <c:v>0.22600000000000001</c:v>
                </c:pt>
                <c:pt idx="27">
                  <c:v>0.21199999999999999</c:v>
                </c:pt>
                <c:pt idx="28">
                  <c:v>0.2</c:v>
                </c:pt>
                <c:pt idx="29">
                  <c:v>0.18919999999999998</c:v>
                </c:pt>
                <c:pt idx="30">
                  <c:v>0.17880000000000001</c:v>
                </c:pt>
                <c:pt idx="31">
                  <c:v>0.16880000000000001</c:v>
                </c:pt>
                <c:pt idx="32">
                  <c:v>0.15959999999999999</c:v>
                </c:pt>
                <c:pt idx="33">
                  <c:v>0.15</c:v>
                </c:pt>
                <c:pt idx="34">
                  <c:v>0.1396</c:v>
                </c:pt>
                <c:pt idx="35">
                  <c:v>0.13040000000000002</c:v>
                </c:pt>
                <c:pt idx="36">
                  <c:v>0.1212</c:v>
                </c:pt>
                <c:pt idx="37">
                  <c:v>0.11159999999999999</c:v>
                </c:pt>
                <c:pt idx="38">
                  <c:v>0.104</c:v>
                </c:pt>
                <c:pt idx="39">
                  <c:v>9.7599999999999992E-2</c:v>
                </c:pt>
                <c:pt idx="40">
                  <c:v>0.09</c:v>
                </c:pt>
                <c:pt idx="41">
                  <c:v>8.3199999999999996E-2</c:v>
                </c:pt>
                <c:pt idx="42">
                  <c:v>7.7599999999999988E-2</c:v>
                </c:pt>
                <c:pt idx="43">
                  <c:v>7.1199999999999999E-2</c:v>
                </c:pt>
                <c:pt idx="44">
                  <c:v>6.5200000000000008E-2</c:v>
                </c:pt>
                <c:pt idx="45">
                  <c:v>0.06</c:v>
                </c:pt>
                <c:pt idx="46">
                  <c:v>5.5200000000000006E-2</c:v>
                </c:pt>
                <c:pt idx="47">
                  <c:v>5.04E-2</c:v>
                </c:pt>
                <c:pt idx="48">
                  <c:v>4.6399999999999997E-2</c:v>
                </c:pt>
                <c:pt idx="49">
                  <c:v>4.24E-2</c:v>
                </c:pt>
                <c:pt idx="50">
                  <c:v>3.8799999999999994E-2</c:v>
                </c:pt>
                <c:pt idx="51">
                  <c:v>3.56E-2</c:v>
                </c:pt>
                <c:pt idx="52">
                  <c:v>3.2000000000000001E-2</c:v>
                </c:pt>
                <c:pt idx="53">
                  <c:v>2.92E-2</c:v>
                </c:pt>
                <c:pt idx="54">
                  <c:v>2.6800000000000001E-2</c:v>
                </c:pt>
                <c:pt idx="55">
                  <c:v>2.4399999999999998E-2</c:v>
                </c:pt>
                <c:pt idx="56">
                  <c:v>2.1600000000000001E-2</c:v>
                </c:pt>
                <c:pt idx="57">
                  <c:v>1.9199999999999998E-2</c:v>
                </c:pt>
                <c:pt idx="58">
                  <c:v>1.72E-2</c:v>
                </c:pt>
                <c:pt idx="59">
                  <c:v>1.52E-2</c:v>
                </c:pt>
                <c:pt idx="60">
                  <c:v>1.2800000000000001E-2</c:v>
                </c:pt>
                <c:pt idx="61">
                  <c:v>1.0800000000000001E-2</c:v>
                </c:pt>
                <c:pt idx="62">
                  <c:v>9.1999999999999998E-3</c:v>
                </c:pt>
                <c:pt idx="63">
                  <c:v>7.1999999999999998E-3</c:v>
                </c:pt>
                <c:pt idx="64">
                  <c:v>5.5999999999999999E-3</c:v>
                </c:pt>
                <c:pt idx="65">
                  <c:v>4.7999999999999996E-3</c:v>
                </c:pt>
                <c:pt idx="66">
                  <c:v>4.4000000000000003E-3</c:v>
                </c:pt>
                <c:pt idx="67">
                  <c:v>4.0000000000000001E-3</c:v>
                </c:pt>
                <c:pt idx="68">
                  <c:v>4.0000000000000001E-3</c:v>
                </c:pt>
                <c:pt idx="69">
                  <c:v>4.0000000000000001E-3</c:v>
                </c:pt>
                <c:pt idx="70">
                  <c:v>4.0000000000000001E-3</c:v>
                </c:pt>
                <c:pt idx="71">
                  <c:v>4.0000000000000001E-3</c:v>
                </c:pt>
                <c:pt idx="72">
                  <c:v>3.5999999999999999E-3</c:v>
                </c:pt>
                <c:pt idx="73">
                  <c:v>2.8E-3</c:v>
                </c:pt>
                <c:pt idx="74">
                  <c:v>2E-3</c:v>
                </c:pt>
                <c:pt idx="75">
                  <c:v>1.1999999999999999E-3</c:v>
                </c:pt>
                <c:pt idx="76">
                  <c:v>4.0000000000000002E-4</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yVal>
          <c:smooth val="0"/>
          <c:extLst>
            <c:ext xmlns:c16="http://schemas.microsoft.com/office/drawing/2014/chart" uri="{C3380CC4-5D6E-409C-BE32-E72D297353CC}">
              <c16:uniqueId val="{00000000-BA5F-4A3D-8385-F6B36527EB04}"/>
            </c:ext>
          </c:extLst>
        </c:ser>
        <c:ser>
          <c:idx val="1"/>
          <c:order val="1"/>
          <c:tx>
            <c:v>% False Negative</c:v>
          </c:tx>
          <c:spPr>
            <a:ln w="28575">
              <a:solidFill>
                <a:srgbClr val="FF0000"/>
              </a:solidFill>
            </a:ln>
          </c:spPr>
          <c:marker>
            <c:symbol val="none"/>
          </c:marker>
          <c:xVal>
            <c:numRef>
              <c:f>'Model 2'!$AR$176:$EN$176</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2'!$AR$178:$EN$178</c:f>
              <c:numCache>
                <c:formatCode>#,##0.000</c:formatCode>
                <c:ptCount val="101"/>
                <c:pt idx="0">
                  <c:v>0</c:v>
                </c:pt>
                <c:pt idx="1">
                  <c:v>0</c:v>
                </c:pt>
                <c:pt idx="2">
                  <c:v>0</c:v>
                </c:pt>
                <c:pt idx="3">
                  <c:v>0</c:v>
                </c:pt>
                <c:pt idx="4">
                  <c:v>4.0000000000000002E-4</c:v>
                </c:pt>
                <c:pt idx="5">
                  <c:v>8.0000000000000004E-4</c:v>
                </c:pt>
                <c:pt idx="6">
                  <c:v>1.1999999999999999E-3</c:v>
                </c:pt>
                <c:pt idx="7">
                  <c:v>3.2000000000000002E-3</c:v>
                </c:pt>
                <c:pt idx="8">
                  <c:v>5.5999999999999999E-3</c:v>
                </c:pt>
                <c:pt idx="9">
                  <c:v>8.0000000000000002E-3</c:v>
                </c:pt>
                <c:pt idx="10">
                  <c:v>1.12E-2</c:v>
                </c:pt>
                <c:pt idx="11">
                  <c:v>1.52E-2</c:v>
                </c:pt>
                <c:pt idx="12">
                  <c:v>1.84E-2</c:v>
                </c:pt>
                <c:pt idx="13">
                  <c:v>2.3600000000000003E-2</c:v>
                </c:pt>
                <c:pt idx="14">
                  <c:v>2.92E-2</c:v>
                </c:pt>
                <c:pt idx="15">
                  <c:v>3.4799999999999998E-2</c:v>
                </c:pt>
                <c:pt idx="16">
                  <c:v>4.1200000000000001E-2</c:v>
                </c:pt>
                <c:pt idx="17">
                  <c:v>4.7200000000000006E-2</c:v>
                </c:pt>
                <c:pt idx="18">
                  <c:v>5.1200000000000002E-2</c:v>
                </c:pt>
                <c:pt idx="19">
                  <c:v>5.6000000000000001E-2</c:v>
                </c:pt>
                <c:pt idx="20">
                  <c:v>6.08E-2</c:v>
                </c:pt>
                <c:pt idx="21">
                  <c:v>6.4799999999999996E-2</c:v>
                </c:pt>
                <c:pt idx="22">
                  <c:v>7.1199999999999999E-2</c:v>
                </c:pt>
                <c:pt idx="23">
                  <c:v>7.7599999999999988E-2</c:v>
                </c:pt>
                <c:pt idx="24">
                  <c:v>8.2400000000000001E-2</c:v>
                </c:pt>
                <c:pt idx="25">
                  <c:v>8.6400000000000005E-2</c:v>
                </c:pt>
                <c:pt idx="26">
                  <c:v>0.09</c:v>
                </c:pt>
                <c:pt idx="27">
                  <c:v>9.0799999999999992E-2</c:v>
                </c:pt>
                <c:pt idx="28">
                  <c:v>9.1600000000000001E-2</c:v>
                </c:pt>
                <c:pt idx="29">
                  <c:v>9.4E-2</c:v>
                </c:pt>
                <c:pt idx="30">
                  <c:v>9.7599999999999992E-2</c:v>
                </c:pt>
                <c:pt idx="31">
                  <c:v>0.1024</c:v>
                </c:pt>
                <c:pt idx="32">
                  <c:v>0.10840000000000001</c:v>
                </c:pt>
                <c:pt idx="33">
                  <c:v>0.1152</c:v>
                </c:pt>
                <c:pt idx="34">
                  <c:v>0.1212</c:v>
                </c:pt>
                <c:pt idx="35">
                  <c:v>0.1268</c:v>
                </c:pt>
                <c:pt idx="36">
                  <c:v>0.13240000000000002</c:v>
                </c:pt>
                <c:pt idx="37">
                  <c:v>0.13719999999999999</c:v>
                </c:pt>
                <c:pt idx="38">
                  <c:v>0.14199999999999999</c:v>
                </c:pt>
                <c:pt idx="39">
                  <c:v>0.14680000000000001</c:v>
                </c:pt>
                <c:pt idx="40">
                  <c:v>0.1512</c:v>
                </c:pt>
                <c:pt idx="41">
                  <c:v>0.15480000000000002</c:v>
                </c:pt>
                <c:pt idx="42">
                  <c:v>0.15880000000000002</c:v>
                </c:pt>
                <c:pt idx="43">
                  <c:v>0.1636</c:v>
                </c:pt>
                <c:pt idx="44">
                  <c:v>0.16880000000000001</c:v>
                </c:pt>
                <c:pt idx="45">
                  <c:v>0.17480000000000001</c:v>
                </c:pt>
                <c:pt idx="46">
                  <c:v>0.18080000000000002</c:v>
                </c:pt>
                <c:pt idx="47">
                  <c:v>0.188</c:v>
                </c:pt>
                <c:pt idx="48">
                  <c:v>0.19400000000000001</c:v>
                </c:pt>
                <c:pt idx="49">
                  <c:v>0.19919999999999999</c:v>
                </c:pt>
                <c:pt idx="50">
                  <c:v>0.2044</c:v>
                </c:pt>
                <c:pt idx="51">
                  <c:v>0.2104</c:v>
                </c:pt>
                <c:pt idx="52">
                  <c:v>0.21480000000000002</c:v>
                </c:pt>
                <c:pt idx="53">
                  <c:v>0.21919999999999998</c:v>
                </c:pt>
                <c:pt idx="54">
                  <c:v>0.22359999999999999</c:v>
                </c:pt>
                <c:pt idx="55">
                  <c:v>0.2268</c:v>
                </c:pt>
                <c:pt idx="56">
                  <c:v>0.2296</c:v>
                </c:pt>
                <c:pt idx="57">
                  <c:v>0.23280000000000001</c:v>
                </c:pt>
                <c:pt idx="58">
                  <c:v>0.2356</c:v>
                </c:pt>
                <c:pt idx="59">
                  <c:v>0.23799999999999999</c:v>
                </c:pt>
                <c:pt idx="60">
                  <c:v>0.2404</c:v>
                </c:pt>
                <c:pt idx="61">
                  <c:v>0.24199999999999999</c:v>
                </c:pt>
                <c:pt idx="62">
                  <c:v>0.24280000000000002</c:v>
                </c:pt>
                <c:pt idx="63">
                  <c:v>0.2432</c:v>
                </c:pt>
                <c:pt idx="64">
                  <c:v>0.24359999999999998</c:v>
                </c:pt>
                <c:pt idx="65">
                  <c:v>0.24480000000000002</c:v>
                </c:pt>
                <c:pt idx="66">
                  <c:v>0.246</c:v>
                </c:pt>
                <c:pt idx="67">
                  <c:v>0.24719999999999998</c:v>
                </c:pt>
                <c:pt idx="68">
                  <c:v>0.24840000000000001</c:v>
                </c:pt>
                <c:pt idx="69">
                  <c:v>0.24959999999999999</c:v>
                </c:pt>
                <c:pt idx="70">
                  <c:v>0.25</c:v>
                </c:pt>
                <c:pt idx="71">
                  <c:v>0.25</c:v>
                </c:pt>
                <c:pt idx="72">
                  <c:v>0.25</c:v>
                </c:pt>
                <c:pt idx="73">
                  <c:v>0.25</c:v>
                </c:pt>
                <c:pt idx="74">
                  <c:v>0.25</c:v>
                </c:pt>
                <c:pt idx="75">
                  <c:v>0.25</c:v>
                </c:pt>
                <c:pt idx="76">
                  <c:v>0.25</c:v>
                </c:pt>
                <c:pt idx="77">
                  <c:v>0.25</c:v>
                </c:pt>
                <c:pt idx="78">
                  <c:v>0.25</c:v>
                </c:pt>
                <c:pt idx="79">
                  <c:v>0.25</c:v>
                </c:pt>
                <c:pt idx="80">
                  <c:v>0.25</c:v>
                </c:pt>
                <c:pt idx="81">
                  <c:v>0.25</c:v>
                </c:pt>
                <c:pt idx="82">
                  <c:v>0.25</c:v>
                </c:pt>
                <c:pt idx="83">
                  <c:v>0.25</c:v>
                </c:pt>
                <c:pt idx="84">
                  <c:v>0.25</c:v>
                </c:pt>
                <c:pt idx="85">
                  <c:v>0.25</c:v>
                </c:pt>
                <c:pt idx="86">
                  <c:v>0.25</c:v>
                </c:pt>
                <c:pt idx="87">
                  <c:v>0.25</c:v>
                </c:pt>
                <c:pt idx="88">
                  <c:v>0.25</c:v>
                </c:pt>
                <c:pt idx="89">
                  <c:v>0.25</c:v>
                </c:pt>
                <c:pt idx="90">
                  <c:v>0.25</c:v>
                </c:pt>
                <c:pt idx="91">
                  <c:v>0.25</c:v>
                </c:pt>
                <c:pt idx="92">
                  <c:v>0.25</c:v>
                </c:pt>
                <c:pt idx="93">
                  <c:v>0.25</c:v>
                </c:pt>
                <c:pt idx="94">
                  <c:v>0.25</c:v>
                </c:pt>
                <c:pt idx="95">
                  <c:v>0.25</c:v>
                </c:pt>
                <c:pt idx="96">
                  <c:v>0.25</c:v>
                </c:pt>
                <c:pt idx="97">
                  <c:v>0.25</c:v>
                </c:pt>
                <c:pt idx="98">
                  <c:v>0.25</c:v>
                </c:pt>
                <c:pt idx="99">
                  <c:v>0.25</c:v>
                </c:pt>
                <c:pt idx="100">
                  <c:v>0.25</c:v>
                </c:pt>
              </c:numCache>
            </c:numRef>
          </c:yVal>
          <c:smooth val="0"/>
          <c:extLst>
            <c:ext xmlns:c16="http://schemas.microsoft.com/office/drawing/2014/chart" uri="{C3380CC4-5D6E-409C-BE32-E72D297353CC}">
              <c16:uniqueId val="{00000001-BA5F-4A3D-8385-F6B36527EB04}"/>
            </c:ext>
          </c:extLst>
        </c:ser>
        <c:ser>
          <c:idx val="2"/>
          <c:order val="2"/>
          <c:tx>
            <c:v>Total % False</c:v>
          </c:tx>
          <c:spPr>
            <a:ln w="28575" cap="rnd" cmpd="sng" algn="ctr">
              <a:solidFill>
                <a:sysClr val="window" lastClr="FFFFFF">
                  <a:lumMod val="65000"/>
                </a:sysClr>
              </a:solidFill>
              <a:prstDash val="sysDash"/>
              <a:round/>
              <a:headEnd type="none" w="med" len="med"/>
              <a:tailEnd type="none" w="med" len="med"/>
            </a:ln>
          </c:spPr>
          <c:marker>
            <c:symbol val="none"/>
          </c:marker>
          <c:xVal>
            <c:numRef>
              <c:f>'Model 2'!$AR$176:$EN$176</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2'!$AR$179:$EN$179</c:f>
              <c:numCache>
                <c:formatCode>#,##0.000</c:formatCode>
                <c:ptCount val="101"/>
                <c:pt idx="0">
                  <c:v>0.75</c:v>
                </c:pt>
                <c:pt idx="1">
                  <c:v>0.75</c:v>
                </c:pt>
                <c:pt idx="2">
                  <c:v>0.74920000000000009</c:v>
                </c:pt>
                <c:pt idx="3">
                  <c:v>0.74679999999999991</c:v>
                </c:pt>
                <c:pt idx="4">
                  <c:v>0.74239999999999995</c:v>
                </c:pt>
                <c:pt idx="5">
                  <c:v>0.73119999999999996</c:v>
                </c:pt>
                <c:pt idx="6">
                  <c:v>0.7155999999999999</c:v>
                </c:pt>
                <c:pt idx="7">
                  <c:v>0.6956</c:v>
                </c:pt>
                <c:pt idx="8">
                  <c:v>0.67080000000000006</c:v>
                </c:pt>
                <c:pt idx="9">
                  <c:v>0.6412000000000001</c:v>
                </c:pt>
                <c:pt idx="10">
                  <c:v>0.61319999999999997</c:v>
                </c:pt>
                <c:pt idx="11">
                  <c:v>0.58519999999999994</c:v>
                </c:pt>
                <c:pt idx="12">
                  <c:v>0.55719999999999992</c:v>
                </c:pt>
                <c:pt idx="13">
                  <c:v>0.53439999999999999</c:v>
                </c:pt>
                <c:pt idx="14">
                  <c:v>0.51400000000000001</c:v>
                </c:pt>
                <c:pt idx="15">
                  <c:v>0.49480000000000002</c:v>
                </c:pt>
                <c:pt idx="16">
                  <c:v>0.47680000000000006</c:v>
                </c:pt>
                <c:pt idx="17">
                  <c:v>0.45840000000000003</c:v>
                </c:pt>
                <c:pt idx="18">
                  <c:v>0.43720000000000003</c:v>
                </c:pt>
                <c:pt idx="19">
                  <c:v>0.41560000000000002</c:v>
                </c:pt>
                <c:pt idx="20">
                  <c:v>0.3952</c:v>
                </c:pt>
                <c:pt idx="21">
                  <c:v>0.376</c:v>
                </c:pt>
                <c:pt idx="22">
                  <c:v>0.3624</c:v>
                </c:pt>
                <c:pt idx="23">
                  <c:v>0.3488</c:v>
                </c:pt>
                <c:pt idx="24">
                  <c:v>0.33720000000000006</c:v>
                </c:pt>
                <c:pt idx="25">
                  <c:v>0.32640000000000002</c:v>
                </c:pt>
                <c:pt idx="26">
                  <c:v>0.316</c:v>
                </c:pt>
                <c:pt idx="27">
                  <c:v>0.30279999999999996</c:v>
                </c:pt>
                <c:pt idx="28">
                  <c:v>0.29160000000000003</c:v>
                </c:pt>
                <c:pt idx="29">
                  <c:v>0.28320000000000001</c:v>
                </c:pt>
                <c:pt idx="30">
                  <c:v>0.27639999999999998</c:v>
                </c:pt>
                <c:pt idx="31">
                  <c:v>0.2712</c:v>
                </c:pt>
                <c:pt idx="32">
                  <c:v>0.26800000000000002</c:v>
                </c:pt>
                <c:pt idx="33">
                  <c:v>0.26519999999999999</c:v>
                </c:pt>
                <c:pt idx="34">
                  <c:v>0.26080000000000003</c:v>
                </c:pt>
                <c:pt idx="35">
                  <c:v>0.25719999999999998</c:v>
                </c:pt>
                <c:pt idx="36">
                  <c:v>0.25360000000000005</c:v>
                </c:pt>
                <c:pt idx="37">
                  <c:v>0.24879999999999997</c:v>
                </c:pt>
                <c:pt idx="38">
                  <c:v>0.246</c:v>
                </c:pt>
                <c:pt idx="39">
                  <c:v>0.24440000000000001</c:v>
                </c:pt>
                <c:pt idx="40">
                  <c:v>0.2412</c:v>
                </c:pt>
                <c:pt idx="41">
                  <c:v>0.23800000000000002</c:v>
                </c:pt>
                <c:pt idx="42">
                  <c:v>0.2364</c:v>
                </c:pt>
                <c:pt idx="43">
                  <c:v>0.23480000000000001</c:v>
                </c:pt>
                <c:pt idx="44">
                  <c:v>0.23400000000000001</c:v>
                </c:pt>
                <c:pt idx="45">
                  <c:v>0.23480000000000001</c:v>
                </c:pt>
                <c:pt idx="46">
                  <c:v>0.23600000000000002</c:v>
                </c:pt>
                <c:pt idx="47">
                  <c:v>0.2384</c:v>
                </c:pt>
                <c:pt idx="48">
                  <c:v>0.2404</c:v>
                </c:pt>
                <c:pt idx="49">
                  <c:v>0.24159999999999998</c:v>
                </c:pt>
                <c:pt idx="50">
                  <c:v>0.2432</c:v>
                </c:pt>
                <c:pt idx="51">
                  <c:v>0.246</c:v>
                </c:pt>
                <c:pt idx="52">
                  <c:v>0.24680000000000002</c:v>
                </c:pt>
                <c:pt idx="53">
                  <c:v>0.24839999999999998</c:v>
                </c:pt>
                <c:pt idx="54">
                  <c:v>0.25040000000000001</c:v>
                </c:pt>
                <c:pt idx="55">
                  <c:v>0.25119999999999998</c:v>
                </c:pt>
                <c:pt idx="56">
                  <c:v>0.25119999999999998</c:v>
                </c:pt>
                <c:pt idx="57">
                  <c:v>0.252</c:v>
                </c:pt>
                <c:pt idx="58">
                  <c:v>0.25280000000000002</c:v>
                </c:pt>
                <c:pt idx="59">
                  <c:v>0.25319999999999998</c:v>
                </c:pt>
                <c:pt idx="60">
                  <c:v>0.25319999999999998</c:v>
                </c:pt>
                <c:pt idx="61">
                  <c:v>0.25279999999999997</c:v>
                </c:pt>
                <c:pt idx="62">
                  <c:v>0.252</c:v>
                </c:pt>
                <c:pt idx="63">
                  <c:v>0.25040000000000001</c:v>
                </c:pt>
                <c:pt idx="64">
                  <c:v>0.24919999999999998</c:v>
                </c:pt>
                <c:pt idx="65">
                  <c:v>0.24960000000000002</c:v>
                </c:pt>
                <c:pt idx="66">
                  <c:v>0.25040000000000001</c:v>
                </c:pt>
                <c:pt idx="67">
                  <c:v>0.25119999999999998</c:v>
                </c:pt>
                <c:pt idx="68">
                  <c:v>0.25240000000000001</c:v>
                </c:pt>
                <c:pt idx="69">
                  <c:v>0.25359999999999999</c:v>
                </c:pt>
                <c:pt idx="70">
                  <c:v>0.254</c:v>
                </c:pt>
                <c:pt idx="71">
                  <c:v>0.254</c:v>
                </c:pt>
                <c:pt idx="72">
                  <c:v>0.25359999999999999</c:v>
                </c:pt>
                <c:pt idx="73">
                  <c:v>0.25280000000000002</c:v>
                </c:pt>
                <c:pt idx="74">
                  <c:v>0.252</c:v>
                </c:pt>
                <c:pt idx="75">
                  <c:v>0.25119999999999998</c:v>
                </c:pt>
                <c:pt idx="76">
                  <c:v>0.25040000000000001</c:v>
                </c:pt>
                <c:pt idx="77">
                  <c:v>0.25</c:v>
                </c:pt>
                <c:pt idx="78">
                  <c:v>0.25</c:v>
                </c:pt>
                <c:pt idx="79">
                  <c:v>0.25</c:v>
                </c:pt>
                <c:pt idx="80">
                  <c:v>0.25</c:v>
                </c:pt>
                <c:pt idx="81">
                  <c:v>0.25</c:v>
                </c:pt>
                <c:pt idx="82">
                  <c:v>0.25</c:v>
                </c:pt>
                <c:pt idx="83">
                  <c:v>0.25</c:v>
                </c:pt>
                <c:pt idx="84">
                  <c:v>0.25</c:v>
                </c:pt>
                <c:pt idx="85">
                  <c:v>0.25</c:v>
                </c:pt>
                <c:pt idx="86">
                  <c:v>0.25</c:v>
                </c:pt>
                <c:pt idx="87">
                  <c:v>0.25</c:v>
                </c:pt>
                <c:pt idx="88">
                  <c:v>0.25</c:v>
                </c:pt>
                <c:pt idx="89">
                  <c:v>0.25</c:v>
                </c:pt>
                <c:pt idx="90">
                  <c:v>0.25</c:v>
                </c:pt>
                <c:pt idx="91">
                  <c:v>0.25</c:v>
                </c:pt>
                <c:pt idx="92">
                  <c:v>0.25</c:v>
                </c:pt>
                <c:pt idx="93">
                  <c:v>0.25</c:v>
                </c:pt>
                <c:pt idx="94">
                  <c:v>0.25</c:v>
                </c:pt>
                <c:pt idx="95">
                  <c:v>0.25</c:v>
                </c:pt>
                <c:pt idx="96">
                  <c:v>0.25</c:v>
                </c:pt>
                <c:pt idx="97">
                  <c:v>0.25</c:v>
                </c:pt>
                <c:pt idx="98">
                  <c:v>0.25</c:v>
                </c:pt>
                <c:pt idx="99">
                  <c:v>0.25</c:v>
                </c:pt>
                <c:pt idx="100">
                  <c:v>0.25</c:v>
                </c:pt>
              </c:numCache>
            </c:numRef>
          </c:yVal>
          <c:smooth val="0"/>
          <c:extLst>
            <c:ext xmlns:c16="http://schemas.microsoft.com/office/drawing/2014/chart" uri="{C3380CC4-5D6E-409C-BE32-E72D297353CC}">
              <c16:uniqueId val="{00000002-BA5F-4A3D-8385-F6B36527EB04}"/>
            </c:ext>
          </c:extLst>
        </c:ser>
        <c:ser>
          <c:idx val="3"/>
          <c:order val="3"/>
          <c:tx>
            <c:strRef>
              <c:f>'Model 2'!$AQ$180</c:f>
              <c:strCache>
                <c:ptCount val="1"/>
                <c:pt idx="0">
                  <c:v>50% Wtd.Avg.</c:v>
                </c:pt>
              </c:strCache>
            </c:strRef>
          </c:tx>
          <c:spPr>
            <a:ln w="28575" cap="rnd" cmpd="sng" algn="ctr">
              <a:solidFill>
                <a:sysClr val="window" lastClr="FFFFFF">
                  <a:lumMod val="50000"/>
                </a:sysClr>
              </a:solidFill>
              <a:prstDash val="sysDot"/>
              <a:round/>
              <a:headEnd type="none" w="med" len="med"/>
              <a:tailEnd type="none" w="med" len="med"/>
            </a:ln>
          </c:spPr>
          <c:marker>
            <c:symbol val="none"/>
          </c:marker>
          <c:xVal>
            <c:numRef>
              <c:f>'Model 2'!$AR$176:$EN$176</c:f>
              <c:numCache>
                <c:formatCode>#,##0.000</c:formatCode>
                <c:ptCount val="1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numCache>
            </c:numRef>
          </c:xVal>
          <c:yVal>
            <c:numRef>
              <c:f>'Model 2'!$AR$180:$EN$180</c:f>
              <c:numCache>
                <c:formatCode>#,##0.000</c:formatCode>
                <c:ptCount val="101"/>
                <c:pt idx="0">
                  <c:v>0.375</c:v>
                </c:pt>
                <c:pt idx="1">
                  <c:v>0.375</c:v>
                </c:pt>
                <c:pt idx="2">
                  <c:v>0.37460000000000004</c:v>
                </c:pt>
                <c:pt idx="3">
                  <c:v>0.37339999999999995</c:v>
                </c:pt>
                <c:pt idx="4">
                  <c:v>0.37119999999999997</c:v>
                </c:pt>
                <c:pt idx="5">
                  <c:v>0.36559999999999998</c:v>
                </c:pt>
                <c:pt idx="6">
                  <c:v>0.35779999999999995</c:v>
                </c:pt>
                <c:pt idx="7">
                  <c:v>0.3478</c:v>
                </c:pt>
                <c:pt idx="8">
                  <c:v>0.33540000000000003</c:v>
                </c:pt>
                <c:pt idx="9">
                  <c:v>0.32060000000000005</c:v>
                </c:pt>
                <c:pt idx="10">
                  <c:v>0.30659999999999998</c:v>
                </c:pt>
                <c:pt idx="11">
                  <c:v>0.29259999999999997</c:v>
                </c:pt>
                <c:pt idx="12">
                  <c:v>0.27859999999999996</c:v>
                </c:pt>
                <c:pt idx="13">
                  <c:v>0.26719999999999999</c:v>
                </c:pt>
                <c:pt idx="14">
                  <c:v>0.25700000000000001</c:v>
                </c:pt>
                <c:pt idx="15">
                  <c:v>0.24740000000000001</c:v>
                </c:pt>
                <c:pt idx="16">
                  <c:v>0.23840000000000003</c:v>
                </c:pt>
                <c:pt idx="17">
                  <c:v>0.22920000000000001</c:v>
                </c:pt>
                <c:pt idx="18">
                  <c:v>0.21860000000000002</c:v>
                </c:pt>
                <c:pt idx="19">
                  <c:v>0.20780000000000001</c:v>
                </c:pt>
                <c:pt idx="20">
                  <c:v>0.1976</c:v>
                </c:pt>
                <c:pt idx="21">
                  <c:v>0.188</c:v>
                </c:pt>
                <c:pt idx="22">
                  <c:v>0.1812</c:v>
                </c:pt>
                <c:pt idx="23">
                  <c:v>0.1744</c:v>
                </c:pt>
                <c:pt idx="24">
                  <c:v>0.16860000000000003</c:v>
                </c:pt>
                <c:pt idx="25">
                  <c:v>0.16320000000000001</c:v>
                </c:pt>
                <c:pt idx="26">
                  <c:v>0.158</c:v>
                </c:pt>
                <c:pt idx="27">
                  <c:v>0.15139999999999998</c:v>
                </c:pt>
                <c:pt idx="28">
                  <c:v>0.14580000000000001</c:v>
                </c:pt>
                <c:pt idx="29">
                  <c:v>0.1416</c:v>
                </c:pt>
                <c:pt idx="30">
                  <c:v>0.13819999999999999</c:v>
                </c:pt>
                <c:pt idx="31">
                  <c:v>0.1356</c:v>
                </c:pt>
                <c:pt idx="32">
                  <c:v>0.13400000000000001</c:v>
                </c:pt>
                <c:pt idx="33">
                  <c:v>0.1326</c:v>
                </c:pt>
                <c:pt idx="34">
                  <c:v>0.13040000000000002</c:v>
                </c:pt>
                <c:pt idx="35">
                  <c:v>0.12859999999999999</c:v>
                </c:pt>
                <c:pt idx="36">
                  <c:v>0.12680000000000002</c:v>
                </c:pt>
                <c:pt idx="37">
                  <c:v>0.12439999999999998</c:v>
                </c:pt>
                <c:pt idx="38">
                  <c:v>0.123</c:v>
                </c:pt>
                <c:pt idx="39">
                  <c:v>0.1222</c:v>
                </c:pt>
                <c:pt idx="40">
                  <c:v>0.1206</c:v>
                </c:pt>
                <c:pt idx="41">
                  <c:v>0.11900000000000001</c:v>
                </c:pt>
                <c:pt idx="42">
                  <c:v>0.1182</c:v>
                </c:pt>
                <c:pt idx="43">
                  <c:v>0.1174</c:v>
                </c:pt>
                <c:pt idx="44">
                  <c:v>0.11700000000000001</c:v>
                </c:pt>
                <c:pt idx="45">
                  <c:v>0.1174</c:v>
                </c:pt>
                <c:pt idx="46">
                  <c:v>0.11800000000000001</c:v>
                </c:pt>
                <c:pt idx="47">
                  <c:v>0.1192</c:v>
                </c:pt>
                <c:pt idx="48">
                  <c:v>0.1202</c:v>
                </c:pt>
                <c:pt idx="49">
                  <c:v>0.12079999999999999</c:v>
                </c:pt>
                <c:pt idx="50">
                  <c:v>0.1216</c:v>
                </c:pt>
                <c:pt idx="51">
                  <c:v>0.123</c:v>
                </c:pt>
                <c:pt idx="52">
                  <c:v>0.12340000000000001</c:v>
                </c:pt>
                <c:pt idx="53">
                  <c:v>0.12419999999999999</c:v>
                </c:pt>
                <c:pt idx="54">
                  <c:v>0.12520000000000001</c:v>
                </c:pt>
                <c:pt idx="55">
                  <c:v>0.12559999999999999</c:v>
                </c:pt>
                <c:pt idx="56">
                  <c:v>0.12559999999999999</c:v>
                </c:pt>
                <c:pt idx="57">
                  <c:v>0.126</c:v>
                </c:pt>
                <c:pt idx="58">
                  <c:v>0.12640000000000001</c:v>
                </c:pt>
                <c:pt idx="59">
                  <c:v>0.12659999999999999</c:v>
                </c:pt>
                <c:pt idx="60">
                  <c:v>0.12659999999999999</c:v>
                </c:pt>
                <c:pt idx="61">
                  <c:v>0.12639999999999998</c:v>
                </c:pt>
                <c:pt idx="62">
                  <c:v>0.126</c:v>
                </c:pt>
                <c:pt idx="63">
                  <c:v>0.12520000000000001</c:v>
                </c:pt>
                <c:pt idx="64">
                  <c:v>0.12459999999999999</c:v>
                </c:pt>
                <c:pt idx="65">
                  <c:v>0.12480000000000001</c:v>
                </c:pt>
                <c:pt idx="66">
                  <c:v>0.12520000000000001</c:v>
                </c:pt>
                <c:pt idx="67">
                  <c:v>0.12559999999999999</c:v>
                </c:pt>
                <c:pt idx="68">
                  <c:v>0.12620000000000001</c:v>
                </c:pt>
                <c:pt idx="69">
                  <c:v>0.1268</c:v>
                </c:pt>
                <c:pt idx="70">
                  <c:v>0.127</c:v>
                </c:pt>
                <c:pt idx="71">
                  <c:v>0.127</c:v>
                </c:pt>
                <c:pt idx="72">
                  <c:v>0.1268</c:v>
                </c:pt>
                <c:pt idx="73">
                  <c:v>0.12640000000000001</c:v>
                </c:pt>
                <c:pt idx="74">
                  <c:v>0.126</c:v>
                </c:pt>
                <c:pt idx="75">
                  <c:v>0.12559999999999999</c:v>
                </c:pt>
                <c:pt idx="76">
                  <c:v>0.12520000000000001</c:v>
                </c:pt>
                <c:pt idx="77">
                  <c:v>0.125</c:v>
                </c:pt>
                <c:pt idx="78">
                  <c:v>0.125</c:v>
                </c:pt>
                <c:pt idx="79">
                  <c:v>0.125</c:v>
                </c:pt>
                <c:pt idx="80">
                  <c:v>0.125</c:v>
                </c:pt>
                <c:pt idx="81">
                  <c:v>0.125</c:v>
                </c:pt>
                <c:pt idx="82">
                  <c:v>0.125</c:v>
                </c:pt>
                <c:pt idx="83">
                  <c:v>0.125</c:v>
                </c:pt>
                <c:pt idx="84">
                  <c:v>0.125</c:v>
                </c:pt>
                <c:pt idx="85">
                  <c:v>0.125</c:v>
                </c:pt>
                <c:pt idx="86">
                  <c:v>0.125</c:v>
                </c:pt>
                <c:pt idx="87">
                  <c:v>0.125</c:v>
                </c:pt>
                <c:pt idx="88">
                  <c:v>0.125</c:v>
                </c:pt>
                <c:pt idx="89">
                  <c:v>0.125</c:v>
                </c:pt>
                <c:pt idx="90">
                  <c:v>0.125</c:v>
                </c:pt>
                <c:pt idx="91">
                  <c:v>0.125</c:v>
                </c:pt>
                <c:pt idx="92">
                  <c:v>0.125</c:v>
                </c:pt>
                <c:pt idx="93">
                  <c:v>0.125</c:v>
                </c:pt>
                <c:pt idx="94">
                  <c:v>0.125</c:v>
                </c:pt>
                <c:pt idx="95">
                  <c:v>0.125</c:v>
                </c:pt>
                <c:pt idx="96">
                  <c:v>0.125</c:v>
                </c:pt>
                <c:pt idx="97">
                  <c:v>0.125</c:v>
                </c:pt>
                <c:pt idx="98">
                  <c:v>0.125</c:v>
                </c:pt>
                <c:pt idx="99">
                  <c:v>0.125</c:v>
                </c:pt>
                <c:pt idx="100">
                  <c:v>0.125</c:v>
                </c:pt>
              </c:numCache>
            </c:numRef>
          </c:yVal>
          <c:smooth val="0"/>
          <c:extLst>
            <c:ext xmlns:c16="http://schemas.microsoft.com/office/drawing/2014/chart" uri="{C3380CC4-5D6E-409C-BE32-E72D297353CC}">
              <c16:uniqueId val="{00000003-BA5F-4A3D-8385-F6B36527EB04}"/>
            </c:ext>
          </c:extLst>
        </c:ser>
        <c:dLbls>
          <c:showLegendKey val="0"/>
          <c:showVal val="0"/>
          <c:showCatName val="0"/>
          <c:showSerName val="0"/>
          <c:showPercent val="0"/>
          <c:showBubbleSize val="0"/>
        </c:dLbls>
        <c:axId val="1475267071"/>
        <c:axId val="1475267903"/>
      </c:scatterChart>
      <c:valAx>
        <c:axId val="1475267071"/>
        <c:scaling>
          <c:orientation val="minMax"/>
          <c:max val="1"/>
          <c:min val="0"/>
        </c:scaling>
        <c:delete val="0"/>
        <c:axPos val="b"/>
        <c:majorGridlines>
          <c:spPr>
            <a:ln w="3175">
              <a:solidFill>
                <a:srgbClr val="C0C0C0"/>
              </a:solidFill>
              <a:prstDash val="solid"/>
            </a:ln>
          </c:spPr>
        </c:majorGridlines>
        <c:title>
          <c:tx>
            <c:rich>
              <a:bodyPr/>
              <a:lstStyle/>
              <a:p>
                <a:pPr>
                  <a:defRPr/>
                </a:pPr>
                <a:r>
                  <a:rPr lang="en-US"/>
                  <a:t>Cutoff</a:t>
                </a:r>
              </a:p>
            </c:rich>
          </c:tx>
          <c:overlay val="0"/>
        </c:title>
        <c:numFmt formatCode="0.0" sourceLinked="0"/>
        <c:majorTickMark val="out"/>
        <c:minorTickMark val="none"/>
        <c:tickLblPos val="nextTo"/>
        <c:crossAx val="1475267903"/>
        <c:crosses val="autoZero"/>
        <c:crossBetween val="midCat"/>
      </c:valAx>
      <c:valAx>
        <c:axId val="1475267903"/>
        <c:scaling>
          <c:orientation val="minMax"/>
          <c:max val="1"/>
          <c:min val="0"/>
        </c:scaling>
        <c:delete val="0"/>
        <c:axPos val="l"/>
        <c:majorGridlines>
          <c:spPr>
            <a:ln w="3175">
              <a:solidFill>
                <a:srgbClr val="C0C0C0"/>
              </a:solidFill>
              <a:prstDash val="solid"/>
            </a:ln>
          </c:spPr>
        </c:majorGridlines>
        <c:numFmt formatCode="0%" sourceLinked="0"/>
        <c:majorTickMark val="out"/>
        <c:minorTickMark val="none"/>
        <c:tickLblPos val="nextTo"/>
        <c:crossAx val="1475267071"/>
        <c:crosses val="autoZero"/>
        <c:crossBetween val="midCat"/>
      </c:valAx>
      <c:spPr>
        <a:ln w="6350">
          <a:solidFill>
            <a:srgbClr val="808080"/>
          </a:solidFill>
          <a:prstDash val="solid"/>
        </a:ln>
      </c:spPr>
    </c:plotArea>
    <c:legend>
      <c:legendPos val="r"/>
      <c:overlay val="0"/>
    </c:legend>
    <c:plotVisOnly val="1"/>
    <c:dispBlanksAs val="gap"/>
    <c:showDLblsOverMax val="0"/>
  </c:chart>
  <c:spPr>
    <a:solidFill>
      <a:srgbClr val="F3F3F3"/>
    </a:solidFill>
    <a:ln w="6350">
      <a:solidFill>
        <a:srgbClr val="808080"/>
      </a:solidFill>
      <a:prstDash val="solid"/>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'Model Summaries'!$B$2:$B$4</c:f>
              <c:strCache>
                <c:ptCount val="3"/>
                <c:pt idx="0">
                  <c:v>Model 1 (#vars=8, n=500, AdjRsq=0.078): FRACTURE &lt;&lt; AGE, AGExPRIORFRAC, ARMASSIST, HEIGHT, MOMFRAC, MOMFRACxARMASSIST, PRIORFRAC, RATERISK_EQ_3</c:v>
                </c:pt>
                <c:pt idx="1">
                  <c:v>Model 1</c:v>
                </c:pt>
                <c:pt idx="2">
                  <c:v>2/6/19 1:14 PM</c:v>
                </c:pt>
              </c:strCache>
            </c:strRef>
          </c:tx>
          <c:spPr>
            <a:ln w="28575" cap="rnd">
              <a:solidFill>
                <a:schemeClr val="accent1"/>
              </a:solidFill>
              <a:round/>
            </a:ln>
            <a:effectLst/>
          </c:spPr>
          <c:marker>
            <c:symbol val="none"/>
          </c:marker>
          <c:val>
            <c:numRef>
              <c:f>'Model Summaries'!$B$5:$B$39</c:f>
              <c:numCache>
                <c:formatCode>#,##0.000</c:formatCode>
                <c:ptCount val="24"/>
                <c:pt idx="0" formatCode="0">
                  <c:v>500</c:v>
                </c:pt>
                <c:pt idx="1">
                  <c:v>0.25</c:v>
                </c:pt>
                <c:pt idx="2" formatCode="0.000">
                  <c:v>0.4330127018922193</c:v>
                </c:pt>
                <c:pt idx="3" formatCode="0">
                  <c:v>8</c:v>
                </c:pt>
                <c:pt idx="4">
                  <c:v>0.40538196118337944</c:v>
                </c:pt>
                <c:pt idx="5">
                  <c:v>0.10996738518251636</c:v>
                </c:pt>
                <c:pt idx="6">
                  <c:v>7.7958003993649716E-2</c:v>
                </c:pt>
                <c:pt idx="8">
                  <c:v>0</c:v>
                </c:pt>
                <c:pt idx="9">
                  <c:v>0</c:v>
                </c:pt>
                <c:pt idx="10">
                  <c:v>0</c:v>
                </c:pt>
                <c:pt idx="13">
                  <c:v>0</c:v>
                </c:pt>
                <c:pt idx="14">
                  <c:v>0</c:v>
                </c:pt>
                <c:pt idx="15">
                  <c:v>0</c:v>
                </c:pt>
                <c:pt idx="16">
                  <c:v>0</c:v>
                </c:pt>
                <c:pt idx="17">
                  <c:v>0</c:v>
                </c:pt>
                <c:pt idx="18">
                  <c:v>0</c:v>
                </c:pt>
                <c:pt idx="19">
                  <c:v>0</c:v>
                </c:pt>
              </c:numCache>
            </c:numRef>
          </c:val>
          <c:smooth val="0"/>
          <c:extLst>
            <c:ext xmlns:c16="http://schemas.microsoft.com/office/drawing/2014/chart" uri="{C3380CC4-5D6E-409C-BE32-E72D297353CC}">
              <c16:uniqueId val="{00000000-731C-4422-BB3B-BCE3B249508C}"/>
            </c:ext>
          </c:extLst>
        </c:ser>
        <c:ser>
          <c:idx val="1"/>
          <c:order val="1"/>
          <c:tx>
            <c:strRef>
              <c:f>'Model Summaries'!$C$2:$C$4</c:f>
              <c:strCache>
                <c:ptCount val="3"/>
                <c:pt idx="0">
                  <c:v>Model 2 (#vars=8, n=500, AdjRsq=0.078): FRACTURE &lt;&lt; AGE_STDZxNOPRIOR, AGE_STDZxPRIOR, ARMASSIST, HEIGHT, MOMFRAC, MOMFRACxARMASSIST, PRIORFRAC, RATERISK_EQ_3</c:v>
                </c:pt>
                <c:pt idx="1">
                  <c:v>Model 2</c:v>
                </c:pt>
                <c:pt idx="2">
                  <c:v>2/6/19 1:20 PM</c:v>
                </c:pt>
              </c:strCache>
            </c:strRef>
          </c:tx>
          <c:spPr>
            <a:ln w="28575" cap="rnd">
              <a:solidFill>
                <a:schemeClr val="accent2"/>
              </a:solidFill>
              <a:round/>
            </a:ln>
            <a:effectLst/>
          </c:spPr>
          <c:marker>
            <c:symbol val="none"/>
          </c:marker>
          <c:val>
            <c:numRef>
              <c:f>'Model Summaries'!$C$5:$C$39</c:f>
              <c:numCache>
                <c:formatCode>#,##0.000</c:formatCode>
                <c:ptCount val="24"/>
                <c:pt idx="0" formatCode="0">
                  <c:v>500</c:v>
                </c:pt>
                <c:pt idx="1">
                  <c:v>0.25</c:v>
                </c:pt>
                <c:pt idx="2" formatCode="0.000">
                  <c:v>0.4330127018922193</c:v>
                </c:pt>
                <c:pt idx="3" formatCode="0">
                  <c:v>8</c:v>
                </c:pt>
                <c:pt idx="4">
                  <c:v>0.40538196118337927</c:v>
                </c:pt>
                <c:pt idx="5">
                  <c:v>0.10996738518251736</c:v>
                </c:pt>
                <c:pt idx="6">
                  <c:v>7.7958003993650493E-2</c:v>
                </c:pt>
                <c:pt idx="8">
                  <c:v>0</c:v>
                </c:pt>
                <c:pt idx="9">
                  <c:v>0</c:v>
                </c:pt>
                <c:pt idx="11" formatCode="0.000">
                  <c:v>0</c:v>
                </c:pt>
                <c:pt idx="12" formatCode="0.000">
                  <c:v>0</c:v>
                </c:pt>
                <c:pt idx="14" formatCode="0.000">
                  <c:v>0</c:v>
                </c:pt>
                <c:pt idx="15" formatCode="0.000">
                  <c:v>0</c:v>
                </c:pt>
                <c:pt idx="16" formatCode="0.000">
                  <c:v>0</c:v>
                </c:pt>
                <c:pt idx="17" formatCode="0.000">
                  <c:v>0</c:v>
                </c:pt>
                <c:pt idx="18" formatCode="0.000">
                  <c:v>0</c:v>
                </c:pt>
                <c:pt idx="19" formatCode="0.000">
                  <c:v>0</c:v>
                </c:pt>
              </c:numCache>
            </c:numRef>
          </c:val>
          <c:smooth val="0"/>
          <c:extLst>
            <c:ext xmlns:c16="http://schemas.microsoft.com/office/drawing/2014/chart" uri="{C3380CC4-5D6E-409C-BE32-E72D297353CC}">
              <c16:uniqueId val="{00000001-731C-4422-BB3B-BCE3B249508C}"/>
            </c:ext>
          </c:extLst>
        </c:ser>
        <c:dLbls>
          <c:showLegendKey val="0"/>
          <c:showVal val="0"/>
          <c:showCatName val="0"/>
          <c:showSerName val="0"/>
          <c:showPercent val="0"/>
          <c:showBubbleSize val="0"/>
        </c:dLbls>
        <c:smooth val="0"/>
        <c:axId val="1960197584"/>
        <c:axId val="1960187024"/>
        <c:extLst>
          <c:ext xmlns:c15="http://schemas.microsoft.com/office/drawing/2012/chart" uri="{02D57815-91ED-43cb-92C2-25804820EDAC}">
            <c15:filteredLineSeries>
              <c15:ser>
                <c:idx val="2"/>
                <c:order val="2"/>
                <c:tx>
                  <c:strRef>
                    <c:extLst>
                      <c:ext uri="{02D57815-91ED-43cb-92C2-25804820EDAC}">
                        <c15:formulaRef>
                          <c15:sqref>'Model Summaries'!$D$2:$D$4</c15:sqref>
                        </c15:formulaRef>
                      </c:ext>
                    </c:extLst>
                    <c:strCache>
                      <c:ptCount val="3"/>
                      <c:pt idx="0">
                        <c:v>Model 2 (#vars=8, n=500, AdjRsq=0.078): FRACTURE &lt;&lt; AGE_STDZxNOPRIOR, AGE_STDZxPRIOR, ARMASSIST, HEIGHT, MOMFRAC, MOMFRACxARMASSIST, PRIORFRAC, RATERISK_EQ_3</c:v>
                      </c:pt>
                      <c:pt idx="1">
                        <c:v>Model 2</c:v>
                      </c:pt>
                      <c:pt idx="2">
                        <c:v>2/6/19 1:20 PM</c:v>
                      </c:pt>
                    </c:strCache>
                  </c:strRef>
                </c:tx>
                <c:spPr>
                  <a:ln w="28575" cap="rnd">
                    <a:solidFill>
                      <a:schemeClr val="accent3"/>
                    </a:solidFill>
                    <a:round/>
                  </a:ln>
                  <a:effectLst/>
                </c:spPr>
                <c:marker>
                  <c:symbol val="none"/>
                </c:marker>
                <c:val>
                  <c:numRef>
                    <c:extLst>
                      <c:ext uri="{02D57815-91ED-43cb-92C2-25804820EDAC}">
                        <c15:formulaRef>
                          <c15:sqref>'Model Summaries'!$D$5:$D$39</c15:sqref>
                        </c15:formulaRef>
                      </c:ext>
                    </c:extLst>
                    <c:numCache>
                      <c:formatCode>#,##0.000</c:formatCode>
                      <c:ptCount val="24"/>
                    </c:numCache>
                  </c:numRef>
                </c:val>
                <c:smooth val="0"/>
                <c:extLst>
                  <c:ext xmlns:c16="http://schemas.microsoft.com/office/drawing/2014/chart" uri="{C3380CC4-5D6E-409C-BE32-E72D297353CC}">
                    <c16:uniqueId val="{00000002-731C-4422-BB3B-BCE3B249508C}"/>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'Model Summaries'!$E$2:$E$4</c15:sqref>
                        </c15:formulaRef>
                      </c:ext>
                    </c:extLst>
                    <c:strCache>
                      <c:ptCount val="3"/>
                      <c:pt idx="0">
                        <c:v>Model 2 (#vars=8, n=500, AdjRsq=0.078): FRACTURE &lt;&lt; AGE_STDZxNOPRIOR, AGE_STDZxPRIOR, ARMASSIST, HEIGHT, MOMFRAC, MOMFRACxARMASSIST, PRIORFRAC, RATERISK_EQ_3</c:v>
                      </c:pt>
                      <c:pt idx="1">
                        <c:v>Model 2</c:v>
                      </c:pt>
                      <c:pt idx="2">
                        <c:v>2/6/19 1:20 PM</c:v>
                      </c:pt>
                    </c:strCache>
                  </c:strRef>
                </c:tx>
                <c:spPr>
                  <a:ln w="28575" cap="rnd">
                    <a:solidFill>
                      <a:schemeClr val="accent4"/>
                    </a:solidFill>
                    <a:round/>
                  </a:ln>
                  <a:effectLst/>
                </c:spPr>
                <c:marker>
                  <c:symbol val="none"/>
                </c:marker>
                <c:val>
                  <c:numRef>
                    <c:extLst xmlns:c15="http://schemas.microsoft.com/office/drawing/2012/chart">
                      <c:ext xmlns:c15="http://schemas.microsoft.com/office/drawing/2012/chart" uri="{02D57815-91ED-43cb-92C2-25804820EDAC}">
                        <c15:formulaRef>
                          <c15:sqref>'Model Summaries'!$E$5:$E$39</c15:sqref>
                        </c15:formulaRef>
                      </c:ext>
                    </c:extLst>
                    <c:numCache>
                      <c:formatCode>#,##0.000</c:formatCode>
                      <c:ptCount val="24"/>
                    </c:numCache>
                  </c:numRef>
                </c:val>
                <c:smooth val="0"/>
                <c:extLst xmlns:c15="http://schemas.microsoft.com/office/drawing/2012/chart">
                  <c:ext xmlns:c16="http://schemas.microsoft.com/office/drawing/2014/chart" uri="{C3380CC4-5D6E-409C-BE32-E72D297353CC}">
                    <c16:uniqueId val="{00000003-731C-4422-BB3B-BCE3B249508C}"/>
                  </c:ext>
                </c:extLst>
              </c15:ser>
            </c15:filteredLineSeries>
          </c:ext>
        </c:extLst>
      </c:lineChart>
      <c:catAx>
        <c:axId val="1960197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187024"/>
        <c:crosses val="autoZero"/>
        <c:auto val="1"/>
        <c:lblAlgn val="ctr"/>
        <c:lblOffset val="100"/>
        <c:noMultiLvlLbl val="0"/>
      </c:catAx>
      <c:valAx>
        <c:axId val="1960187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1975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pin" dx="22" fmlaLink="$AQ$10" max="11" min="1" page="10" val="7"/>
</file>

<file path=xl/ctrlProps/ctrlProp2.xml><?xml version="1.0" encoding="utf-8"?>
<formControlPr xmlns="http://schemas.microsoft.com/office/spreadsheetml/2009/9/main" objectType="Spin" dx="22" fmlaLink="$AR$89" max="8" min="1" page="10"/>
</file>

<file path=xl/ctrlProps/ctrlProp3.xml><?xml version="1.0" encoding="utf-8"?>
<formControlPr xmlns="http://schemas.microsoft.com/office/spreadsheetml/2009/9/main" objectType="Spin" dx="22" fmlaLink="$AT$57" max="20" page="10" val="10"/>
</file>

<file path=xl/ctrlProps/ctrlProp4.xml><?xml version="1.0" encoding="utf-8"?>
<formControlPr xmlns="http://schemas.microsoft.com/office/spreadsheetml/2009/9/main" objectType="Spin" dx="22" fmlaLink="$AT$57" max="20" page="10" val="10"/>
</file>

<file path=xl/ctrlProps/ctrlProp5.xml><?xml version="1.0" encoding="utf-8"?>
<formControlPr xmlns="http://schemas.microsoft.com/office/spreadsheetml/2009/9/main" objectType="Spin" dx="22" fmlaLink="$AT$155" max="20" page="10" val="10"/>
</file>

<file path=xl/ctrlProps/ctrlProp6.xml><?xml version="1.0" encoding="utf-8"?>
<formControlPr xmlns="http://schemas.microsoft.com/office/spreadsheetml/2009/9/main" objectType="Spin" dx="22" fmlaLink="$AT$178" max="20" page="10" val="10"/>
</file>

<file path=xl/ctrlProps/ctrlProp7.xml><?xml version="1.0" encoding="utf-8"?>
<formControlPr xmlns="http://schemas.microsoft.com/office/spreadsheetml/2009/9/main" objectType="Spin" dx="22" fmlaLink="$AQ$10" max="11" min="1" page="10" val="7"/>
</file>

<file path=xl/ctrlProps/ctrlProp8.xml><?xml version="1.0" encoding="utf-8"?>
<formControlPr xmlns="http://schemas.microsoft.com/office/spreadsheetml/2009/9/main" objectType="Spin" dx="22" fmlaLink="$AR$86" max="8" min="1" page="10"/>
</file>

<file path=xl/ctrlProps/ctrlProp9.xml><?xml version="1.0" encoding="utf-8"?>
<formControlPr xmlns="http://schemas.microsoft.com/office/spreadsheetml/2009/9/main" objectType="Spin" dx="22" fmlaLink="$AT$54" max="20" page="10" val="10"/>
</file>

<file path=xl/ctrlProps/ctrlProp10.xml><?xml version="1.0" encoding="utf-8"?>
<formControlPr xmlns="http://schemas.microsoft.com/office/spreadsheetml/2009/9/main" objectType="Spin" dx="22" fmlaLink="$AT$54" max="20" page="10" val="10"/>
</file>

<file path=xl/ctrlProps/ctrlProp11.xml><?xml version="1.0" encoding="utf-8"?>
<formControlPr xmlns="http://schemas.microsoft.com/office/spreadsheetml/2009/9/main" objectType="Spin" dx="22" fmlaLink="$AT$152" max="20" page="10" val="10"/>
</file>

<file path=xl/ctrlProps/ctrlProp12.xml><?xml version="1.0" encoding="utf-8"?>
<formControlPr xmlns="http://schemas.microsoft.com/office/spreadsheetml/2009/9/main" objectType="Spin" dx="22" fmlaLink="$AT$175" max="20" page="10" val="10"/>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3" Type="http://schemas.openxmlformats.org/officeDocument/2006/relationships/chart" Target="../charts/chart5.xml"/><Relationship Id="rId7" Type="http://schemas.openxmlformats.org/officeDocument/2006/relationships/image" Target="../media/image5.png"/><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image" Target="../media/image4.emf"/></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image" Target="../media/image6.emf"/></Relationships>
</file>

<file path=xl/drawings/_rels/drawing9.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0.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1</xdr:col>
      <xdr:colOff>0</xdr:colOff>
      <xdr:row>53</xdr:row>
      <xdr:rowOff>0</xdr:rowOff>
    </xdr:from>
    <xdr:to>
      <xdr:col>13</xdr:col>
      <xdr:colOff>32384</xdr:colOff>
      <xdr:row>63</xdr:row>
      <xdr:rowOff>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98107</xdr:colOff>
      <xdr:row>79</xdr:row>
      <xdr:rowOff>62865</xdr:rowOff>
    </xdr:from>
    <xdr:to>
      <xdr:col>8</xdr:col>
      <xdr:colOff>8572</xdr:colOff>
      <xdr:row>97</xdr:row>
      <xdr:rowOff>62865</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510540</xdr:colOff>
      <xdr:row>16</xdr:row>
      <xdr:rowOff>102870</xdr:rowOff>
    </xdr:from>
    <xdr:to>
      <xdr:col>24</xdr:col>
      <xdr:colOff>401955</xdr:colOff>
      <xdr:row>26</xdr:row>
      <xdr:rowOff>102870</xdr:rowOff>
    </xdr:to>
    <xdr:pic>
      <xdr:nvPicPr>
        <xdr:cNvPr id="22529" name="Picture 1">
          <a:extLst>
            <a:ext uri="{FF2B5EF4-FFF2-40B4-BE49-F238E27FC236}">
              <a16:creationId xmlns:a16="http://schemas.microsoft.com/office/drawing/2014/main" id="{00000000-0008-0000-0500-0000015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40090" y="2541270"/>
          <a:ext cx="7816215" cy="152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240030</xdr:colOff>
      <xdr:row>2</xdr:row>
      <xdr:rowOff>133349</xdr:rowOff>
    </xdr:from>
    <xdr:to>
      <xdr:col>8</xdr:col>
      <xdr:colOff>511875</xdr:colOff>
      <xdr:row>28</xdr:row>
      <xdr:rowOff>131086</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rotWithShape="1">
        <a:blip xmlns:r="http://schemas.openxmlformats.org/officeDocument/2006/relationships" r:embed="rId1"/>
        <a:srcRect t="4598"/>
        <a:stretch/>
      </xdr:blipFill>
      <xdr:spPr>
        <a:xfrm>
          <a:off x="240030" y="495299"/>
          <a:ext cx="5148645" cy="4703087"/>
        </a:xfrm>
        <a:prstGeom prst="rect">
          <a:avLst/>
        </a:prstGeom>
        <a:noFill/>
        <a:ln w="15875">
          <a:solidFill>
            <a:schemeClr val="bg1">
              <a:lumMod val="65000"/>
            </a:schemeClr>
          </a:solidFill>
        </a:ln>
      </xdr:spPr>
    </xdr:pic>
    <xdr:clientData/>
  </xdr:twoCellAnchor>
  <xdr:twoCellAnchor editAs="oneCell">
    <xdr:from>
      <xdr:col>11</xdr:col>
      <xdr:colOff>0</xdr:colOff>
      <xdr:row>21</xdr:row>
      <xdr:rowOff>104775</xdr:rowOff>
    </xdr:from>
    <xdr:to>
      <xdr:col>19</xdr:col>
      <xdr:colOff>167640</xdr:colOff>
      <xdr:row>33</xdr:row>
      <xdr:rowOff>22609</xdr:rowOff>
    </xdr:to>
    <xdr:pic>
      <xdr:nvPicPr>
        <xdr:cNvPr id="5" name="Picture 4">
          <a:extLst>
            <a:ext uri="{FF2B5EF4-FFF2-40B4-BE49-F238E27FC236}">
              <a16:creationId xmlns:a16="http://schemas.microsoft.com/office/drawing/2014/main" id="{00000000-0008-0000-0700-000005000000}"/>
            </a:ext>
          </a:extLst>
        </xdr:cNvPr>
        <xdr:cNvPicPr>
          <a:picLocks noChangeAspect="1"/>
        </xdr:cNvPicPr>
      </xdr:nvPicPr>
      <xdr:blipFill rotWithShape="1">
        <a:blip xmlns:r="http://schemas.openxmlformats.org/officeDocument/2006/relationships" r:embed="rId2"/>
        <a:srcRect t="11031"/>
        <a:stretch/>
      </xdr:blipFill>
      <xdr:spPr>
        <a:xfrm>
          <a:off x="6705600" y="3905250"/>
          <a:ext cx="5044440" cy="2089534"/>
        </a:xfrm>
        <a:prstGeom prst="rect">
          <a:avLst/>
        </a:prstGeom>
        <a:ln w="12700">
          <a:solidFill>
            <a:schemeClr val="tx1">
              <a:lumMod val="50000"/>
              <a:lumOff val="50000"/>
            </a:schemeClr>
          </a:solidFill>
        </a:ln>
      </xdr:spPr>
    </xdr:pic>
    <xdr:clientData/>
  </xdr:twoCellAnchor>
</xdr:wsDr>
</file>

<file path=xl/drawings/drawing5.xml><?xml version="1.0" encoding="utf-8"?>
<xdr:wsDr xmlns:xdr="http://schemas.openxmlformats.org/drawingml/2006/spreadsheetDrawing" xmlns:a="http://schemas.openxmlformats.org/drawingml/2006/main">
  <xdr:twoCellAnchor>
    <xdr:from>
      <xdr:col>9</xdr:col>
      <xdr:colOff>552450</xdr:colOff>
      <xdr:row>0</xdr:row>
      <xdr:rowOff>142875</xdr:rowOff>
    </xdr:from>
    <xdr:to>
      <xdr:col>17</xdr:col>
      <xdr:colOff>114301</xdr:colOff>
      <xdr:row>19</xdr:row>
      <xdr:rowOff>47626</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6943725" y="142875"/>
          <a:ext cx="4476751" cy="2800351"/>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Observations from descriptive</a:t>
          </a:r>
          <a:r>
            <a:rPr lang="en-US" sz="1100" baseline="0"/>
            <a:t> analysis of original variables</a:t>
          </a:r>
          <a:r>
            <a:rPr lang="en-US" sz="1100"/>
            <a:t>:</a:t>
          </a:r>
        </a:p>
        <a:p>
          <a:endParaRPr lang="en-US" sz="1100"/>
        </a:p>
        <a:p>
          <a:r>
            <a:rPr lang="en-US" sz="1100"/>
            <a:t>1.  The</a:t>
          </a:r>
          <a:r>
            <a:rPr lang="en-US" sz="1100" baseline="0"/>
            <a:t> ages of participants range from 55 to 90 with an average of 69 and a standard deviation of 9.</a:t>
          </a:r>
          <a:r>
            <a:rPr lang="en-US" sz="1100"/>
            <a:t> </a:t>
          </a:r>
        </a:p>
        <a:p>
          <a:endParaRPr lang="en-US" sz="1100"/>
        </a:p>
        <a:p>
          <a:r>
            <a:rPr lang="en-US" sz="1100"/>
            <a:t>2.  The</a:t>
          </a:r>
          <a:r>
            <a:rPr lang="en-US" sz="1100" baseline="0"/>
            <a:t> means of FRACTURE and PRIORFRAC are both equal to 0.25, i.e., 25% of participants had a fracture during the study and 25% had a prior fracture.</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3.   PRIORFRAC, AGE and AGExPRIORFRAC have the highest correlations with FRACTURE, but they are only slightly greater than 0.2, so a large value of R-squared is not to be expected.</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5.   Most significantly, the correlation between PRIORFRAC and AGExPRIORFRAC is 0.99.  (See the last sheet in this file.)</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200025</xdr:colOff>
      <xdr:row>26</xdr:row>
      <xdr:rowOff>76200</xdr:rowOff>
    </xdr:from>
    <xdr:to>
      <xdr:col>7</xdr:col>
      <xdr:colOff>352426</xdr:colOff>
      <xdr:row>37</xdr:row>
      <xdr:rowOff>66675</xdr:rowOff>
    </xdr:to>
    <xdr:sp macro="" textlink="">
      <xdr:nvSpPr>
        <xdr:cNvPr id="4" name="TextBox 3">
          <a:extLst>
            <a:ext uri="{FF2B5EF4-FFF2-40B4-BE49-F238E27FC236}">
              <a16:creationId xmlns:a16="http://schemas.microsoft.com/office/drawing/2014/main" id="{00000000-0008-0000-0900-000004000000}"/>
            </a:ext>
          </a:extLst>
        </xdr:cNvPr>
        <xdr:cNvSpPr txBox="1"/>
      </xdr:nvSpPr>
      <xdr:spPr>
        <a:xfrm>
          <a:off x="1409700" y="4038600"/>
          <a:ext cx="4038601" cy="166687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Observations from descriptive</a:t>
          </a:r>
          <a:r>
            <a:rPr lang="en-US" sz="1100" baseline="0"/>
            <a:t> analysis of new variables:</a:t>
          </a:r>
        </a:p>
        <a:p>
          <a:endParaRPr lang="en-US" sz="1100" baseline="0"/>
        </a:p>
        <a:p>
          <a:r>
            <a:rPr lang="en-US" sz="1100" baseline="0"/>
            <a:t>1.  The correlations between PRIORFRAC and the new interaction variables are not extremely large (0.091 and 0.390).</a:t>
          </a:r>
        </a:p>
        <a:p>
          <a:endParaRPr lang="en-US" sz="1100" baseline="0"/>
        </a:p>
        <a:p>
          <a:r>
            <a:rPr lang="en-US" sz="1100"/>
            <a:t>2.  The correlation between FRACTURE</a:t>
          </a:r>
          <a:r>
            <a:rPr lang="en-US" sz="1100" baseline="0"/>
            <a:t> and </a:t>
          </a:r>
          <a:r>
            <a:rPr lang="en-US" sz="1100"/>
            <a:t>AGE_STDZxNOPRIOR is much larger than it is between </a:t>
          </a:r>
          <a:r>
            <a:rPr lang="en-US" sz="1100">
              <a:solidFill>
                <a:schemeClr val="dk1"/>
              </a:solidFill>
              <a:effectLst/>
              <a:latin typeface="+mn-lt"/>
              <a:ea typeface="+mn-ea"/>
              <a:cs typeface="+mn-cs"/>
            </a:rPr>
            <a:t>FRACTURE</a:t>
          </a:r>
          <a:r>
            <a:rPr lang="en-US" sz="1100" baseline="0">
              <a:solidFill>
                <a:schemeClr val="dk1"/>
              </a:solidFill>
              <a:effectLst/>
              <a:latin typeface="+mn-lt"/>
              <a:ea typeface="+mn-ea"/>
              <a:cs typeface="+mn-cs"/>
            </a:rPr>
            <a:t> and </a:t>
          </a:r>
          <a:r>
            <a:rPr lang="en-US" sz="1100">
              <a:solidFill>
                <a:schemeClr val="dk1"/>
              </a:solidFill>
              <a:effectLst/>
              <a:latin typeface="+mn-lt"/>
              <a:ea typeface="+mn-ea"/>
              <a:cs typeface="+mn-cs"/>
            </a:rPr>
            <a:t>AGE_STDZxPRIOR</a:t>
          </a:r>
          <a:r>
            <a:rPr lang="en-US" sz="1100" baseline="0">
              <a:solidFill>
                <a:schemeClr val="dk1"/>
              </a:solidFill>
              <a:effectLst/>
              <a:latin typeface="+mn-lt"/>
              <a:ea typeface="+mn-ea"/>
              <a:cs typeface="+mn-cs"/>
            </a:rPr>
            <a:t> (0.189 vs. 0.097), suggesting that AGE is more predictive of FRACTURE in the NOPRIOR condition.</a:t>
          </a:r>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127000</xdr:colOff>
      <xdr:row>88</xdr:row>
      <xdr:rowOff>127001</xdr:rowOff>
    </xdr:from>
    <xdr:to>
      <xdr:col>8</xdr:col>
      <xdr:colOff>584200</xdr:colOff>
      <xdr:row>107</xdr:row>
      <xdr:rowOff>127001</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127000</xdr:colOff>
      <xdr:row>66</xdr:row>
      <xdr:rowOff>127001</xdr:rowOff>
    </xdr:from>
    <xdr:to>
      <xdr:col>8</xdr:col>
      <xdr:colOff>584200</xdr:colOff>
      <xdr:row>85</xdr:row>
      <xdr:rowOff>127001</xdr:rowOff>
    </xdr:to>
    <xdr:graphicFrame macro="">
      <xdr:nvGraphicFramePr>
        <xdr:cNvPr id="3" name="Chart 1">
          <a:extLst>
            <a:ext uri="{FF2B5EF4-FFF2-40B4-BE49-F238E27FC236}">
              <a16:creationId xmlns:a16="http://schemas.microsoft.com/office/drawing/2014/main" id="{00000000-0008-0000-0A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127000</xdr:colOff>
      <xdr:row>111</xdr:row>
      <xdr:rowOff>127001</xdr:rowOff>
    </xdr:from>
    <xdr:to>
      <xdr:col>8</xdr:col>
      <xdr:colOff>584200</xdr:colOff>
      <xdr:row>130</xdr:row>
      <xdr:rowOff>127001</xdr:rowOff>
    </xdr:to>
    <xdr:graphicFrame macro="">
      <xdr:nvGraphicFramePr>
        <xdr:cNvPr id="4" name="Chart 1">
          <a:extLst>
            <a:ext uri="{FF2B5EF4-FFF2-40B4-BE49-F238E27FC236}">
              <a16:creationId xmlns:a16="http://schemas.microsoft.com/office/drawing/2014/main" id="{00000000-0008-0000-0A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127000</xdr:colOff>
      <xdr:row>133</xdr:row>
      <xdr:rowOff>127000</xdr:rowOff>
    </xdr:from>
    <xdr:to>
      <xdr:col>8</xdr:col>
      <xdr:colOff>584200</xdr:colOff>
      <xdr:row>152</xdr:row>
      <xdr:rowOff>127000</xdr:rowOff>
    </xdr:to>
    <xdr:pic>
      <xdr:nvPicPr>
        <xdr:cNvPr id="2068" name="Picture 20">
          <a:extLst>
            <a:ext uri="{FF2B5EF4-FFF2-40B4-BE49-F238E27FC236}">
              <a16:creationId xmlns:a16="http://schemas.microsoft.com/office/drawing/2014/main" id="{00000000-0008-0000-0A00-00001408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0" y="19253200"/>
          <a:ext cx="5334000" cy="2714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127000</xdr:colOff>
      <xdr:row>156</xdr:row>
      <xdr:rowOff>47626</xdr:rowOff>
    </xdr:from>
    <xdr:to>
      <xdr:col>8</xdr:col>
      <xdr:colOff>584200</xdr:colOff>
      <xdr:row>175</xdr:row>
      <xdr:rowOff>47626</xdr:rowOff>
    </xdr:to>
    <xdr:graphicFrame macro="">
      <xdr:nvGraphicFramePr>
        <xdr:cNvPr id="6" name="Chart 1">
          <a:extLst>
            <a:ext uri="{FF2B5EF4-FFF2-40B4-BE49-F238E27FC236}">
              <a16:creationId xmlns:a16="http://schemas.microsoft.com/office/drawing/2014/main" id="{00000000-0008-0000-0A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127000</xdr:colOff>
      <xdr:row>179</xdr:row>
      <xdr:rowOff>47626</xdr:rowOff>
    </xdr:from>
    <xdr:to>
      <xdr:col>8</xdr:col>
      <xdr:colOff>584200</xdr:colOff>
      <xdr:row>198</xdr:row>
      <xdr:rowOff>47626</xdr:rowOff>
    </xdr:to>
    <xdr:graphicFrame macro="">
      <xdr:nvGraphicFramePr>
        <xdr:cNvPr id="7" name="Chart 1">
          <a:extLst>
            <a:ext uri="{FF2B5EF4-FFF2-40B4-BE49-F238E27FC236}">
              <a16:creationId xmlns:a16="http://schemas.microsoft.com/office/drawing/2014/main" id="{00000000-0008-0000-0A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xdr:from>
          <xdr:col>9</xdr:col>
          <xdr:colOff>0</xdr:colOff>
          <xdr:row>9</xdr:row>
          <xdr:rowOff>0</xdr:rowOff>
        </xdr:from>
        <xdr:to>
          <xdr:col>10</xdr:col>
          <xdr:colOff>0</xdr:colOff>
          <xdr:row>11</xdr:row>
          <xdr:rowOff>83820</xdr:rowOff>
        </xdr:to>
        <xdr:sp macro="" textlink="">
          <xdr:nvSpPr>
            <xdr:cNvPr id="2069" name="Spinner 21" hidden="1">
              <a:extLst>
                <a:ext uri="{63B3BB69-23CF-44E3-9099-C40C66FF867C}">
                  <a14:compatExt spid="_x0000_s2069"/>
                </a:ext>
                <a:ext uri="{FF2B5EF4-FFF2-40B4-BE49-F238E27FC236}">
                  <a16:creationId xmlns:a16="http://schemas.microsoft.com/office/drawing/2014/main" id="{00000000-0008-0000-0A00-000015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91</xdr:row>
          <xdr:rowOff>0</xdr:rowOff>
        </xdr:from>
        <xdr:to>
          <xdr:col>10</xdr:col>
          <xdr:colOff>0</xdr:colOff>
          <xdr:row>93</xdr:row>
          <xdr:rowOff>99060</xdr:rowOff>
        </xdr:to>
        <xdr:sp macro="" textlink="">
          <xdr:nvSpPr>
            <xdr:cNvPr id="2070" name="Spinner 22" hidden="1">
              <a:extLst>
                <a:ext uri="{63B3BB69-23CF-44E3-9099-C40C66FF867C}">
                  <a14:compatExt spid="_x0000_s2070"/>
                </a:ext>
                <a:ext uri="{FF2B5EF4-FFF2-40B4-BE49-F238E27FC236}">
                  <a16:creationId xmlns:a16="http://schemas.microsoft.com/office/drawing/2014/main" id="{00000000-0008-0000-0A00-000016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68580</xdr:colOff>
          <xdr:row>58</xdr:row>
          <xdr:rowOff>0</xdr:rowOff>
        </xdr:from>
        <xdr:to>
          <xdr:col>10</xdr:col>
          <xdr:colOff>68580</xdr:colOff>
          <xdr:row>60</xdr:row>
          <xdr:rowOff>99060</xdr:rowOff>
        </xdr:to>
        <xdr:sp macro="" textlink="">
          <xdr:nvSpPr>
            <xdr:cNvPr id="2071" name="Spinner 23" hidden="1">
              <a:extLst>
                <a:ext uri="{63B3BB69-23CF-44E3-9099-C40C66FF867C}">
                  <a14:compatExt spid="_x0000_s2071"/>
                </a:ext>
                <a:ext uri="{FF2B5EF4-FFF2-40B4-BE49-F238E27FC236}">
                  <a16:creationId xmlns:a16="http://schemas.microsoft.com/office/drawing/2014/main" id="{00000000-0008-0000-0A00-000017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68580</xdr:colOff>
          <xdr:row>76</xdr:row>
          <xdr:rowOff>0</xdr:rowOff>
        </xdr:from>
        <xdr:to>
          <xdr:col>10</xdr:col>
          <xdr:colOff>68580</xdr:colOff>
          <xdr:row>78</xdr:row>
          <xdr:rowOff>99060</xdr:rowOff>
        </xdr:to>
        <xdr:sp macro="" textlink="">
          <xdr:nvSpPr>
            <xdr:cNvPr id="2072" name="Spinner 24" hidden="1">
              <a:extLst>
                <a:ext uri="{63B3BB69-23CF-44E3-9099-C40C66FF867C}">
                  <a14:compatExt spid="_x0000_s2072"/>
                </a:ext>
                <a:ext uri="{FF2B5EF4-FFF2-40B4-BE49-F238E27FC236}">
                  <a16:creationId xmlns:a16="http://schemas.microsoft.com/office/drawing/2014/main" id="{00000000-0008-0000-0A00-000018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165</xdr:row>
          <xdr:rowOff>0</xdr:rowOff>
        </xdr:from>
        <xdr:to>
          <xdr:col>10</xdr:col>
          <xdr:colOff>0</xdr:colOff>
          <xdr:row>167</xdr:row>
          <xdr:rowOff>99060</xdr:rowOff>
        </xdr:to>
        <xdr:sp macro="" textlink="">
          <xdr:nvSpPr>
            <xdr:cNvPr id="2073" name="Spinner 25" hidden="1">
              <a:extLst>
                <a:ext uri="{63B3BB69-23CF-44E3-9099-C40C66FF867C}">
                  <a14:compatExt spid="_x0000_s2073"/>
                </a:ext>
                <a:ext uri="{FF2B5EF4-FFF2-40B4-BE49-F238E27FC236}">
                  <a16:creationId xmlns:a16="http://schemas.microsoft.com/office/drawing/2014/main" id="{00000000-0008-0000-0A00-000019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188</xdr:row>
          <xdr:rowOff>0</xdr:rowOff>
        </xdr:from>
        <xdr:to>
          <xdr:col>10</xdr:col>
          <xdr:colOff>0</xdr:colOff>
          <xdr:row>190</xdr:row>
          <xdr:rowOff>99060</xdr:rowOff>
        </xdr:to>
        <xdr:sp macro="" textlink="">
          <xdr:nvSpPr>
            <xdr:cNvPr id="2074" name="Spinner 26" hidden="1">
              <a:extLst>
                <a:ext uri="{63B3BB69-23CF-44E3-9099-C40C66FF867C}">
                  <a14:compatExt spid="_x0000_s2074"/>
                </a:ext>
                <a:ext uri="{FF2B5EF4-FFF2-40B4-BE49-F238E27FC236}">
                  <a16:creationId xmlns:a16="http://schemas.microsoft.com/office/drawing/2014/main" id="{00000000-0008-0000-0A00-00001A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10</xdr:col>
      <xdr:colOff>571500</xdr:colOff>
      <xdr:row>1</xdr:row>
      <xdr:rowOff>76200</xdr:rowOff>
    </xdr:from>
    <xdr:to>
      <xdr:col>19</xdr:col>
      <xdr:colOff>133351</xdr:colOff>
      <xdr:row>32</xdr:row>
      <xdr:rowOff>66674</xdr:rowOff>
    </xdr:to>
    <xdr:sp macro="" textlink="">
      <xdr:nvSpPr>
        <xdr:cNvPr id="15" name="TextBox 14">
          <a:extLst>
            <a:ext uri="{FF2B5EF4-FFF2-40B4-BE49-F238E27FC236}">
              <a16:creationId xmlns:a16="http://schemas.microsoft.com/office/drawing/2014/main" id="{00000000-0008-0000-0A00-00000F000000}"/>
            </a:ext>
          </a:extLst>
        </xdr:cNvPr>
        <xdr:cNvSpPr txBox="1"/>
      </xdr:nvSpPr>
      <xdr:spPr>
        <a:xfrm>
          <a:off x="7410450" y="219075"/>
          <a:ext cx="5048251" cy="3733799"/>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This is the final model that is used extensively in the book to illustrate principles of logistic regression analysis.  It has the following multicollinearity issues which are not mentioned there:</a:t>
          </a:r>
        </a:p>
        <a:p>
          <a:endParaRPr lang="en-US" sz="1100" baseline="0"/>
        </a:p>
        <a:p>
          <a:r>
            <a:rPr lang="en-US" sz="1100" baseline="0"/>
            <a:t>1.  The VIF's of AGExPRIORFRAC and PRIORFRAC are both greater than 65.  </a:t>
          </a:r>
        </a:p>
        <a:p>
          <a:endParaRPr lang="en-US">
            <a:effectLst/>
          </a:endParaRPr>
        </a:p>
        <a:p>
          <a:r>
            <a:rPr lang="en-US" sz="1100" baseline="0">
              <a:solidFill>
                <a:schemeClr val="dk1"/>
              </a:solidFill>
              <a:effectLst/>
              <a:latin typeface="+mn-lt"/>
              <a:ea typeface="+mn-ea"/>
              <a:cs typeface="+mn-cs"/>
            </a:rPr>
            <a:t>2. The correlation between the coefficient estimates of AGExPRIORFRAC and PRIORFRAC is greater than 0.99 in magnitude.</a:t>
          </a:r>
          <a:endParaRPr lang="en-US">
            <a:effectLst/>
          </a:endParaRPr>
        </a:p>
        <a:p>
          <a:endParaRPr lang="en-US" sz="1100" baseline="0"/>
        </a:p>
        <a:p>
          <a:r>
            <a:rPr lang="en-US" sz="1100" baseline="0"/>
            <a:t>3. The exponentiated coefficient of PRIORFRAC is about 100.  This means that the predicted odds of a fracture are increased by a factor of 100 by the existence of a prior fracture, other things being equal, although other things can't be equal because of the presence of the AGExPRIORFRAC term.  The interpretation of exponentiated coefficients therefore requires considering several variables at once. </a:t>
          </a:r>
        </a:p>
        <a:p>
          <a:endParaRPr lang="en-US" sz="1100" baseline="0"/>
        </a:p>
        <a:p>
          <a:r>
            <a:rPr lang="en-US" sz="1100" baseline="0"/>
            <a:t>4. The width of the confidence interval for the coefficient of PRIORFRAC is huge:   0.93 to 8.3 in original units and 2.5 to 4013 in exponentiated units.</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These pathologies make it hard to disentangle the effects of age and prior fractures.</a:t>
          </a:r>
          <a:endParaRPr lang="en-US" sz="1100" baseline="0"/>
        </a:p>
        <a:p>
          <a:endParaRPr lang="en-US" sz="1100"/>
        </a:p>
      </xdr:txBody>
    </xdr:sp>
    <xdr:clientData/>
  </xdr:twoCellAnchor>
  <xdr:twoCellAnchor editAs="oneCell">
    <xdr:from>
      <xdr:col>10</xdr:col>
      <xdr:colOff>523875</xdr:colOff>
      <xdr:row>33</xdr:row>
      <xdr:rowOff>47625</xdr:rowOff>
    </xdr:from>
    <xdr:to>
      <xdr:col>25</xdr:col>
      <xdr:colOff>227494</xdr:colOff>
      <xdr:row>77</xdr:row>
      <xdr:rowOff>123018</xdr:rowOff>
    </xdr:to>
    <xdr:pic>
      <xdr:nvPicPr>
        <xdr:cNvPr id="8" name="Picture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7"/>
        <a:stretch>
          <a:fillRect/>
        </a:stretch>
      </xdr:blipFill>
      <xdr:spPr>
        <a:xfrm>
          <a:off x="7362825" y="4076700"/>
          <a:ext cx="8847619" cy="645714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127000</xdr:colOff>
      <xdr:row>85</xdr:row>
      <xdr:rowOff>127001</xdr:rowOff>
    </xdr:from>
    <xdr:to>
      <xdr:col>8</xdr:col>
      <xdr:colOff>584200</xdr:colOff>
      <xdr:row>104</xdr:row>
      <xdr:rowOff>127001</xdr:rowOff>
    </xdr:to>
    <xdr:graphicFrame macro="">
      <xdr:nvGraphicFramePr>
        <xdr:cNvPr id="2" name="Chart 1">
          <a:extLst>
            <a:ext uri="{FF2B5EF4-FFF2-40B4-BE49-F238E27FC236}">
              <a16:creationId xmlns:a16="http://schemas.microsoft.com/office/drawing/2014/main" id="{00000000-0008-0000-0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127000</xdr:colOff>
      <xdr:row>63</xdr:row>
      <xdr:rowOff>127001</xdr:rowOff>
    </xdr:from>
    <xdr:to>
      <xdr:col>8</xdr:col>
      <xdr:colOff>584200</xdr:colOff>
      <xdr:row>82</xdr:row>
      <xdr:rowOff>127001</xdr:rowOff>
    </xdr:to>
    <xdr:graphicFrame macro="">
      <xdr:nvGraphicFramePr>
        <xdr:cNvPr id="3" name="Chart 1">
          <a:extLst>
            <a:ext uri="{FF2B5EF4-FFF2-40B4-BE49-F238E27FC236}">
              <a16:creationId xmlns:a16="http://schemas.microsoft.com/office/drawing/2014/main" id="{00000000-0008-0000-0B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127000</xdr:colOff>
      <xdr:row>108</xdr:row>
      <xdr:rowOff>127001</xdr:rowOff>
    </xdr:from>
    <xdr:to>
      <xdr:col>8</xdr:col>
      <xdr:colOff>584200</xdr:colOff>
      <xdr:row>127</xdr:row>
      <xdr:rowOff>127001</xdr:rowOff>
    </xdr:to>
    <xdr:graphicFrame macro="">
      <xdr:nvGraphicFramePr>
        <xdr:cNvPr id="4" name="Chart 1">
          <a:extLst>
            <a:ext uri="{FF2B5EF4-FFF2-40B4-BE49-F238E27FC236}">
              <a16:creationId xmlns:a16="http://schemas.microsoft.com/office/drawing/2014/main" id="{00000000-0008-0000-0B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127000</xdr:colOff>
      <xdr:row>130</xdr:row>
      <xdr:rowOff>127002</xdr:rowOff>
    </xdr:from>
    <xdr:to>
      <xdr:col>8</xdr:col>
      <xdr:colOff>584200</xdr:colOff>
      <xdr:row>149</xdr:row>
      <xdr:rowOff>127002</xdr:rowOff>
    </xdr:to>
    <xdr:pic>
      <xdr:nvPicPr>
        <xdr:cNvPr id="11265" name="Picture 1">
          <a:extLst>
            <a:ext uri="{FF2B5EF4-FFF2-40B4-BE49-F238E27FC236}">
              <a16:creationId xmlns:a16="http://schemas.microsoft.com/office/drawing/2014/main" id="{00000000-0008-0000-0B00-0000012C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7000" y="18824577"/>
          <a:ext cx="5334000" cy="2714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127000</xdr:colOff>
      <xdr:row>153</xdr:row>
      <xdr:rowOff>47626</xdr:rowOff>
    </xdr:from>
    <xdr:to>
      <xdr:col>8</xdr:col>
      <xdr:colOff>584200</xdr:colOff>
      <xdr:row>172</xdr:row>
      <xdr:rowOff>47626</xdr:rowOff>
    </xdr:to>
    <xdr:graphicFrame macro="">
      <xdr:nvGraphicFramePr>
        <xdr:cNvPr id="6" name="Chart 1">
          <a:extLst>
            <a:ext uri="{FF2B5EF4-FFF2-40B4-BE49-F238E27FC236}">
              <a16:creationId xmlns:a16="http://schemas.microsoft.com/office/drawing/2014/main" id="{00000000-0008-0000-0B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127000</xdr:colOff>
      <xdr:row>176</xdr:row>
      <xdr:rowOff>47626</xdr:rowOff>
    </xdr:from>
    <xdr:to>
      <xdr:col>8</xdr:col>
      <xdr:colOff>584200</xdr:colOff>
      <xdr:row>195</xdr:row>
      <xdr:rowOff>47626</xdr:rowOff>
    </xdr:to>
    <xdr:graphicFrame macro="">
      <xdr:nvGraphicFramePr>
        <xdr:cNvPr id="7" name="Chart 1">
          <a:extLst>
            <a:ext uri="{FF2B5EF4-FFF2-40B4-BE49-F238E27FC236}">
              <a16:creationId xmlns:a16="http://schemas.microsoft.com/office/drawing/2014/main" id="{00000000-0008-0000-0B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xdr:from>
          <xdr:col>9</xdr:col>
          <xdr:colOff>0</xdr:colOff>
          <xdr:row>9</xdr:row>
          <xdr:rowOff>0</xdr:rowOff>
        </xdr:from>
        <xdr:to>
          <xdr:col>10</xdr:col>
          <xdr:colOff>0</xdr:colOff>
          <xdr:row>11</xdr:row>
          <xdr:rowOff>83820</xdr:rowOff>
        </xdr:to>
        <xdr:sp macro="" textlink="">
          <xdr:nvSpPr>
            <xdr:cNvPr id="11266" name="Spinner 2" hidden="1">
              <a:extLst>
                <a:ext uri="{63B3BB69-23CF-44E3-9099-C40C66FF867C}">
                  <a14:compatExt spid="_x0000_s11266"/>
                </a:ext>
                <a:ext uri="{FF2B5EF4-FFF2-40B4-BE49-F238E27FC236}">
                  <a16:creationId xmlns:a16="http://schemas.microsoft.com/office/drawing/2014/main" id="{00000000-0008-0000-0B00-0000022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88</xdr:row>
          <xdr:rowOff>0</xdr:rowOff>
        </xdr:from>
        <xdr:to>
          <xdr:col>10</xdr:col>
          <xdr:colOff>0</xdr:colOff>
          <xdr:row>90</xdr:row>
          <xdr:rowOff>99060</xdr:rowOff>
        </xdr:to>
        <xdr:sp macro="" textlink="">
          <xdr:nvSpPr>
            <xdr:cNvPr id="11267" name="Spinner 3" hidden="1">
              <a:extLst>
                <a:ext uri="{63B3BB69-23CF-44E3-9099-C40C66FF867C}">
                  <a14:compatExt spid="_x0000_s11267"/>
                </a:ext>
                <a:ext uri="{FF2B5EF4-FFF2-40B4-BE49-F238E27FC236}">
                  <a16:creationId xmlns:a16="http://schemas.microsoft.com/office/drawing/2014/main" id="{00000000-0008-0000-0B00-0000032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68580</xdr:colOff>
          <xdr:row>55</xdr:row>
          <xdr:rowOff>0</xdr:rowOff>
        </xdr:from>
        <xdr:to>
          <xdr:col>10</xdr:col>
          <xdr:colOff>68580</xdr:colOff>
          <xdr:row>57</xdr:row>
          <xdr:rowOff>99060</xdr:rowOff>
        </xdr:to>
        <xdr:sp macro="" textlink="">
          <xdr:nvSpPr>
            <xdr:cNvPr id="11268" name="Spinner 4" hidden="1">
              <a:extLst>
                <a:ext uri="{63B3BB69-23CF-44E3-9099-C40C66FF867C}">
                  <a14:compatExt spid="_x0000_s11268"/>
                </a:ext>
                <a:ext uri="{FF2B5EF4-FFF2-40B4-BE49-F238E27FC236}">
                  <a16:creationId xmlns:a16="http://schemas.microsoft.com/office/drawing/2014/main" id="{00000000-0008-0000-0B00-0000042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68580</xdr:colOff>
          <xdr:row>73</xdr:row>
          <xdr:rowOff>0</xdr:rowOff>
        </xdr:from>
        <xdr:to>
          <xdr:col>10</xdr:col>
          <xdr:colOff>68580</xdr:colOff>
          <xdr:row>75</xdr:row>
          <xdr:rowOff>99060</xdr:rowOff>
        </xdr:to>
        <xdr:sp macro="" textlink="">
          <xdr:nvSpPr>
            <xdr:cNvPr id="11269" name="Spinner 5" hidden="1">
              <a:extLst>
                <a:ext uri="{63B3BB69-23CF-44E3-9099-C40C66FF867C}">
                  <a14:compatExt spid="_x0000_s11269"/>
                </a:ext>
                <a:ext uri="{FF2B5EF4-FFF2-40B4-BE49-F238E27FC236}">
                  <a16:creationId xmlns:a16="http://schemas.microsoft.com/office/drawing/2014/main" id="{00000000-0008-0000-0B00-0000052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162</xdr:row>
          <xdr:rowOff>0</xdr:rowOff>
        </xdr:from>
        <xdr:to>
          <xdr:col>10</xdr:col>
          <xdr:colOff>0</xdr:colOff>
          <xdr:row>164</xdr:row>
          <xdr:rowOff>99060</xdr:rowOff>
        </xdr:to>
        <xdr:sp macro="" textlink="">
          <xdr:nvSpPr>
            <xdr:cNvPr id="11270" name="Spinner 6" hidden="1">
              <a:extLst>
                <a:ext uri="{63B3BB69-23CF-44E3-9099-C40C66FF867C}">
                  <a14:compatExt spid="_x0000_s11270"/>
                </a:ext>
                <a:ext uri="{FF2B5EF4-FFF2-40B4-BE49-F238E27FC236}">
                  <a16:creationId xmlns:a16="http://schemas.microsoft.com/office/drawing/2014/main" id="{00000000-0008-0000-0B00-0000062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185</xdr:row>
          <xdr:rowOff>0</xdr:rowOff>
        </xdr:from>
        <xdr:to>
          <xdr:col>10</xdr:col>
          <xdr:colOff>0</xdr:colOff>
          <xdr:row>187</xdr:row>
          <xdr:rowOff>99060</xdr:rowOff>
        </xdr:to>
        <xdr:sp macro="" textlink="">
          <xdr:nvSpPr>
            <xdr:cNvPr id="11271" name="Spinner 7" hidden="1">
              <a:extLst>
                <a:ext uri="{63B3BB69-23CF-44E3-9099-C40C66FF867C}">
                  <a14:compatExt spid="_x0000_s11271"/>
                </a:ext>
                <a:ext uri="{FF2B5EF4-FFF2-40B4-BE49-F238E27FC236}">
                  <a16:creationId xmlns:a16="http://schemas.microsoft.com/office/drawing/2014/main" id="{00000000-0008-0000-0B00-0000072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10</xdr:col>
      <xdr:colOff>266700</xdr:colOff>
      <xdr:row>1</xdr:row>
      <xdr:rowOff>95250</xdr:rowOff>
    </xdr:from>
    <xdr:to>
      <xdr:col>19</xdr:col>
      <xdr:colOff>523876</xdr:colOff>
      <xdr:row>57</xdr:row>
      <xdr:rowOff>28575</xdr:rowOff>
    </xdr:to>
    <xdr:sp macro="" textlink="">
      <xdr:nvSpPr>
        <xdr:cNvPr id="15" name="TextBox 14">
          <a:extLst>
            <a:ext uri="{FF2B5EF4-FFF2-40B4-BE49-F238E27FC236}">
              <a16:creationId xmlns:a16="http://schemas.microsoft.com/office/drawing/2014/main" id="{00000000-0008-0000-0B00-00000F000000}"/>
            </a:ext>
          </a:extLst>
        </xdr:cNvPr>
        <xdr:cNvSpPr txBox="1"/>
      </xdr:nvSpPr>
      <xdr:spPr>
        <a:xfrm>
          <a:off x="7105650" y="238125"/>
          <a:ext cx="5743576" cy="524827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In this logically equivalent model the age variable has been standardized in order to center it around zero, thus turning it into a measure of relative age, and it has been used to create two interaction terms, </a:t>
          </a:r>
          <a:r>
            <a:rPr lang="en-US" sz="1100" baseline="0">
              <a:solidFill>
                <a:schemeClr val="dk1"/>
              </a:solidFill>
              <a:effectLst/>
              <a:latin typeface="+mn-lt"/>
              <a:ea typeface="+mn-ea"/>
              <a:cs typeface="+mn-cs"/>
            </a:rPr>
            <a:t>AGE_STDZxPRIOR and </a:t>
          </a:r>
          <a:r>
            <a:rPr lang="en-US" sz="1100" baseline="0"/>
            <a:t>AGE_STDZxNOPRIOR, obtained by multiplying </a:t>
          </a:r>
          <a:r>
            <a:rPr lang="en-US" sz="1100" baseline="0">
              <a:solidFill>
                <a:schemeClr val="dk1"/>
              </a:solidFill>
              <a:effectLst/>
              <a:latin typeface="+mn-lt"/>
              <a:ea typeface="+mn-ea"/>
              <a:cs typeface="+mn-cs"/>
            </a:rPr>
            <a:t>AGE_STDZ by indicators for prior fracture and no prior fracture.</a:t>
          </a:r>
        </a:p>
        <a:p>
          <a:endParaRPr lang="en-US" sz="1100" baseline="0"/>
        </a:p>
        <a:p>
          <a:r>
            <a:rPr lang="en-US" sz="1100" baseline="0"/>
            <a:t>This allows the model to deal more </a:t>
          </a:r>
          <a:r>
            <a:rPr lang="en-US" sz="1100" baseline="0">
              <a:solidFill>
                <a:schemeClr val="dk1"/>
              </a:solidFill>
              <a:effectLst/>
              <a:latin typeface="+mn-lt"/>
              <a:ea typeface="+mn-ea"/>
              <a:cs typeface="+mn-cs"/>
            </a:rPr>
            <a:t>symmetrically with the two risk groups with respect to age effects and to address the multicollinearity issue that arose due to the fact that AGE is strictly positive and bounded far away from zero relative to its standard deviation, which is why </a:t>
          </a:r>
          <a:br>
            <a:rPr lang="en-US" sz="1100" baseline="0">
              <a:solidFill>
                <a:schemeClr val="dk1"/>
              </a:solidFill>
              <a:effectLst/>
              <a:latin typeface="+mn-lt"/>
              <a:ea typeface="+mn-ea"/>
              <a:cs typeface="+mn-cs"/>
            </a:rPr>
          </a:br>
          <a:r>
            <a:rPr lang="en-US" sz="1100" baseline="0">
              <a:solidFill>
                <a:schemeClr val="dk1"/>
              </a:solidFill>
              <a:effectLst/>
              <a:latin typeface="+mn-lt"/>
              <a:ea typeface="+mn-ea"/>
              <a:cs typeface="+mn-cs"/>
            </a:rPr>
            <a:t>AGExPRIORFRAC is so highly correlated with PRIORFRAC.  (See the additional charts on the rightmost sheet in this file.)</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Here the coefficient and odds ratio associated with PRIORFRAC can be interpreted on a ceteris paribus basis, because it is possible to contemplate changing the value of that variable while holding all other variables fixed.  In particular, the values of the new interaction variables can be fixed at zero by fixing the value of AGE at the mean age.</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The VIF's and correlations of coefficient estimates are now satisfactory.</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What leaps out clearly from this model is that relative age is not a factor for participants with a prior fracture:  the coefficient of AGE_STDZxPRIOR is insignificant (t=0.1, P=0.92). </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For participants who do not have a prior fracture, relative age is a highly significant factor in predicting whether they are going to have one soon:  t=3.5 and P=0.001 for the coefficient of AGE_STDZxNOPRIOR.  Moreover, there is virtually zero correlation (0.065) between the coefficients of PRIORFRAC and AGE_STDZxNOPRIOR</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If you play with the spinners next to the interactive classification table and ROC chart below, you can see that 0.5 is probably not the best all-around cutoff level.</a:t>
          </a:r>
          <a:endParaRPr lang="en-US" sz="1100" baseline="0"/>
        </a:p>
        <a:p>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3</xdr:col>
      <xdr:colOff>466725</xdr:colOff>
      <xdr:row>1</xdr:row>
      <xdr:rowOff>114300</xdr:rowOff>
    </xdr:from>
    <xdr:to>
      <xdr:col>6</xdr:col>
      <xdr:colOff>466725</xdr:colOff>
      <xdr:row>8</xdr:row>
      <xdr:rowOff>95249</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867275" y="257175"/>
          <a:ext cx="1828800" cy="981074"/>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The summary statistics and the estimated coefficients of all the other variables are the same in both models.</a:t>
          </a:r>
        </a:p>
        <a:p>
          <a:endParaRPr lang="en-US" sz="1100"/>
        </a:p>
      </xdr:txBody>
    </xdr:sp>
    <xdr:clientData/>
  </xdr:twoCellAnchor>
  <xdr:twoCellAnchor>
    <xdr:from>
      <xdr:col>7</xdr:col>
      <xdr:colOff>591502</xdr:colOff>
      <xdr:row>6</xdr:row>
      <xdr:rowOff>87630</xdr:rowOff>
    </xdr:from>
    <xdr:to>
      <xdr:col>18</xdr:col>
      <xdr:colOff>485775</xdr:colOff>
      <xdr:row>61</xdr:row>
      <xdr:rowOff>19050</xdr:rowOff>
    </xdr:to>
    <xdr:graphicFrame macro="">
      <xdr:nvGraphicFramePr>
        <xdr:cNvPr id="3" name="Chart 2">
          <a:extLst>
            <a:ext uri="{FF2B5EF4-FFF2-40B4-BE49-F238E27FC236}">
              <a16:creationId xmlns:a16="http://schemas.microsoft.com/office/drawing/2014/main" id="{00000000-0008-0000-0E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18</xdr:col>
      <xdr:colOff>57151</xdr:colOff>
      <xdr:row>24</xdr:row>
      <xdr:rowOff>41785</xdr:rowOff>
    </xdr:to>
    <xdr:pic>
      <xdr:nvPicPr>
        <xdr:cNvPr id="2" name="Picture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a:stretch>
          <a:fillRect/>
        </a:stretch>
      </xdr:blipFill>
      <xdr:spPr>
        <a:xfrm>
          <a:off x="1" y="0"/>
          <a:ext cx="11029950" cy="4613785"/>
        </a:xfrm>
        <a:prstGeom prst="rect">
          <a:avLst/>
        </a:prstGeom>
      </xdr:spPr>
    </xdr:pic>
    <xdr:clientData/>
  </xdr:twoCellAnchor>
  <xdr:twoCellAnchor>
    <xdr:from>
      <xdr:col>0</xdr:col>
      <xdr:colOff>438150</xdr:colOff>
      <xdr:row>15</xdr:row>
      <xdr:rowOff>38100</xdr:rowOff>
    </xdr:from>
    <xdr:to>
      <xdr:col>3</xdr:col>
      <xdr:colOff>485775</xdr:colOff>
      <xdr:row>21</xdr:row>
      <xdr:rowOff>19050</xdr:rowOff>
    </xdr:to>
    <xdr:sp macro="" textlink="">
      <xdr:nvSpPr>
        <xdr:cNvPr id="3" name="TextBox 2">
          <a:extLst>
            <a:ext uri="{FF2B5EF4-FFF2-40B4-BE49-F238E27FC236}">
              <a16:creationId xmlns:a16="http://schemas.microsoft.com/office/drawing/2014/main" id="{00000000-0008-0000-0F00-000003000000}"/>
            </a:ext>
          </a:extLst>
        </xdr:cNvPr>
        <xdr:cNvSpPr txBox="1"/>
      </xdr:nvSpPr>
      <xdr:spPr>
        <a:xfrm>
          <a:off x="438150" y="2895600"/>
          <a:ext cx="1876425" cy="112395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Variables used in Model 2: AGE has been standardized and used to create two separate interaction variables for fracture and no-fracture conditions.</a:t>
          </a:r>
        </a:p>
        <a:p>
          <a:endParaRPr lang="en-US" sz="1100"/>
        </a:p>
      </xdr:txBody>
    </xdr:sp>
    <xdr:clientData/>
  </xdr:twoCellAnchor>
  <xdr:twoCellAnchor>
    <xdr:from>
      <xdr:col>0</xdr:col>
      <xdr:colOff>428625</xdr:colOff>
      <xdr:row>2</xdr:row>
      <xdr:rowOff>76200</xdr:rowOff>
    </xdr:from>
    <xdr:to>
      <xdr:col>3</xdr:col>
      <xdr:colOff>600075</xdr:colOff>
      <xdr:row>9</xdr:row>
      <xdr:rowOff>57150</xdr:rowOff>
    </xdr:to>
    <xdr:sp macro="" textlink="">
      <xdr:nvSpPr>
        <xdr:cNvPr id="4" name="TextBox 3">
          <a:extLst>
            <a:ext uri="{FF2B5EF4-FFF2-40B4-BE49-F238E27FC236}">
              <a16:creationId xmlns:a16="http://schemas.microsoft.com/office/drawing/2014/main" id="{00000000-0008-0000-0F00-000004000000}"/>
            </a:ext>
          </a:extLst>
        </xdr:cNvPr>
        <xdr:cNvSpPr txBox="1"/>
      </xdr:nvSpPr>
      <xdr:spPr>
        <a:xfrm>
          <a:off x="428625" y="457200"/>
          <a:ext cx="2000250" cy="131445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Variables used in Model 1:  there is an extremely high correlation between AGE and AGExPRIORFRAC (0.99) because AGE is bounded far away from zero relative to its spread.</a:t>
          </a:r>
        </a:p>
        <a:p>
          <a:endParaRPr lang="en-US" sz="1100"/>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EED9B83-38A6-408D-A0FE-C76D41988359}" name="Table1" displayName="Table1" ref="B55:Y98" totalsRowShown="0" headerRowDxfId="25" dataDxfId="24">
  <autoFilter ref="B55:Y98" xr:uid="{7EED9B83-38A6-408D-A0FE-C76D41988359}"/>
  <tableColumns count="24">
    <tableColumn id="1" xr3:uid="{9ACE7110-0AC0-4478-837F-3A76C705CD07}" name="Column1" dataDxfId="23"/>
    <tableColumn id="2" xr3:uid="{A9CD69C7-B2BF-4CBD-B5EB-D25BB5B255EC}" name="Column2" dataDxfId="22"/>
    <tableColumn id="3" xr3:uid="{A82695B4-E46E-42C0-9CEB-02053DE4D790}" name="Column3" dataDxfId="21"/>
    <tableColumn id="4" xr3:uid="{FC55B6E8-A65C-4C5D-9CF8-91A2C33F556B}" name="Column4" dataDxfId="20"/>
    <tableColumn id="5" xr3:uid="{AD113A71-93D0-4B74-B615-8A9B6627AE2E}" name="Column5" dataDxfId="19"/>
    <tableColumn id="6" xr3:uid="{02A3B308-6365-4C83-BDFA-138AA9DFD495}" name="Column6" dataDxfId="18"/>
    <tableColumn id="7" xr3:uid="{787ABCED-39A5-42FE-8AAB-D498C9916659}" name="Column7" dataDxfId="17"/>
    <tableColumn id="8" xr3:uid="{CC91AB8D-63F1-40CE-953C-3EB9B70C1B8C}" name="Column8" dataDxfId="16"/>
    <tableColumn id="9" xr3:uid="{9866CB71-1D0E-4D59-A113-B0660322D756}" name="Column9" dataDxfId="15"/>
    <tableColumn id="10" xr3:uid="{A5B658CE-988F-415C-96AB-F64FB51BF43C}" name="Column10" dataDxfId="14"/>
    <tableColumn id="11" xr3:uid="{714490D6-A8B6-4165-97A9-69EED4968778}" name="Column11" dataDxfId="13"/>
    <tableColumn id="12" xr3:uid="{3A56BCA3-87E5-4B4B-8252-D6FFAB708A37}" name="Column12" dataDxfId="12"/>
    <tableColumn id="13" xr3:uid="{7F2B23A8-48D6-416A-8578-55B9C91A9F6E}" name="Column13" dataDxfId="11"/>
    <tableColumn id="14" xr3:uid="{8ED36C1F-C91F-48C5-893D-07A4E6D9E9C8}" name="Column14" dataDxfId="10"/>
    <tableColumn id="15" xr3:uid="{E3FC5B16-AAD3-4150-AB13-ED3DEC0B58E9}" name="Column15" dataDxfId="9"/>
    <tableColumn id="16" xr3:uid="{3B53B64E-C526-443F-BECA-E015644887BF}" name="Column16" dataDxfId="8"/>
    <tableColumn id="17" xr3:uid="{231CEE83-9E75-4CE8-AE5A-C3531E4903BF}" name="Column17" dataDxfId="7"/>
    <tableColumn id="18" xr3:uid="{552330CC-5A7A-498C-AFE2-193F205857F3}" name="Column18" dataDxfId="6"/>
    <tableColumn id="19" xr3:uid="{3EDDB86F-85FF-4AA4-8B40-F9E740857C4A}" name="Column19" dataDxfId="5"/>
    <tableColumn id="20" xr3:uid="{77B91880-C57C-4B15-BFA4-8521B3C5E70F}" name="Column20" dataDxfId="4"/>
    <tableColumn id="21" xr3:uid="{50E6EFAD-CBA4-4FC0-8ABD-3410174C99CB}" name="Column21" dataDxfId="3"/>
    <tableColumn id="22" xr3:uid="{FD710870-72BB-418D-A8BD-F97245F988D5}" name="Column22" dataDxfId="2"/>
    <tableColumn id="23" xr3:uid="{E08BE27B-8E03-4AC3-8557-94EB9F83BCE5}" name="Column23" dataDxfId="1"/>
    <tableColumn id="24" xr3:uid="{0ECA00BC-DE52-4442-8D12-D6AFAF315D3C}" name="Column24"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9">
    <wetp:webextensionref xmlns:r="http://schemas.openxmlformats.org/officeDocument/2006/relationships" r:id="rId1"/>
  </wetp:taskpane>
</wetp:taskpanes>
</file>

<file path=xl/webextensions/webextension1.xml><?xml version="1.0" encoding="utf-8"?>
<we:webextension xmlns:we="http://schemas.microsoft.com/office/webextensions/webextension/2010/11" id="{55A4C38C-8D6D-4E1E-ADC2-CF4FDF2057B4}">
  <we:reference id="367f4e28-f27a-41a8-92a6-9f79d56cb19e" version="2.1.0.0" store="EXCatalog" storeType="EXCatalog"/>
  <we:alternateReferences>
    <we:reference id="WA200001456" version="2.1.0.0" store="en-US"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FDS</we:customFunctionIds>
        <we:customFunctionIds>FDSN</we:customFunctionIds>
        <we:customFunctionIds>FDSZ</we:customFunctionIds>
        <we:customFunctionIds>FDSB</we:customFunctionIds>
        <we:customFunctionIds>FDSC</we:customFunctionIds>
        <we:customFunctionIds>FDSR</we:customFunctionIds>
        <we:customFunctionIds>FDSRN</we:customFunctionIds>
        <we:customFunctionIds>FDSRZ</we:customFunctionIds>
        <we:customFunctionIds>FDSRB</we:customFunctionIds>
        <we:customFunctionIds>FDSRC</we:customFunctionIds>
        <we:customFunctionIds>FDSLIVE</we:customFunctionIds>
      </we:customFunctionIdList>
    </a:ext>
  </we:extLst>
</we:webextension>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8" Type="http://schemas.openxmlformats.org/officeDocument/2006/relationships/ctrlProp" Target="../ctrlProps/ctrlProp6.xml"/><Relationship Id="rId3" Type="http://schemas.openxmlformats.org/officeDocument/2006/relationships/ctrlProp" Target="../ctrlProps/ctrlProp1.xml"/><Relationship Id="rId7" Type="http://schemas.openxmlformats.org/officeDocument/2006/relationships/ctrlProp" Target="../ctrlProps/ctrlProp5.xml"/><Relationship Id="rId2" Type="http://schemas.openxmlformats.org/officeDocument/2006/relationships/vmlDrawing" Target="../drawings/vmlDrawing1.vml"/><Relationship Id="rId1" Type="http://schemas.openxmlformats.org/officeDocument/2006/relationships/drawing" Target="../drawings/drawing7.xml"/><Relationship Id="rId6" Type="http://schemas.openxmlformats.org/officeDocument/2006/relationships/ctrlProp" Target="../ctrlProps/ctrlProp4.xml"/><Relationship Id="rId5" Type="http://schemas.openxmlformats.org/officeDocument/2006/relationships/ctrlProp" Target="../ctrlProps/ctrlProp3.xml"/><Relationship Id="rId4" Type="http://schemas.openxmlformats.org/officeDocument/2006/relationships/ctrlProp" Target="../ctrlProps/ctrlProp2.xml"/><Relationship Id="rId9" Type="http://schemas.openxmlformats.org/officeDocument/2006/relationships/comments" Target="../comments1.xml"/></Relationships>
</file>

<file path=xl/worksheets/_rels/sheet12.xml.rels><?xml version="1.0" encoding="UTF-8" standalone="yes"?>
<Relationships xmlns="http://schemas.openxmlformats.org/package/2006/relationships"><Relationship Id="rId8" Type="http://schemas.openxmlformats.org/officeDocument/2006/relationships/ctrlProp" Target="../ctrlProps/ctrlProp12.xml"/><Relationship Id="rId3" Type="http://schemas.openxmlformats.org/officeDocument/2006/relationships/ctrlProp" Target="../ctrlProps/ctrlProp7.xml"/><Relationship Id="rId7" Type="http://schemas.openxmlformats.org/officeDocument/2006/relationships/ctrlProp" Target="../ctrlProps/ctrlProp11.xml"/><Relationship Id="rId2" Type="http://schemas.openxmlformats.org/officeDocument/2006/relationships/vmlDrawing" Target="../drawings/vmlDrawing2.vml"/><Relationship Id="rId1" Type="http://schemas.openxmlformats.org/officeDocument/2006/relationships/drawing" Target="../drawings/drawing8.xml"/><Relationship Id="rId6" Type="http://schemas.openxmlformats.org/officeDocument/2006/relationships/ctrlProp" Target="../ctrlProps/ctrlProp10.xml"/><Relationship Id="rId5" Type="http://schemas.openxmlformats.org/officeDocument/2006/relationships/ctrlProp" Target="../ctrlProps/ctrlProp9.xml"/><Relationship Id="rId4" Type="http://schemas.openxmlformats.org/officeDocument/2006/relationships/ctrlProp" Target="../ctrlProps/ctrlProp8.xml"/><Relationship Id="rId9"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9.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FD8D2F-D1B2-4427-BF80-62FA2F4EFF0D}">
  <dimension ref="A1:JV500"/>
  <sheetViews>
    <sheetView workbookViewId="0">
      <selection activeCell="Z26" sqref="Z26"/>
    </sheetView>
  </sheetViews>
  <sheetFormatPr defaultRowHeight="14.4" x14ac:dyDescent="0.3"/>
  <sheetData>
    <row r="1" spans="1:282" x14ac:dyDescent="0.3">
      <c r="A1">
        <v>1</v>
      </c>
      <c r="B1">
        <v>0</v>
      </c>
      <c r="E1">
        <v>0</v>
      </c>
      <c r="F1">
        <v>-0.7299597114019386</v>
      </c>
      <c r="G1">
        <v>-0.7299597114019386</v>
      </c>
      <c r="H1">
        <v>0</v>
      </c>
      <c r="I1">
        <v>0</v>
      </c>
      <c r="J1">
        <v>0</v>
      </c>
      <c r="K1">
        <v>28.160550000000001</v>
      </c>
      <c r="L1">
        <v>1</v>
      </c>
      <c r="M1">
        <v>158</v>
      </c>
      <c r="N1">
        <v>0</v>
      </c>
      <c r="O1">
        <v>0</v>
      </c>
      <c r="P1">
        <v>0</v>
      </c>
      <c r="Q1">
        <v>0</v>
      </c>
      <c r="R1">
        <v>2</v>
      </c>
      <c r="S1">
        <v>0</v>
      </c>
      <c r="T1">
        <v>1</v>
      </c>
      <c r="U1">
        <v>0</v>
      </c>
      <c r="V1">
        <v>0</v>
      </c>
      <c r="W1">
        <v>70.3</v>
      </c>
      <c r="DW1">
        <v>70.3</v>
      </c>
      <c r="JV1">
        <v>1</v>
      </c>
    </row>
    <row r="2" spans="1:282" x14ac:dyDescent="0.3">
      <c r="A2">
        <v>1</v>
      </c>
      <c r="B2">
        <v>0</v>
      </c>
      <c r="E2">
        <v>0</v>
      </c>
      <c r="F2">
        <v>-0.39623841694814149</v>
      </c>
      <c r="G2">
        <v>-0.39623841694814149</v>
      </c>
      <c r="H2">
        <v>0</v>
      </c>
      <c r="I2">
        <v>0</v>
      </c>
      <c r="J2">
        <v>0</v>
      </c>
      <c r="K2">
        <v>34.023440000000001</v>
      </c>
      <c r="L2">
        <v>2</v>
      </c>
      <c r="M2">
        <v>160</v>
      </c>
      <c r="N2">
        <v>0</v>
      </c>
      <c r="O2">
        <v>0</v>
      </c>
      <c r="P2">
        <v>0</v>
      </c>
      <c r="Q2">
        <v>0</v>
      </c>
      <c r="R2">
        <v>2</v>
      </c>
      <c r="S2">
        <v>0</v>
      </c>
      <c r="T2">
        <v>1</v>
      </c>
      <c r="U2">
        <v>0</v>
      </c>
      <c r="V2">
        <v>0</v>
      </c>
      <c r="W2">
        <v>87.1</v>
      </c>
      <c r="DW2">
        <v>87.1</v>
      </c>
      <c r="JV2">
        <v>1</v>
      </c>
    </row>
    <row r="3" spans="1:282" x14ac:dyDescent="0.3">
      <c r="A3">
        <v>1</v>
      </c>
      <c r="B3">
        <v>0</v>
      </c>
      <c r="E3">
        <v>0</v>
      </c>
      <c r="F3">
        <v>2.1622915071976365</v>
      </c>
      <c r="G3">
        <v>0</v>
      </c>
      <c r="H3">
        <v>2.1622915071976365</v>
      </c>
      <c r="I3">
        <v>88</v>
      </c>
      <c r="J3">
        <v>1</v>
      </c>
      <c r="K3">
        <v>20.609359999999999</v>
      </c>
      <c r="L3">
        <v>11</v>
      </c>
      <c r="M3">
        <v>157</v>
      </c>
      <c r="N3">
        <v>1</v>
      </c>
      <c r="O3">
        <v>1</v>
      </c>
      <c r="P3">
        <v>0</v>
      </c>
      <c r="Q3">
        <v>1</v>
      </c>
      <c r="R3">
        <v>1</v>
      </c>
      <c r="S3">
        <v>1</v>
      </c>
      <c r="T3">
        <v>0</v>
      </c>
      <c r="U3">
        <v>0</v>
      </c>
      <c r="V3">
        <v>0</v>
      </c>
      <c r="W3">
        <v>50.8</v>
      </c>
      <c r="DW3">
        <v>50.8</v>
      </c>
      <c r="JV3">
        <v>1</v>
      </c>
    </row>
    <row r="4" spans="1:282" x14ac:dyDescent="0.3">
      <c r="A4">
        <v>1</v>
      </c>
      <c r="B4">
        <v>0</v>
      </c>
      <c r="E4">
        <v>0</v>
      </c>
      <c r="F4">
        <v>1.4948489182900422</v>
      </c>
      <c r="G4">
        <v>1.4948489182900422</v>
      </c>
      <c r="H4">
        <v>0</v>
      </c>
      <c r="I4">
        <v>0</v>
      </c>
      <c r="J4">
        <v>0</v>
      </c>
      <c r="K4">
        <v>24.257809999999999</v>
      </c>
      <c r="L4">
        <v>5</v>
      </c>
      <c r="M4">
        <v>160</v>
      </c>
      <c r="N4">
        <v>0</v>
      </c>
      <c r="O4">
        <v>0</v>
      </c>
      <c r="P4">
        <v>0</v>
      </c>
      <c r="Q4">
        <v>0</v>
      </c>
      <c r="R4">
        <v>1</v>
      </c>
      <c r="S4">
        <v>1</v>
      </c>
      <c r="T4">
        <v>0</v>
      </c>
      <c r="U4">
        <v>0</v>
      </c>
      <c r="V4">
        <v>0</v>
      </c>
      <c r="W4">
        <v>62.1</v>
      </c>
      <c r="DW4">
        <v>62.1</v>
      </c>
      <c r="JV4">
        <v>1</v>
      </c>
    </row>
    <row r="5" spans="1:282" x14ac:dyDescent="0.3">
      <c r="A5">
        <v>1</v>
      </c>
      <c r="B5">
        <v>0</v>
      </c>
      <c r="E5">
        <v>0</v>
      </c>
      <c r="F5">
        <v>-0.84120014288653766</v>
      </c>
      <c r="G5">
        <v>-0.84120014288653766</v>
      </c>
      <c r="H5">
        <v>0</v>
      </c>
      <c r="I5">
        <v>0</v>
      </c>
      <c r="J5">
        <v>0</v>
      </c>
      <c r="K5">
        <v>29.432130000000001</v>
      </c>
      <c r="L5">
        <v>1</v>
      </c>
      <c r="M5">
        <v>152</v>
      </c>
      <c r="N5">
        <v>0</v>
      </c>
      <c r="O5">
        <v>0</v>
      </c>
      <c r="P5">
        <v>0</v>
      </c>
      <c r="Q5">
        <v>0</v>
      </c>
      <c r="R5">
        <v>2</v>
      </c>
      <c r="S5">
        <v>0</v>
      </c>
      <c r="T5">
        <v>1</v>
      </c>
      <c r="U5">
        <v>0</v>
      </c>
      <c r="V5">
        <v>0</v>
      </c>
      <c r="W5">
        <v>68</v>
      </c>
      <c r="DW5">
        <v>68</v>
      </c>
      <c r="JV5">
        <v>1</v>
      </c>
    </row>
    <row r="6" spans="1:282" x14ac:dyDescent="0.3">
      <c r="A6">
        <v>1</v>
      </c>
      <c r="B6">
        <v>0</v>
      </c>
      <c r="E6">
        <v>0</v>
      </c>
      <c r="F6">
        <v>-0.17375755397894344</v>
      </c>
      <c r="G6">
        <v>0</v>
      </c>
      <c r="H6">
        <v>-0.17375755397894344</v>
      </c>
      <c r="I6">
        <v>67</v>
      </c>
      <c r="J6">
        <v>0</v>
      </c>
      <c r="K6">
        <v>26.233560000000001</v>
      </c>
      <c r="L6">
        <v>4</v>
      </c>
      <c r="M6">
        <v>161</v>
      </c>
      <c r="N6">
        <v>0</v>
      </c>
      <c r="O6">
        <v>0</v>
      </c>
      <c r="P6">
        <v>0</v>
      </c>
      <c r="Q6">
        <v>1</v>
      </c>
      <c r="R6">
        <v>2</v>
      </c>
      <c r="S6">
        <v>0</v>
      </c>
      <c r="T6">
        <v>1</v>
      </c>
      <c r="U6">
        <v>0</v>
      </c>
      <c r="V6">
        <v>1</v>
      </c>
      <c r="W6">
        <v>68</v>
      </c>
      <c r="DW6">
        <v>68</v>
      </c>
      <c r="JV6">
        <v>1</v>
      </c>
    </row>
    <row r="7" spans="1:282" x14ac:dyDescent="0.3">
      <c r="A7">
        <v>1</v>
      </c>
      <c r="B7">
        <v>0</v>
      </c>
      <c r="E7">
        <v>0</v>
      </c>
      <c r="F7">
        <v>1.7173297812592403</v>
      </c>
      <c r="G7">
        <v>1.7173297812592403</v>
      </c>
      <c r="H7">
        <v>0</v>
      </c>
      <c r="I7">
        <v>0</v>
      </c>
      <c r="J7">
        <v>0</v>
      </c>
      <c r="K7">
        <v>22.577780000000001</v>
      </c>
      <c r="L7">
        <v>6</v>
      </c>
      <c r="M7">
        <v>150</v>
      </c>
      <c r="N7">
        <v>0</v>
      </c>
      <c r="O7">
        <v>0</v>
      </c>
      <c r="P7">
        <v>0</v>
      </c>
      <c r="Q7">
        <v>0</v>
      </c>
      <c r="R7">
        <v>1</v>
      </c>
      <c r="S7">
        <v>1</v>
      </c>
      <c r="T7">
        <v>0</v>
      </c>
      <c r="U7">
        <v>0</v>
      </c>
      <c r="V7">
        <v>0</v>
      </c>
      <c r="W7">
        <v>50.8</v>
      </c>
      <c r="DW7">
        <v>50.8</v>
      </c>
      <c r="JV7">
        <v>1</v>
      </c>
    </row>
    <row r="8" spans="1:282" x14ac:dyDescent="0.3">
      <c r="A8">
        <v>1</v>
      </c>
      <c r="B8">
        <v>0</v>
      </c>
      <c r="E8">
        <v>0</v>
      </c>
      <c r="F8">
        <v>1.4948489182900422</v>
      </c>
      <c r="G8">
        <v>0</v>
      </c>
      <c r="H8">
        <v>1.4948489182900422</v>
      </c>
      <c r="I8">
        <v>82</v>
      </c>
      <c r="J8">
        <v>0</v>
      </c>
      <c r="K8">
        <v>17.429189999999998</v>
      </c>
      <c r="L8">
        <v>7</v>
      </c>
      <c r="M8">
        <v>153</v>
      </c>
      <c r="N8">
        <v>0</v>
      </c>
      <c r="O8">
        <v>0</v>
      </c>
      <c r="P8">
        <v>0</v>
      </c>
      <c r="Q8">
        <v>1</v>
      </c>
      <c r="R8">
        <v>2</v>
      </c>
      <c r="S8">
        <v>0</v>
      </c>
      <c r="T8">
        <v>1</v>
      </c>
      <c r="U8">
        <v>0</v>
      </c>
      <c r="V8">
        <v>0</v>
      </c>
      <c r="W8">
        <v>40.799999999999997</v>
      </c>
      <c r="DW8">
        <v>40.799999999999997</v>
      </c>
      <c r="JV8">
        <v>1</v>
      </c>
    </row>
    <row r="9" spans="1:282" x14ac:dyDescent="0.3">
      <c r="A9">
        <v>1</v>
      </c>
      <c r="B9">
        <v>0</v>
      </c>
      <c r="E9">
        <v>0</v>
      </c>
      <c r="F9">
        <v>1.9398106442284384</v>
      </c>
      <c r="G9">
        <v>0</v>
      </c>
      <c r="H9">
        <v>1.9398106442284384</v>
      </c>
      <c r="I9">
        <v>86</v>
      </c>
      <c r="J9">
        <v>0</v>
      </c>
      <c r="K9">
        <v>25.723210000000002</v>
      </c>
      <c r="L9">
        <v>7</v>
      </c>
      <c r="M9">
        <v>156</v>
      </c>
      <c r="N9">
        <v>0</v>
      </c>
      <c r="O9">
        <v>0</v>
      </c>
      <c r="P9">
        <v>0</v>
      </c>
      <c r="Q9">
        <v>1</v>
      </c>
      <c r="R9">
        <v>2</v>
      </c>
      <c r="S9">
        <v>0</v>
      </c>
      <c r="T9">
        <v>1</v>
      </c>
      <c r="U9">
        <v>0</v>
      </c>
      <c r="V9">
        <v>0</v>
      </c>
      <c r="W9">
        <v>62.6</v>
      </c>
      <c r="DW9">
        <v>62.6</v>
      </c>
      <c r="JV9">
        <v>1</v>
      </c>
    </row>
    <row r="10" spans="1:282" x14ac:dyDescent="0.3">
      <c r="A10">
        <v>1</v>
      </c>
      <c r="B10">
        <v>0</v>
      </c>
      <c r="E10">
        <v>0</v>
      </c>
      <c r="F10">
        <v>-1.1749214373403347</v>
      </c>
      <c r="G10">
        <v>-1.1749214373403347</v>
      </c>
      <c r="H10">
        <v>0</v>
      </c>
      <c r="I10">
        <v>0</v>
      </c>
      <c r="J10">
        <v>0</v>
      </c>
      <c r="K10">
        <v>23.043980000000001</v>
      </c>
      <c r="L10">
        <v>0</v>
      </c>
      <c r="M10">
        <v>166</v>
      </c>
      <c r="N10">
        <v>0</v>
      </c>
      <c r="O10">
        <v>0</v>
      </c>
      <c r="P10">
        <v>0</v>
      </c>
      <c r="Q10">
        <v>0</v>
      </c>
      <c r="R10">
        <v>1</v>
      </c>
      <c r="S10">
        <v>1</v>
      </c>
      <c r="T10">
        <v>0</v>
      </c>
      <c r="U10">
        <v>0</v>
      </c>
      <c r="V10">
        <v>0</v>
      </c>
      <c r="W10">
        <v>63.5</v>
      </c>
      <c r="DW10">
        <v>63.5</v>
      </c>
      <c r="JV10">
        <v>1</v>
      </c>
    </row>
    <row r="11" spans="1:282" x14ac:dyDescent="0.3">
      <c r="A11">
        <v>1</v>
      </c>
      <c r="B11">
        <v>0</v>
      </c>
      <c r="E11">
        <v>0</v>
      </c>
      <c r="F11">
        <v>-0.17375755397894344</v>
      </c>
      <c r="G11">
        <v>-0.17375755397894344</v>
      </c>
      <c r="H11">
        <v>0</v>
      </c>
      <c r="I11">
        <v>0</v>
      </c>
      <c r="J11">
        <v>0</v>
      </c>
      <c r="K11">
        <v>28.877780000000001</v>
      </c>
      <c r="L11">
        <v>4</v>
      </c>
      <c r="M11">
        <v>153</v>
      </c>
      <c r="N11">
        <v>1</v>
      </c>
      <c r="O11">
        <v>0</v>
      </c>
      <c r="P11">
        <v>0</v>
      </c>
      <c r="Q11">
        <v>0</v>
      </c>
      <c r="R11">
        <v>1</v>
      </c>
      <c r="S11">
        <v>1</v>
      </c>
      <c r="T11">
        <v>0</v>
      </c>
      <c r="U11">
        <v>0</v>
      </c>
      <c r="V11">
        <v>1</v>
      </c>
      <c r="W11">
        <v>67.599999999999994</v>
      </c>
      <c r="DW11">
        <v>67.599999999999994</v>
      </c>
      <c r="JV11">
        <v>1</v>
      </c>
    </row>
    <row r="12" spans="1:282" x14ac:dyDescent="0.3">
      <c r="A12">
        <v>1</v>
      </c>
      <c r="B12">
        <v>0</v>
      </c>
      <c r="E12">
        <v>0</v>
      </c>
      <c r="F12">
        <v>-1.3974023003095328</v>
      </c>
      <c r="G12">
        <v>-1.3974023003095328</v>
      </c>
      <c r="H12">
        <v>0</v>
      </c>
      <c r="I12">
        <v>0</v>
      </c>
      <c r="J12">
        <v>1</v>
      </c>
      <c r="K12">
        <v>42.274729999999998</v>
      </c>
      <c r="L12">
        <v>3</v>
      </c>
      <c r="M12">
        <v>167</v>
      </c>
      <c r="N12">
        <v>0</v>
      </c>
      <c r="O12">
        <v>0</v>
      </c>
      <c r="P12">
        <v>0</v>
      </c>
      <c r="Q12">
        <v>0</v>
      </c>
      <c r="R12">
        <v>2</v>
      </c>
      <c r="S12">
        <v>0</v>
      </c>
      <c r="T12">
        <v>1</v>
      </c>
      <c r="U12">
        <v>0</v>
      </c>
      <c r="V12">
        <v>1</v>
      </c>
      <c r="W12">
        <v>117.9</v>
      </c>
      <c r="DW12">
        <v>117.9</v>
      </c>
      <c r="JV12">
        <v>1</v>
      </c>
    </row>
    <row r="13" spans="1:282" x14ac:dyDescent="0.3">
      <c r="A13">
        <v>1</v>
      </c>
      <c r="B13">
        <v>0</v>
      </c>
      <c r="E13">
        <v>0</v>
      </c>
      <c r="F13">
        <v>-1.0636810058557358</v>
      </c>
      <c r="G13">
        <v>-1.0636810058557358</v>
      </c>
      <c r="H13">
        <v>0</v>
      </c>
      <c r="I13">
        <v>0</v>
      </c>
      <c r="J13">
        <v>0</v>
      </c>
      <c r="K13">
        <v>25.56775</v>
      </c>
      <c r="L13">
        <v>1</v>
      </c>
      <c r="M13">
        <v>162</v>
      </c>
      <c r="N13">
        <v>0</v>
      </c>
      <c r="O13">
        <v>0</v>
      </c>
      <c r="P13">
        <v>0</v>
      </c>
      <c r="Q13">
        <v>0</v>
      </c>
      <c r="R13">
        <v>1</v>
      </c>
      <c r="S13">
        <v>1</v>
      </c>
      <c r="T13">
        <v>0</v>
      </c>
      <c r="U13">
        <v>0</v>
      </c>
      <c r="V13">
        <v>1</v>
      </c>
      <c r="W13">
        <v>67.099999999999994</v>
      </c>
      <c r="DW13">
        <v>67.099999999999994</v>
      </c>
      <c r="JV13">
        <v>1</v>
      </c>
    </row>
    <row r="14" spans="1:282" x14ac:dyDescent="0.3">
      <c r="A14">
        <v>1</v>
      </c>
      <c r="B14">
        <v>0</v>
      </c>
      <c r="E14">
        <v>0</v>
      </c>
      <c r="F14">
        <v>0.38244460344405179</v>
      </c>
      <c r="G14">
        <v>0.38244460344405179</v>
      </c>
      <c r="H14">
        <v>0</v>
      </c>
      <c r="I14">
        <v>0</v>
      </c>
      <c r="J14">
        <v>1</v>
      </c>
      <c r="K14">
        <v>21.157019999999999</v>
      </c>
      <c r="L14">
        <v>5</v>
      </c>
      <c r="M14">
        <v>165</v>
      </c>
      <c r="N14">
        <v>0</v>
      </c>
      <c r="O14">
        <v>0</v>
      </c>
      <c r="P14">
        <v>0</v>
      </c>
      <c r="Q14">
        <v>0</v>
      </c>
      <c r="R14">
        <v>1</v>
      </c>
      <c r="S14">
        <v>1</v>
      </c>
      <c r="T14">
        <v>0</v>
      </c>
      <c r="U14">
        <v>0</v>
      </c>
      <c r="V14">
        <v>0</v>
      </c>
      <c r="W14">
        <v>57.6</v>
      </c>
      <c r="DW14">
        <v>57.6</v>
      </c>
      <c r="JV14">
        <v>1</v>
      </c>
    </row>
    <row r="15" spans="1:282" x14ac:dyDescent="0.3">
      <c r="A15">
        <v>1</v>
      </c>
      <c r="B15">
        <v>0</v>
      </c>
      <c r="E15">
        <v>0</v>
      </c>
      <c r="F15">
        <v>-0.5074788484327406</v>
      </c>
      <c r="G15">
        <v>-0.5074788484327406</v>
      </c>
      <c r="H15">
        <v>0</v>
      </c>
      <c r="I15">
        <v>0</v>
      </c>
      <c r="J15">
        <v>0</v>
      </c>
      <c r="K15">
        <v>23.90625</v>
      </c>
      <c r="L15">
        <v>1</v>
      </c>
      <c r="M15">
        <v>160</v>
      </c>
      <c r="N15">
        <v>0</v>
      </c>
      <c r="O15">
        <v>0</v>
      </c>
      <c r="P15">
        <v>1</v>
      </c>
      <c r="Q15">
        <v>0</v>
      </c>
      <c r="R15">
        <v>2</v>
      </c>
      <c r="S15">
        <v>0</v>
      </c>
      <c r="T15">
        <v>1</v>
      </c>
      <c r="U15">
        <v>0</v>
      </c>
      <c r="V15">
        <v>0</v>
      </c>
      <c r="W15">
        <v>61.2</v>
      </c>
      <c r="DW15">
        <v>61.2</v>
      </c>
      <c r="JV15">
        <v>1</v>
      </c>
    </row>
    <row r="16" spans="1:282" x14ac:dyDescent="0.3">
      <c r="A16">
        <v>1</v>
      </c>
      <c r="B16">
        <v>0</v>
      </c>
      <c r="E16">
        <v>0</v>
      </c>
      <c r="F16">
        <v>-6.2517122494344393E-2</v>
      </c>
      <c r="G16">
        <v>-6.2517122494344393E-2</v>
      </c>
      <c r="H16">
        <v>0</v>
      </c>
      <c r="I16">
        <v>0</v>
      </c>
      <c r="J16">
        <v>1</v>
      </c>
      <c r="K16">
        <v>30.091429999999999</v>
      </c>
      <c r="L16">
        <v>4</v>
      </c>
      <c r="M16">
        <v>161</v>
      </c>
      <c r="N16">
        <v>0</v>
      </c>
      <c r="O16">
        <v>0</v>
      </c>
      <c r="P16">
        <v>0</v>
      </c>
      <c r="Q16">
        <v>0</v>
      </c>
      <c r="R16">
        <v>1</v>
      </c>
      <c r="S16">
        <v>1</v>
      </c>
      <c r="T16">
        <v>0</v>
      </c>
      <c r="U16">
        <v>0</v>
      </c>
      <c r="V16">
        <v>0</v>
      </c>
      <c r="W16">
        <v>78</v>
      </c>
      <c r="DW16">
        <v>78</v>
      </c>
      <c r="JV16">
        <v>1</v>
      </c>
    </row>
    <row r="17" spans="1:282" x14ac:dyDescent="0.3">
      <c r="A17">
        <v>1</v>
      </c>
      <c r="B17">
        <v>0</v>
      </c>
      <c r="E17">
        <v>0</v>
      </c>
      <c r="F17">
        <v>-0.17375755397894344</v>
      </c>
      <c r="G17">
        <v>-0.17375755397894344</v>
      </c>
      <c r="H17">
        <v>0</v>
      </c>
      <c r="I17">
        <v>0</v>
      </c>
      <c r="J17">
        <v>0</v>
      </c>
      <c r="K17">
        <v>38.82461</v>
      </c>
      <c r="L17">
        <v>2</v>
      </c>
      <c r="M17">
        <v>165</v>
      </c>
      <c r="N17">
        <v>0</v>
      </c>
      <c r="O17">
        <v>0</v>
      </c>
      <c r="P17">
        <v>0</v>
      </c>
      <c r="Q17">
        <v>0</v>
      </c>
      <c r="R17">
        <v>1</v>
      </c>
      <c r="S17">
        <v>1</v>
      </c>
      <c r="T17">
        <v>0</v>
      </c>
      <c r="U17">
        <v>0</v>
      </c>
      <c r="V17">
        <v>0</v>
      </c>
      <c r="W17">
        <v>105.7</v>
      </c>
      <c r="DW17">
        <v>105.7</v>
      </c>
      <c r="JV17">
        <v>1</v>
      </c>
    </row>
    <row r="18" spans="1:282" x14ac:dyDescent="0.3">
      <c r="A18">
        <v>1</v>
      </c>
      <c r="B18">
        <v>0</v>
      </c>
      <c r="E18">
        <v>0</v>
      </c>
      <c r="F18">
        <v>4.8723308990254642E-2</v>
      </c>
      <c r="G18">
        <v>4.8723308990254642E-2</v>
      </c>
      <c r="H18">
        <v>0</v>
      </c>
      <c r="I18">
        <v>0</v>
      </c>
      <c r="J18">
        <v>0</v>
      </c>
      <c r="K18">
        <v>25.072399999999998</v>
      </c>
      <c r="L18">
        <v>2</v>
      </c>
      <c r="M18">
        <v>162</v>
      </c>
      <c r="N18">
        <v>0</v>
      </c>
      <c r="O18">
        <v>0</v>
      </c>
      <c r="P18">
        <v>0</v>
      </c>
      <c r="Q18">
        <v>0</v>
      </c>
      <c r="R18">
        <v>2</v>
      </c>
      <c r="S18">
        <v>0</v>
      </c>
      <c r="T18">
        <v>1</v>
      </c>
      <c r="U18">
        <v>0</v>
      </c>
      <c r="V18">
        <v>0</v>
      </c>
      <c r="W18">
        <v>65.8</v>
      </c>
      <c r="DW18">
        <v>65.8</v>
      </c>
      <c r="JV18">
        <v>1</v>
      </c>
    </row>
    <row r="19" spans="1:282" x14ac:dyDescent="0.3">
      <c r="A19">
        <v>1</v>
      </c>
      <c r="B19">
        <v>0</v>
      </c>
      <c r="E19">
        <v>0</v>
      </c>
      <c r="F19">
        <v>1.049887192351646</v>
      </c>
      <c r="G19">
        <v>0</v>
      </c>
      <c r="H19">
        <v>1.049887192351646</v>
      </c>
      <c r="I19">
        <v>78</v>
      </c>
      <c r="J19">
        <v>1</v>
      </c>
      <c r="K19">
        <v>31.09282</v>
      </c>
      <c r="L19">
        <v>7</v>
      </c>
      <c r="M19">
        <v>162</v>
      </c>
      <c r="N19">
        <v>0</v>
      </c>
      <c r="O19">
        <v>0</v>
      </c>
      <c r="P19">
        <v>0</v>
      </c>
      <c r="Q19">
        <v>1</v>
      </c>
      <c r="R19">
        <v>3</v>
      </c>
      <c r="S19">
        <v>0</v>
      </c>
      <c r="T19">
        <v>0</v>
      </c>
      <c r="U19">
        <v>1</v>
      </c>
      <c r="V19">
        <v>0</v>
      </c>
      <c r="W19">
        <v>81.599999999999994</v>
      </c>
      <c r="DW19">
        <v>81.599999999999994</v>
      </c>
      <c r="JV19">
        <v>1</v>
      </c>
    </row>
    <row r="20" spans="1:282" x14ac:dyDescent="0.3">
      <c r="A20">
        <v>1</v>
      </c>
      <c r="B20">
        <v>0</v>
      </c>
      <c r="E20">
        <v>0</v>
      </c>
      <c r="F20">
        <v>-0.95244057437113672</v>
      </c>
      <c r="G20">
        <v>-0.95244057437113672</v>
      </c>
      <c r="H20">
        <v>0</v>
      </c>
      <c r="I20">
        <v>0</v>
      </c>
      <c r="J20">
        <v>0</v>
      </c>
      <c r="K20">
        <v>23.002960000000002</v>
      </c>
      <c r="L20">
        <v>2</v>
      </c>
      <c r="M20">
        <v>157</v>
      </c>
      <c r="N20">
        <v>0</v>
      </c>
      <c r="O20">
        <v>0</v>
      </c>
      <c r="P20">
        <v>0</v>
      </c>
      <c r="Q20">
        <v>0</v>
      </c>
      <c r="R20">
        <v>2</v>
      </c>
      <c r="S20">
        <v>0</v>
      </c>
      <c r="T20">
        <v>1</v>
      </c>
      <c r="U20">
        <v>0</v>
      </c>
      <c r="V20">
        <v>0</v>
      </c>
      <c r="W20">
        <v>56.7</v>
      </c>
      <c r="DW20">
        <v>56.7</v>
      </c>
      <c r="JV20">
        <v>1</v>
      </c>
    </row>
    <row r="21" spans="1:282" x14ac:dyDescent="0.3">
      <c r="A21">
        <v>1</v>
      </c>
      <c r="B21">
        <v>0</v>
      </c>
      <c r="E21">
        <v>0</v>
      </c>
      <c r="F21">
        <v>-0.84120014288653766</v>
      </c>
      <c r="G21">
        <v>-0.84120014288653766</v>
      </c>
      <c r="H21">
        <v>0</v>
      </c>
      <c r="I21">
        <v>0</v>
      </c>
      <c r="J21">
        <v>0</v>
      </c>
      <c r="K21">
        <v>38.984380000000002</v>
      </c>
      <c r="L21">
        <v>1</v>
      </c>
      <c r="M21">
        <v>160</v>
      </c>
      <c r="N21">
        <v>0</v>
      </c>
      <c r="O21">
        <v>0</v>
      </c>
      <c r="P21">
        <v>0</v>
      </c>
      <c r="Q21">
        <v>0</v>
      </c>
      <c r="R21">
        <v>1</v>
      </c>
      <c r="S21">
        <v>1</v>
      </c>
      <c r="T21">
        <v>0</v>
      </c>
      <c r="U21">
        <v>0</v>
      </c>
      <c r="V21">
        <v>0</v>
      </c>
      <c r="W21">
        <v>99.8</v>
      </c>
      <c r="DW21">
        <v>99.8</v>
      </c>
      <c r="JV21">
        <v>1</v>
      </c>
    </row>
    <row r="22" spans="1:282" x14ac:dyDescent="0.3">
      <c r="A22">
        <v>1</v>
      </c>
      <c r="B22">
        <v>0</v>
      </c>
      <c r="E22">
        <v>0</v>
      </c>
      <c r="F22">
        <v>-0.84120014288653766</v>
      </c>
      <c r="G22">
        <v>-0.84120014288653766</v>
      </c>
      <c r="H22">
        <v>0</v>
      </c>
      <c r="I22">
        <v>0</v>
      </c>
      <c r="J22">
        <v>0</v>
      </c>
      <c r="K22">
        <v>35.25076</v>
      </c>
      <c r="L22">
        <v>1</v>
      </c>
      <c r="M22">
        <v>158</v>
      </c>
      <c r="N22">
        <v>0</v>
      </c>
      <c r="O22">
        <v>0</v>
      </c>
      <c r="P22">
        <v>1</v>
      </c>
      <c r="Q22">
        <v>0</v>
      </c>
      <c r="R22">
        <v>3</v>
      </c>
      <c r="S22">
        <v>0</v>
      </c>
      <c r="T22">
        <v>0</v>
      </c>
      <c r="U22">
        <v>1</v>
      </c>
      <c r="V22">
        <v>0</v>
      </c>
      <c r="W22">
        <v>88</v>
      </c>
      <c r="DW22">
        <v>88</v>
      </c>
      <c r="JV22">
        <v>1</v>
      </c>
    </row>
    <row r="23" spans="1:282" x14ac:dyDescent="0.3">
      <c r="A23">
        <v>1</v>
      </c>
      <c r="B23">
        <v>0</v>
      </c>
      <c r="E23">
        <v>0</v>
      </c>
      <c r="F23">
        <v>0.82740632938244796</v>
      </c>
      <c r="G23">
        <v>0.82740632938244796</v>
      </c>
      <c r="H23">
        <v>0</v>
      </c>
      <c r="I23">
        <v>0</v>
      </c>
      <c r="J23">
        <v>0</v>
      </c>
      <c r="K23">
        <v>30.712479999999999</v>
      </c>
      <c r="L23">
        <v>4</v>
      </c>
      <c r="M23">
        <v>163</v>
      </c>
      <c r="N23">
        <v>0</v>
      </c>
      <c r="O23">
        <v>0</v>
      </c>
      <c r="P23">
        <v>0</v>
      </c>
      <c r="Q23">
        <v>0</v>
      </c>
      <c r="R23">
        <v>1</v>
      </c>
      <c r="S23">
        <v>1</v>
      </c>
      <c r="T23">
        <v>0</v>
      </c>
      <c r="U23">
        <v>0</v>
      </c>
      <c r="V23">
        <v>0</v>
      </c>
      <c r="W23">
        <v>81.599999999999994</v>
      </c>
      <c r="DW23">
        <v>81.599999999999994</v>
      </c>
      <c r="JV23">
        <v>1</v>
      </c>
    </row>
    <row r="24" spans="1:282" x14ac:dyDescent="0.3">
      <c r="A24">
        <v>1</v>
      </c>
      <c r="B24">
        <v>0</v>
      </c>
      <c r="E24">
        <v>0</v>
      </c>
      <c r="F24">
        <v>0.49368503492865079</v>
      </c>
      <c r="G24">
        <v>0.49368503492865079</v>
      </c>
      <c r="H24">
        <v>0</v>
      </c>
      <c r="I24">
        <v>0</v>
      </c>
      <c r="J24">
        <v>1</v>
      </c>
      <c r="K24">
        <v>26.367090000000001</v>
      </c>
      <c r="L24">
        <v>5</v>
      </c>
      <c r="M24">
        <v>171</v>
      </c>
      <c r="N24">
        <v>0</v>
      </c>
      <c r="O24">
        <v>0</v>
      </c>
      <c r="P24">
        <v>0</v>
      </c>
      <c r="Q24">
        <v>0</v>
      </c>
      <c r="R24">
        <v>1</v>
      </c>
      <c r="S24">
        <v>1</v>
      </c>
      <c r="T24">
        <v>0</v>
      </c>
      <c r="U24">
        <v>0</v>
      </c>
      <c r="V24">
        <v>0</v>
      </c>
      <c r="W24">
        <v>77.099999999999994</v>
      </c>
      <c r="DW24">
        <v>77.099999999999994</v>
      </c>
      <c r="JV24">
        <v>1</v>
      </c>
    </row>
    <row r="25" spans="1:282" x14ac:dyDescent="0.3">
      <c r="A25">
        <v>1</v>
      </c>
      <c r="B25">
        <v>0</v>
      </c>
      <c r="E25">
        <v>0</v>
      </c>
      <c r="F25">
        <v>-6.2517122494344393E-2</v>
      </c>
      <c r="G25">
        <v>-6.2517122494344393E-2</v>
      </c>
      <c r="H25">
        <v>0</v>
      </c>
      <c r="I25">
        <v>0</v>
      </c>
      <c r="J25">
        <v>0</v>
      </c>
      <c r="K25">
        <v>33.918579999999999</v>
      </c>
      <c r="L25">
        <v>2</v>
      </c>
      <c r="M25">
        <v>153</v>
      </c>
      <c r="N25">
        <v>0</v>
      </c>
      <c r="O25">
        <v>0</v>
      </c>
      <c r="P25">
        <v>0</v>
      </c>
      <c r="Q25">
        <v>0</v>
      </c>
      <c r="R25">
        <v>1</v>
      </c>
      <c r="S25">
        <v>1</v>
      </c>
      <c r="T25">
        <v>0</v>
      </c>
      <c r="U25">
        <v>0</v>
      </c>
      <c r="V25">
        <v>0</v>
      </c>
      <c r="W25">
        <v>79.400000000000006</v>
      </c>
      <c r="DW25">
        <v>79.400000000000006</v>
      </c>
      <c r="JV25">
        <v>1</v>
      </c>
    </row>
    <row r="26" spans="1:282" x14ac:dyDescent="0.3">
      <c r="A26">
        <v>1</v>
      </c>
      <c r="B26">
        <v>0</v>
      </c>
      <c r="E26">
        <v>0</v>
      </c>
      <c r="F26">
        <v>-0.84120014288653766</v>
      </c>
      <c r="G26">
        <v>-0.84120014288653766</v>
      </c>
      <c r="H26">
        <v>0</v>
      </c>
      <c r="I26">
        <v>0</v>
      </c>
      <c r="J26">
        <v>0</v>
      </c>
      <c r="K26">
        <v>23.90625</v>
      </c>
      <c r="L26">
        <v>1</v>
      </c>
      <c r="M26">
        <v>160</v>
      </c>
      <c r="N26">
        <v>0</v>
      </c>
      <c r="O26">
        <v>0</v>
      </c>
      <c r="P26">
        <v>0</v>
      </c>
      <c r="Q26">
        <v>0</v>
      </c>
      <c r="R26">
        <v>2</v>
      </c>
      <c r="S26">
        <v>0</v>
      </c>
      <c r="T26">
        <v>1</v>
      </c>
      <c r="U26">
        <v>0</v>
      </c>
      <c r="V26">
        <v>0</v>
      </c>
      <c r="W26">
        <v>61.2</v>
      </c>
      <c r="DW26">
        <v>61.2</v>
      </c>
      <c r="JV26">
        <v>1</v>
      </c>
    </row>
    <row r="27" spans="1:282" x14ac:dyDescent="0.3">
      <c r="A27">
        <v>1</v>
      </c>
      <c r="B27">
        <v>0</v>
      </c>
      <c r="E27">
        <v>0</v>
      </c>
      <c r="F27">
        <v>-1.3974023003095328</v>
      </c>
      <c r="G27">
        <v>-1.3974023003095328</v>
      </c>
      <c r="H27">
        <v>0</v>
      </c>
      <c r="I27">
        <v>0</v>
      </c>
      <c r="J27">
        <v>0</v>
      </c>
      <c r="K27">
        <v>27.952449999999999</v>
      </c>
      <c r="L27">
        <v>0</v>
      </c>
      <c r="M27">
        <v>157</v>
      </c>
      <c r="N27">
        <v>0</v>
      </c>
      <c r="O27">
        <v>0</v>
      </c>
      <c r="P27">
        <v>0</v>
      </c>
      <c r="Q27">
        <v>0</v>
      </c>
      <c r="R27">
        <v>3</v>
      </c>
      <c r="S27">
        <v>0</v>
      </c>
      <c r="T27">
        <v>0</v>
      </c>
      <c r="U27">
        <v>1</v>
      </c>
      <c r="V27">
        <v>0</v>
      </c>
      <c r="W27">
        <v>68.900000000000006</v>
      </c>
      <c r="DW27">
        <v>68.900000000000006</v>
      </c>
      <c r="JV27">
        <v>1</v>
      </c>
    </row>
    <row r="28" spans="1:282" x14ac:dyDescent="0.3">
      <c r="A28">
        <v>1</v>
      </c>
      <c r="B28">
        <v>0</v>
      </c>
      <c r="E28">
        <v>0</v>
      </c>
      <c r="F28">
        <v>0.27120417195945273</v>
      </c>
      <c r="G28">
        <v>0.27120417195945273</v>
      </c>
      <c r="H28">
        <v>0</v>
      </c>
      <c r="I28">
        <v>0</v>
      </c>
      <c r="J28">
        <v>0</v>
      </c>
      <c r="K28">
        <v>21.4876</v>
      </c>
      <c r="L28">
        <v>3</v>
      </c>
      <c r="M28">
        <v>165</v>
      </c>
      <c r="N28">
        <v>0</v>
      </c>
      <c r="O28">
        <v>0</v>
      </c>
      <c r="P28">
        <v>0</v>
      </c>
      <c r="Q28">
        <v>0</v>
      </c>
      <c r="R28">
        <v>2</v>
      </c>
      <c r="S28">
        <v>0</v>
      </c>
      <c r="T28">
        <v>1</v>
      </c>
      <c r="U28">
        <v>0</v>
      </c>
      <c r="V28">
        <v>0</v>
      </c>
      <c r="W28">
        <v>58.5</v>
      </c>
      <c r="DW28">
        <v>58.5</v>
      </c>
      <c r="JV28">
        <v>1</v>
      </c>
    </row>
    <row r="29" spans="1:282" x14ac:dyDescent="0.3">
      <c r="A29">
        <v>1</v>
      </c>
      <c r="B29">
        <v>0</v>
      </c>
      <c r="E29">
        <v>0</v>
      </c>
      <c r="F29">
        <v>1.9398106442284384</v>
      </c>
      <c r="G29">
        <v>1.9398106442284384</v>
      </c>
      <c r="H29">
        <v>0</v>
      </c>
      <c r="I29">
        <v>0</v>
      </c>
      <c r="J29">
        <v>1</v>
      </c>
      <c r="K29">
        <v>29.860309999999998</v>
      </c>
      <c r="L29">
        <v>8</v>
      </c>
      <c r="M29">
        <v>153</v>
      </c>
      <c r="N29">
        <v>0</v>
      </c>
      <c r="O29">
        <v>0</v>
      </c>
      <c r="P29">
        <v>0</v>
      </c>
      <c r="Q29">
        <v>0</v>
      </c>
      <c r="R29">
        <v>2</v>
      </c>
      <c r="S29">
        <v>0</v>
      </c>
      <c r="T29">
        <v>1</v>
      </c>
      <c r="U29">
        <v>0</v>
      </c>
      <c r="V29">
        <v>0</v>
      </c>
      <c r="W29">
        <v>69.900000000000006</v>
      </c>
      <c r="DW29">
        <v>69.900000000000006</v>
      </c>
      <c r="JV29">
        <v>1</v>
      </c>
    </row>
    <row r="30" spans="1:282" x14ac:dyDescent="0.3">
      <c r="A30">
        <v>1</v>
      </c>
      <c r="B30">
        <v>0</v>
      </c>
      <c r="E30">
        <v>0</v>
      </c>
      <c r="F30">
        <v>-1.2861618688249339</v>
      </c>
      <c r="G30">
        <v>-1.2861618688249339</v>
      </c>
      <c r="H30">
        <v>0</v>
      </c>
      <c r="I30">
        <v>0</v>
      </c>
      <c r="J30">
        <v>0</v>
      </c>
      <c r="K30">
        <v>29.031140000000001</v>
      </c>
      <c r="L30">
        <v>0</v>
      </c>
      <c r="M30">
        <v>170</v>
      </c>
      <c r="N30">
        <v>0</v>
      </c>
      <c r="O30">
        <v>0</v>
      </c>
      <c r="P30">
        <v>0</v>
      </c>
      <c r="Q30">
        <v>0</v>
      </c>
      <c r="R30">
        <v>2</v>
      </c>
      <c r="S30">
        <v>0</v>
      </c>
      <c r="T30">
        <v>1</v>
      </c>
      <c r="U30">
        <v>0</v>
      </c>
      <c r="V30">
        <v>0</v>
      </c>
      <c r="W30">
        <v>83.9</v>
      </c>
      <c r="DW30">
        <v>83.9</v>
      </c>
      <c r="JV30">
        <v>1</v>
      </c>
    </row>
    <row r="31" spans="1:282" x14ac:dyDescent="0.3">
      <c r="A31">
        <v>1</v>
      </c>
      <c r="B31">
        <v>0</v>
      </c>
      <c r="E31">
        <v>0</v>
      </c>
      <c r="F31">
        <v>0.27120417195945273</v>
      </c>
      <c r="G31">
        <v>0.27120417195945273</v>
      </c>
      <c r="H31">
        <v>0</v>
      </c>
      <c r="I31">
        <v>0</v>
      </c>
      <c r="J31">
        <v>0</v>
      </c>
      <c r="K31">
        <v>19.102039999999999</v>
      </c>
      <c r="L31">
        <v>3</v>
      </c>
      <c r="M31">
        <v>175</v>
      </c>
      <c r="N31">
        <v>0</v>
      </c>
      <c r="O31">
        <v>0</v>
      </c>
      <c r="P31">
        <v>0</v>
      </c>
      <c r="Q31">
        <v>0</v>
      </c>
      <c r="R31">
        <v>3</v>
      </c>
      <c r="S31">
        <v>0</v>
      </c>
      <c r="T31">
        <v>0</v>
      </c>
      <c r="U31">
        <v>1</v>
      </c>
      <c r="V31">
        <v>0</v>
      </c>
      <c r="W31">
        <v>58.5</v>
      </c>
      <c r="DW31">
        <v>58.5</v>
      </c>
      <c r="JV31">
        <v>1</v>
      </c>
    </row>
    <row r="32" spans="1:282" x14ac:dyDescent="0.3">
      <c r="A32">
        <v>1</v>
      </c>
      <c r="B32">
        <v>0</v>
      </c>
      <c r="E32">
        <v>0</v>
      </c>
      <c r="F32">
        <v>4.8723308990254642E-2</v>
      </c>
      <c r="G32">
        <v>4.8723308990254642E-2</v>
      </c>
      <c r="H32">
        <v>0</v>
      </c>
      <c r="I32">
        <v>0</v>
      </c>
      <c r="J32">
        <v>0</v>
      </c>
      <c r="K32">
        <v>22.59516</v>
      </c>
      <c r="L32">
        <v>3</v>
      </c>
      <c r="M32">
        <v>170</v>
      </c>
      <c r="N32">
        <v>1</v>
      </c>
      <c r="O32">
        <v>0</v>
      </c>
      <c r="P32">
        <v>1</v>
      </c>
      <c r="Q32">
        <v>0</v>
      </c>
      <c r="R32">
        <v>2</v>
      </c>
      <c r="S32">
        <v>0</v>
      </c>
      <c r="T32">
        <v>1</v>
      </c>
      <c r="U32">
        <v>0</v>
      </c>
      <c r="V32">
        <v>0</v>
      </c>
      <c r="W32">
        <v>65.3</v>
      </c>
      <c r="DW32">
        <v>65.3</v>
      </c>
      <c r="JV32">
        <v>1</v>
      </c>
    </row>
    <row r="33" spans="1:282" x14ac:dyDescent="0.3">
      <c r="A33">
        <v>1</v>
      </c>
      <c r="B33">
        <v>0</v>
      </c>
      <c r="E33">
        <v>0</v>
      </c>
      <c r="F33">
        <v>0.7161658978978489</v>
      </c>
      <c r="G33">
        <v>0.7161658978978489</v>
      </c>
      <c r="H33">
        <v>0</v>
      </c>
      <c r="I33">
        <v>0</v>
      </c>
      <c r="J33">
        <v>1</v>
      </c>
      <c r="K33">
        <v>19.69135</v>
      </c>
      <c r="L33">
        <v>7</v>
      </c>
      <c r="M33">
        <v>154</v>
      </c>
      <c r="N33">
        <v>0</v>
      </c>
      <c r="O33">
        <v>0</v>
      </c>
      <c r="P33">
        <v>1</v>
      </c>
      <c r="Q33">
        <v>0</v>
      </c>
      <c r="R33">
        <v>2</v>
      </c>
      <c r="S33">
        <v>0</v>
      </c>
      <c r="T33">
        <v>1</v>
      </c>
      <c r="U33">
        <v>0</v>
      </c>
      <c r="V33">
        <v>0</v>
      </c>
      <c r="W33">
        <v>46.7</v>
      </c>
      <c r="DW33">
        <v>46.7</v>
      </c>
      <c r="JV33">
        <v>1</v>
      </c>
    </row>
    <row r="34" spans="1:282" x14ac:dyDescent="0.3">
      <c r="A34">
        <v>1</v>
      </c>
      <c r="B34">
        <v>0</v>
      </c>
      <c r="E34">
        <v>0</v>
      </c>
      <c r="F34">
        <v>0.60492546641324985</v>
      </c>
      <c r="G34">
        <v>0.60492546641324985</v>
      </c>
      <c r="H34">
        <v>0</v>
      </c>
      <c r="I34">
        <v>0</v>
      </c>
      <c r="J34">
        <v>0</v>
      </c>
      <c r="K34">
        <v>27.12632</v>
      </c>
      <c r="L34">
        <v>3</v>
      </c>
      <c r="M34">
        <v>153</v>
      </c>
      <c r="N34">
        <v>0</v>
      </c>
      <c r="O34">
        <v>0</v>
      </c>
      <c r="P34">
        <v>1</v>
      </c>
      <c r="Q34">
        <v>0</v>
      </c>
      <c r="R34">
        <v>3</v>
      </c>
      <c r="S34">
        <v>0</v>
      </c>
      <c r="T34">
        <v>0</v>
      </c>
      <c r="U34">
        <v>1</v>
      </c>
      <c r="V34">
        <v>0</v>
      </c>
      <c r="W34">
        <v>63.5</v>
      </c>
      <c r="DW34">
        <v>63.5</v>
      </c>
      <c r="JV34">
        <v>1</v>
      </c>
    </row>
    <row r="35" spans="1:282" x14ac:dyDescent="0.3">
      <c r="A35">
        <v>1</v>
      </c>
      <c r="B35">
        <v>0</v>
      </c>
      <c r="E35">
        <v>0</v>
      </c>
      <c r="F35">
        <v>0.15996374047485368</v>
      </c>
      <c r="G35">
        <v>0.15996374047485368</v>
      </c>
      <c r="H35">
        <v>0</v>
      </c>
      <c r="I35">
        <v>0</v>
      </c>
      <c r="J35">
        <v>1</v>
      </c>
      <c r="K35">
        <v>27.474049999999998</v>
      </c>
      <c r="L35">
        <v>5</v>
      </c>
      <c r="M35">
        <v>170</v>
      </c>
      <c r="N35">
        <v>0</v>
      </c>
      <c r="O35">
        <v>0</v>
      </c>
      <c r="P35">
        <v>0</v>
      </c>
      <c r="Q35">
        <v>0</v>
      </c>
      <c r="R35">
        <v>3</v>
      </c>
      <c r="S35">
        <v>0</v>
      </c>
      <c r="T35">
        <v>0</v>
      </c>
      <c r="U35">
        <v>1</v>
      </c>
      <c r="V35">
        <v>0</v>
      </c>
      <c r="W35">
        <v>79.400000000000006</v>
      </c>
      <c r="DW35">
        <v>79.400000000000006</v>
      </c>
      <c r="JV35">
        <v>1</v>
      </c>
    </row>
    <row r="36" spans="1:282" x14ac:dyDescent="0.3">
      <c r="A36">
        <v>1</v>
      </c>
      <c r="B36">
        <v>0</v>
      </c>
      <c r="E36">
        <v>0</v>
      </c>
      <c r="F36">
        <v>-1.3974023003095328</v>
      </c>
      <c r="G36">
        <v>-1.3974023003095328</v>
      </c>
      <c r="H36">
        <v>0</v>
      </c>
      <c r="I36">
        <v>0</v>
      </c>
      <c r="J36">
        <v>0</v>
      </c>
      <c r="K36">
        <v>32.845599999999997</v>
      </c>
      <c r="L36">
        <v>0</v>
      </c>
      <c r="M36">
        <v>162</v>
      </c>
      <c r="N36">
        <v>0</v>
      </c>
      <c r="O36">
        <v>0</v>
      </c>
      <c r="P36">
        <v>0</v>
      </c>
      <c r="Q36">
        <v>0</v>
      </c>
      <c r="R36">
        <v>2</v>
      </c>
      <c r="S36">
        <v>0</v>
      </c>
      <c r="T36">
        <v>1</v>
      </c>
      <c r="U36">
        <v>0</v>
      </c>
      <c r="V36">
        <v>0</v>
      </c>
      <c r="W36">
        <v>86.2</v>
      </c>
      <c r="DW36">
        <v>86.2</v>
      </c>
      <c r="JV36">
        <v>1</v>
      </c>
    </row>
    <row r="37" spans="1:282" x14ac:dyDescent="0.3">
      <c r="A37">
        <v>1</v>
      </c>
      <c r="B37">
        <v>0</v>
      </c>
      <c r="E37">
        <v>0</v>
      </c>
      <c r="F37">
        <v>0.7161658978978489</v>
      </c>
      <c r="G37">
        <v>0.7161658978978489</v>
      </c>
      <c r="H37">
        <v>0</v>
      </c>
      <c r="I37">
        <v>0</v>
      </c>
      <c r="J37">
        <v>0</v>
      </c>
      <c r="K37">
        <v>22.151900000000001</v>
      </c>
      <c r="L37">
        <v>5</v>
      </c>
      <c r="M37">
        <v>158</v>
      </c>
      <c r="N37">
        <v>0</v>
      </c>
      <c r="O37">
        <v>0</v>
      </c>
      <c r="P37">
        <v>0</v>
      </c>
      <c r="Q37">
        <v>0</v>
      </c>
      <c r="R37">
        <v>1</v>
      </c>
      <c r="S37">
        <v>1</v>
      </c>
      <c r="T37">
        <v>0</v>
      </c>
      <c r="U37">
        <v>0</v>
      </c>
      <c r="V37">
        <v>0</v>
      </c>
      <c r="W37">
        <v>55.3</v>
      </c>
      <c r="DW37">
        <v>55.3</v>
      </c>
      <c r="JV37">
        <v>1</v>
      </c>
    </row>
    <row r="38" spans="1:282" x14ac:dyDescent="0.3">
      <c r="A38">
        <v>1</v>
      </c>
      <c r="B38">
        <v>0</v>
      </c>
      <c r="E38">
        <v>0</v>
      </c>
      <c r="F38">
        <v>1.3836084868054432</v>
      </c>
      <c r="G38">
        <v>1.3836084868054432</v>
      </c>
      <c r="H38">
        <v>0</v>
      </c>
      <c r="I38">
        <v>0</v>
      </c>
      <c r="J38">
        <v>0</v>
      </c>
      <c r="K38">
        <v>18.654779999999999</v>
      </c>
      <c r="L38">
        <v>6</v>
      </c>
      <c r="M38">
        <v>152</v>
      </c>
      <c r="N38">
        <v>0</v>
      </c>
      <c r="O38">
        <v>0</v>
      </c>
      <c r="P38">
        <v>0</v>
      </c>
      <c r="Q38">
        <v>0</v>
      </c>
      <c r="R38">
        <v>1</v>
      </c>
      <c r="S38">
        <v>1</v>
      </c>
      <c r="T38">
        <v>0</v>
      </c>
      <c r="U38">
        <v>0</v>
      </c>
      <c r="V38">
        <v>0</v>
      </c>
      <c r="W38">
        <v>43.1</v>
      </c>
      <c r="DW38">
        <v>43.1</v>
      </c>
      <c r="JV38">
        <v>1</v>
      </c>
    </row>
    <row r="39" spans="1:282" x14ac:dyDescent="0.3">
      <c r="A39">
        <v>1</v>
      </c>
      <c r="B39">
        <v>0</v>
      </c>
      <c r="E39">
        <v>0</v>
      </c>
      <c r="F39">
        <v>-0.28499798546354249</v>
      </c>
      <c r="G39">
        <v>-0.28499798546354249</v>
      </c>
      <c r="H39">
        <v>0</v>
      </c>
      <c r="I39">
        <v>0</v>
      </c>
      <c r="J39">
        <v>1</v>
      </c>
      <c r="K39">
        <v>25.15625</v>
      </c>
      <c r="L39">
        <v>4</v>
      </c>
      <c r="M39">
        <v>160</v>
      </c>
      <c r="N39">
        <v>0</v>
      </c>
      <c r="O39">
        <v>0</v>
      </c>
      <c r="P39">
        <v>0</v>
      </c>
      <c r="Q39">
        <v>0</v>
      </c>
      <c r="R39">
        <v>1</v>
      </c>
      <c r="S39">
        <v>1</v>
      </c>
      <c r="T39">
        <v>0</v>
      </c>
      <c r="U39">
        <v>0</v>
      </c>
      <c r="V39">
        <v>0</v>
      </c>
      <c r="W39">
        <v>64.400000000000006</v>
      </c>
      <c r="DW39">
        <v>64.400000000000006</v>
      </c>
      <c r="JV39">
        <v>1</v>
      </c>
    </row>
    <row r="40" spans="1:282" x14ac:dyDescent="0.3">
      <c r="A40">
        <v>1</v>
      </c>
      <c r="B40">
        <v>0</v>
      </c>
      <c r="E40">
        <v>0</v>
      </c>
      <c r="F40">
        <v>-0.39623841694814149</v>
      </c>
      <c r="G40">
        <v>-0.39623841694814149</v>
      </c>
      <c r="H40">
        <v>0</v>
      </c>
      <c r="I40">
        <v>0</v>
      </c>
      <c r="J40">
        <v>0</v>
      </c>
      <c r="K40">
        <v>25.797149999999998</v>
      </c>
      <c r="L40">
        <v>3</v>
      </c>
      <c r="M40">
        <v>158</v>
      </c>
      <c r="N40">
        <v>1</v>
      </c>
      <c r="O40">
        <v>0</v>
      </c>
      <c r="P40">
        <v>0</v>
      </c>
      <c r="Q40">
        <v>0</v>
      </c>
      <c r="R40">
        <v>2</v>
      </c>
      <c r="S40">
        <v>0</v>
      </c>
      <c r="T40">
        <v>1</v>
      </c>
      <c r="U40">
        <v>0</v>
      </c>
      <c r="V40">
        <v>0</v>
      </c>
      <c r="W40">
        <v>64.400000000000006</v>
      </c>
      <c r="DW40">
        <v>64.400000000000006</v>
      </c>
      <c r="JV40">
        <v>1</v>
      </c>
    </row>
    <row r="41" spans="1:282" x14ac:dyDescent="0.3">
      <c r="A41">
        <v>1</v>
      </c>
      <c r="B41">
        <v>0</v>
      </c>
      <c r="E41">
        <v>0</v>
      </c>
      <c r="F41">
        <v>0.7161658978978489</v>
      </c>
      <c r="G41">
        <v>0</v>
      </c>
      <c r="H41">
        <v>0.7161658978978489</v>
      </c>
      <c r="I41">
        <v>75</v>
      </c>
      <c r="J41">
        <v>1</v>
      </c>
      <c r="K41">
        <v>35.778550000000003</v>
      </c>
      <c r="L41">
        <v>7</v>
      </c>
      <c r="M41">
        <v>170</v>
      </c>
      <c r="N41">
        <v>0</v>
      </c>
      <c r="O41">
        <v>0</v>
      </c>
      <c r="P41">
        <v>1</v>
      </c>
      <c r="Q41">
        <v>1</v>
      </c>
      <c r="R41">
        <v>3</v>
      </c>
      <c r="S41">
        <v>0</v>
      </c>
      <c r="T41">
        <v>0</v>
      </c>
      <c r="U41">
        <v>1</v>
      </c>
      <c r="V41">
        <v>0</v>
      </c>
      <c r="W41">
        <v>103.4</v>
      </c>
      <c r="DW41">
        <v>103.4</v>
      </c>
      <c r="JV41">
        <v>1</v>
      </c>
    </row>
    <row r="42" spans="1:282" x14ac:dyDescent="0.3">
      <c r="A42">
        <v>1</v>
      </c>
      <c r="B42">
        <v>0</v>
      </c>
      <c r="E42">
        <v>0</v>
      </c>
      <c r="F42">
        <v>1.2723680553208441</v>
      </c>
      <c r="G42">
        <v>1.2723680553208441</v>
      </c>
      <c r="H42">
        <v>0</v>
      </c>
      <c r="I42">
        <v>0</v>
      </c>
      <c r="J42">
        <v>0</v>
      </c>
      <c r="K42">
        <v>24.875820000000001</v>
      </c>
      <c r="L42">
        <v>5</v>
      </c>
      <c r="M42">
        <v>158</v>
      </c>
      <c r="N42">
        <v>0</v>
      </c>
      <c r="O42">
        <v>0</v>
      </c>
      <c r="P42">
        <v>0</v>
      </c>
      <c r="Q42">
        <v>0</v>
      </c>
      <c r="R42">
        <v>1</v>
      </c>
      <c r="S42">
        <v>1</v>
      </c>
      <c r="T42">
        <v>0</v>
      </c>
      <c r="U42">
        <v>0</v>
      </c>
      <c r="V42">
        <v>0</v>
      </c>
      <c r="W42">
        <v>62.1</v>
      </c>
      <c r="DW42">
        <v>62.1</v>
      </c>
      <c r="JV42">
        <v>1</v>
      </c>
    </row>
    <row r="43" spans="1:282" x14ac:dyDescent="0.3">
      <c r="A43">
        <v>1</v>
      </c>
      <c r="B43">
        <v>0</v>
      </c>
      <c r="E43">
        <v>0</v>
      </c>
      <c r="F43">
        <v>-0.95244057437113672</v>
      </c>
      <c r="G43">
        <v>-0.95244057437113672</v>
      </c>
      <c r="H43">
        <v>0</v>
      </c>
      <c r="I43">
        <v>0</v>
      </c>
      <c r="J43">
        <v>0</v>
      </c>
      <c r="K43">
        <v>36.703600000000002</v>
      </c>
      <c r="L43">
        <v>1</v>
      </c>
      <c r="M43">
        <v>152</v>
      </c>
      <c r="N43">
        <v>0</v>
      </c>
      <c r="O43">
        <v>0</v>
      </c>
      <c r="P43">
        <v>1</v>
      </c>
      <c r="Q43">
        <v>0</v>
      </c>
      <c r="R43">
        <v>1</v>
      </c>
      <c r="S43">
        <v>1</v>
      </c>
      <c r="T43">
        <v>0</v>
      </c>
      <c r="U43">
        <v>0</v>
      </c>
      <c r="V43">
        <v>0</v>
      </c>
      <c r="W43">
        <v>84.8</v>
      </c>
      <c r="DW43">
        <v>84.8</v>
      </c>
      <c r="JV43">
        <v>1</v>
      </c>
    </row>
    <row r="44" spans="1:282" x14ac:dyDescent="0.3">
      <c r="A44">
        <v>1</v>
      </c>
      <c r="B44">
        <v>0</v>
      </c>
      <c r="E44">
        <v>0</v>
      </c>
      <c r="F44">
        <v>-0.5074788484327406</v>
      </c>
      <c r="G44">
        <v>-0.5074788484327406</v>
      </c>
      <c r="H44">
        <v>0</v>
      </c>
      <c r="I44">
        <v>0</v>
      </c>
      <c r="J44">
        <v>0</v>
      </c>
      <c r="K44">
        <v>25.443729999999999</v>
      </c>
      <c r="L44">
        <v>1</v>
      </c>
      <c r="M44">
        <v>171</v>
      </c>
      <c r="N44">
        <v>0</v>
      </c>
      <c r="O44">
        <v>0</v>
      </c>
      <c r="P44">
        <v>1</v>
      </c>
      <c r="Q44">
        <v>0</v>
      </c>
      <c r="R44">
        <v>2</v>
      </c>
      <c r="S44">
        <v>0</v>
      </c>
      <c r="T44">
        <v>1</v>
      </c>
      <c r="U44">
        <v>0</v>
      </c>
      <c r="V44">
        <v>0</v>
      </c>
      <c r="W44">
        <v>74.400000000000006</v>
      </c>
      <c r="DW44">
        <v>74.400000000000006</v>
      </c>
      <c r="JV44">
        <v>1</v>
      </c>
    </row>
    <row r="45" spans="1:282" x14ac:dyDescent="0.3">
      <c r="A45">
        <v>1</v>
      </c>
      <c r="B45">
        <v>0</v>
      </c>
      <c r="E45">
        <v>0</v>
      </c>
      <c r="F45">
        <v>1.4948489182900422</v>
      </c>
      <c r="G45">
        <v>0</v>
      </c>
      <c r="H45">
        <v>1.4948489182900422</v>
      </c>
      <c r="I45">
        <v>82</v>
      </c>
      <c r="J45">
        <v>0</v>
      </c>
      <c r="K45">
        <v>24.118739999999999</v>
      </c>
      <c r="L45">
        <v>6</v>
      </c>
      <c r="M45">
        <v>154</v>
      </c>
      <c r="N45">
        <v>0</v>
      </c>
      <c r="O45">
        <v>0</v>
      </c>
      <c r="P45">
        <v>0</v>
      </c>
      <c r="Q45">
        <v>1</v>
      </c>
      <c r="R45">
        <v>3</v>
      </c>
      <c r="S45">
        <v>0</v>
      </c>
      <c r="T45">
        <v>0</v>
      </c>
      <c r="U45">
        <v>1</v>
      </c>
      <c r="V45">
        <v>0</v>
      </c>
      <c r="W45">
        <v>57.2</v>
      </c>
      <c r="DW45">
        <v>57.2</v>
      </c>
      <c r="JV45">
        <v>1</v>
      </c>
    </row>
    <row r="46" spans="1:282" x14ac:dyDescent="0.3">
      <c r="A46">
        <v>1</v>
      </c>
      <c r="B46">
        <v>0</v>
      </c>
      <c r="E46">
        <v>0</v>
      </c>
      <c r="F46">
        <v>-0.28499798546354249</v>
      </c>
      <c r="G46">
        <v>-0.28499798546354249</v>
      </c>
      <c r="H46">
        <v>0</v>
      </c>
      <c r="I46">
        <v>0</v>
      </c>
      <c r="J46">
        <v>1</v>
      </c>
      <c r="K46">
        <v>35.0032</v>
      </c>
      <c r="L46">
        <v>4</v>
      </c>
      <c r="M46">
        <v>163</v>
      </c>
      <c r="N46">
        <v>0</v>
      </c>
      <c r="O46">
        <v>0</v>
      </c>
      <c r="P46">
        <v>0</v>
      </c>
      <c r="Q46">
        <v>0</v>
      </c>
      <c r="R46">
        <v>1</v>
      </c>
      <c r="S46">
        <v>1</v>
      </c>
      <c r="T46">
        <v>0</v>
      </c>
      <c r="U46">
        <v>0</v>
      </c>
      <c r="V46">
        <v>0</v>
      </c>
      <c r="W46">
        <v>93</v>
      </c>
      <c r="DW46">
        <v>93</v>
      </c>
      <c r="JV46">
        <v>1</v>
      </c>
    </row>
    <row r="47" spans="1:282" x14ac:dyDescent="0.3">
      <c r="A47">
        <v>1</v>
      </c>
      <c r="B47">
        <v>0</v>
      </c>
      <c r="E47">
        <v>0</v>
      </c>
      <c r="F47">
        <v>-0.28499798546354249</v>
      </c>
      <c r="G47">
        <v>-0.28499798546354249</v>
      </c>
      <c r="H47">
        <v>0</v>
      </c>
      <c r="I47">
        <v>0</v>
      </c>
      <c r="J47">
        <v>0</v>
      </c>
      <c r="K47">
        <v>26.914059999999999</v>
      </c>
      <c r="L47">
        <v>2</v>
      </c>
      <c r="M47">
        <v>160</v>
      </c>
      <c r="N47">
        <v>0</v>
      </c>
      <c r="O47">
        <v>0</v>
      </c>
      <c r="P47">
        <v>1</v>
      </c>
      <c r="Q47">
        <v>0</v>
      </c>
      <c r="R47">
        <v>3</v>
      </c>
      <c r="S47">
        <v>0</v>
      </c>
      <c r="T47">
        <v>0</v>
      </c>
      <c r="U47">
        <v>1</v>
      </c>
      <c r="V47">
        <v>0</v>
      </c>
      <c r="W47">
        <v>68.900000000000006</v>
      </c>
      <c r="DW47">
        <v>68.900000000000006</v>
      </c>
      <c r="JV47">
        <v>1</v>
      </c>
    </row>
    <row r="48" spans="1:282" x14ac:dyDescent="0.3">
      <c r="A48">
        <v>1</v>
      </c>
      <c r="B48">
        <v>0</v>
      </c>
      <c r="E48">
        <v>0</v>
      </c>
      <c r="F48">
        <v>-0.39623841694814149</v>
      </c>
      <c r="G48">
        <v>0</v>
      </c>
      <c r="H48">
        <v>-0.39623841694814149</v>
      </c>
      <c r="I48">
        <v>65</v>
      </c>
      <c r="J48">
        <v>1</v>
      </c>
      <c r="K48">
        <v>32.914790000000004</v>
      </c>
      <c r="L48">
        <v>5</v>
      </c>
      <c r="M48">
        <v>166</v>
      </c>
      <c r="N48">
        <v>0</v>
      </c>
      <c r="O48">
        <v>0</v>
      </c>
      <c r="P48">
        <v>1</v>
      </c>
      <c r="Q48">
        <v>1</v>
      </c>
      <c r="R48">
        <v>2</v>
      </c>
      <c r="S48">
        <v>0</v>
      </c>
      <c r="T48">
        <v>1</v>
      </c>
      <c r="U48">
        <v>0</v>
      </c>
      <c r="V48">
        <v>0</v>
      </c>
      <c r="W48">
        <v>90.7</v>
      </c>
      <c r="DW48">
        <v>90.7</v>
      </c>
      <c r="JV48">
        <v>1</v>
      </c>
    </row>
    <row r="49" spans="1:282" x14ac:dyDescent="0.3">
      <c r="A49">
        <v>1</v>
      </c>
      <c r="B49">
        <v>0</v>
      </c>
      <c r="E49">
        <v>0</v>
      </c>
      <c r="F49">
        <v>-1.3974023003095328</v>
      </c>
      <c r="G49">
        <v>-1.3974023003095328</v>
      </c>
      <c r="H49">
        <v>0</v>
      </c>
      <c r="I49">
        <v>0</v>
      </c>
      <c r="J49">
        <v>1</v>
      </c>
      <c r="K49">
        <v>33.287199999999999</v>
      </c>
      <c r="L49">
        <v>2</v>
      </c>
      <c r="M49">
        <v>170</v>
      </c>
      <c r="N49">
        <v>0</v>
      </c>
      <c r="O49">
        <v>0</v>
      </c>
      <c r="P49">
        <v>0</v>
      </c>
      <c r="Q49">
        <v>0</v>
      </c>
      <c r="R49">
        <v>2</v>
      </c>
      <c r="S49">
        <v>0</v>
      </c>
      <c r="T49">
        <v>1</v>
      </c>
      <c r="U49">
        <v>0</v>
      </c>
      <c r="V49">
        <v>0</v>
      </c>
      <c r="W49">
        <v>96.2</v>
      </c>
      <c r="DW49">
        <v>96.2</v>
      </c>
      <c r="JV49">
        <v>1</v>
      </c>
    </row>
    <row r="50" spans="1:282" x14ac:dyDescent="0.3">
      <c r="A50">
        <v>1</v>
      </c>
      <c r="B50">
        <v>0</v>
      </c>
      <c r="E50">
        <v>0</v>
      </c>
      <c r="F50">
        <v>-1.0636810058557358</v>
      </c>
      <c r="G50">
        <v>-1.0636810058557358</v>
      </c>
      <c r="H50">
        <v>0</v>
      </c>
      <c r="I50">
        <v>0</v>
      </c>
      <c r="J50">
        <v>1</v>
      </c>
      <c r="K50">
        <v>27.66347</v>
      </c>
      <c r="L50">
        <v>2</v>
      </c>
      <c r="M50">
        <v>162</v>
      </c>
      <c r="N50">
        <v>0</v>
      </c>
      <c r="O50">
        <v>0</v>
      </c>
      <c r="P50">
        <v>1</v>
      </c>
      <c r="Q50">
        <v>0</v>
      </c>
      <c r="R50">
        <v>1</v>
      </c>
      <c r="S50">
        <v>1</v>
      </c>
      <c r="T50">
        <v>0</v>
      </c>
      <c r="U50">
        <v>0</v>
      </c>
      <c r="V50">
        <v>0</v>
      </c>
      <c r="W50">
        <v>72.599999999999994</v>
      </c>
      <c r="DW50">
        <v>72.599999999999994</v>
      </c>
      <c r="JV50">
        <v>1</v>
      </c>
    </row>
    <row r="51" spans="1:282" x14ac:dyDescent="0.3">
      <c r="A51">
        <v>1</v>
      </c>
      <c r="B51">
        <v>0</v>
      </c>
      <c r="E51">
        <v>0</v>
      </c>
      <c r="F51">
        <v>0.27120417195945273</v>
      </c>
      <c r="G51">
        <v>0.27120417195945273</v>
      </c>
      <c r="H51">
        <v>0</v>
      </c>
      <c r="I51">
        <v>0</v>
      </c>
      <c r="J51">
        <v>0</v>
      </c>
      <c r="K51">
        <v>26.694800000000001</v>
      </c>
      <c r="L51">
        <v>4</v>
      </c>
      <c r="M51">
        <v>157</v>
      </c>
      <c r="N51">
        <v>0</v>
      </c>
      <c r="O51">
        <v>0</v>
      </c>
      <c r="P51">
        <v>0</v>
      </c>
      <c r="Q51">
        <v>0</v>
      </c>
      <c r="R51">
        <v>1</v>
      </c>
      <c r="S51">
        <v>1</v>
      </c>
      <c r="T51">
        <v>0</v>
      </c>
      <c r="U51">
        <v>0</v>
      </c>
      <c r="V51">
        <v>1</v>
      </c>
      <c r="W51">
        <v>65.8</v>
      </c>
      <c r="DW51">
        <v>65.8</v>
      </c>
      <c r="JV51">
        <v>1</v>
      </c>
    </row>
    <row r="52" spans="1:282" x14ac:dyDescent="0.3">
      <c r="A52">
        <v>1</v>
      </c>
      <c r="B52">
        <v>0</v>
      </c>
      <c r="E52">
        <v>0</v>
      </c>
      <c r="F52">
        <v>-0.39623841694814149</v>
      </c>
      <c r="G52">
        <v>-0.39623841694814149</v>
      </c>
      <c r="H52">
        <v>0</v>
      </c>
      <c r="I52">
        <v>0</v>
      </c>
      <c r="J52">
        <v>1</v>
      </c>
      <c r="K52">
        <v>23.936060000000001</v>
      </c>
      <c r="L52">
        <v>5</v>
      </c>
      <c r="M52">
        <v>157</v>
      </c>
      <c r="N52">
        <v>0</v>
      </c>
      <c r="O52">
        <v>0</v>
      </c>
      <c r="P52">
        <v>1</v>
      </c>
      <c r="Q52">
        <v>0</v>
      </c>
      <c r="R52">
        <v>2</v>
      </c>
      <c r="S52">
        <v>0</v>
      </c>
      <c r="T52">
        <v>1</v>
      </c>
      <c r="U52">
        <v>0</v>
      </c>
      <c r="V52">
        <v>1</v>
      </c>
      <c r="W52">
        <v>59</v>
      </c>
      <c r="DW52">
        <v>59</v>
      </c>
      <c r="JV52">
        <v>1</v>
      </c>
    </row>
    <row r="53" spans="1:282" x14ac:dyDescent="0.3">
      <c r="A53">
        <v>1</v>
      </c>
      <c r="B53">
        <v>0</v>
      </c>
      <c r="E53">
        <v>0</v>
      </c>
      <c r="F53">
        <v>-1.508642731794132</v>
      </c>
      <c r="G53">
        <v>-1.508642731794132</v>
      </c>
      <c r="H53">
        <v>0</v>
      </c>
      <c r="I53">
        <v>0</v>
      </c>
      <c r="J53">
        <v>0</v>
      </c>
      <c r="K53">
        <v>21.038060000000002</v>
      </c>
      <c r="L53">
        <v>0</v>
      </c>
      <c r="M53">
        <v>170</v>
      </c>
      <c r="N53">
        <v>0</v>
      </c>
      <c r="O53">
        <v>0</v>
      </c>
      <c r="P53">
        <v>0</v>
      </c>
      <c r="Q53">
        <v>0</v>
      </c>
      <c r="R53">
        <v>3</v>
      </c>
      <c r="S53">
        <v>0</v>
      </c>
      <c r="T53">
        <v>0</v>
      </c>
      <c r="U53">
        <v>1</v>
      </c>
      <c r="V53">
        <v>0</v>
      </c>
      <c r="W53">
        <v>60.8</v>
      </c>
      <c r="DW53">
        <v>60.8</v>
      </c>
      <c r="JV53">
        <v>1</v>
      </c>
    </row>
    <row r="54" spans="1:282" x14ac:dyDescent="0.3">
      <c r="A54">
        <v>1</v>
      </c>
      <c r="B54">
        <v>0</v>
      </c>
      <c r="E54">
        <v>0</v>
      </c>
      <c r="F54">
        <v>0.15996374047485368</v>
      </c>
      <c r="G54">
        <v>0</v>
      </c>
      <c r="H54">
        <v>0.15996374047485368</v>
      </c>
      <c r="I54">
        <v>70</v>
      </c>
      <c r="J54">
        <v>0</v>
      </c>
      <c r="K54">
        <v>22.51538</v>
      </c>
      <c r="L54">
        <v>6</v>
      </c>
      <c r="M54">
        <v>142</v>
      </c>
      <c r="N54">
        <v>1</v>
      </c>
      <c r="O54">
        <v>0</v>
      </c>
      <c r="P54">
        <v>1</v>
      </c>
      <c r="Q54">
        <v>1</v>
      </c>
      <c r="R54">
        <v>2</v>
      </c>
      <c r="S54">
        <v>0</v>
      </c>
      <c r="T54">
        <v>1</v>
      </c>
      <c r="U54">
        <v>0</v>
      </c>
      <c r="V54">
        <v>0</v>
      </c>
      <c r="W54">
        <v>45.4</v>
      </c>
      <c r="DW54">
        <v>45.4</v>
      </c>
      <c r="JV54">
        <v>1</v>
      </c>
    </row>
    <row r="55" spans="1:282" x14ac:dyDescent="0.3">
      <c r="A55">
        <v>1</v>
      </c>
      <c r="B55">
        <v>0</v>
      </c>
      <c r="E55">
        <v>0</v>
      </c>
      <c r="F55">
        <v>-1.3974023003095328</v>
      </c>
      <c r="G55">
        <v>-1.3974023003095328</v>
      </c>
      <c r="H55">
        <v>0</v>
      </c>
      <c r="I55">
        <v>0</v>
      </c>
      <c r="J55">
        <v>0</v>
      </c>
      <c r="K55">
        <v>37.502299999999998</v>
      </c>
      <c r="L55">
        <v>0</v>
      </c>
      <c r="M55">
        <v>165</v>
      </c>
      <c r="N55">
        <v>0</v>
      </c>
      <c r="O55">
        <v>0</v>
      </c>
      <c r="P55">
        <v>1</v>
      </c>
      <c r="Q55">
        <v>0</v>
      </c>
      <c r="R55">
        <v>2</v>
      </c>
      <c r="S55">
        <v>0</v>
      </c>
      <c r="T55">
        <v>1</v>
      </c>
      <c r="U55">
        <v>0</v>
      </c>
      <c r="V55">
        <v>0</v>
      </c>
      <c r="W55">
        <v>102.1</v>
      </c>
      <c r="DW55">
        <v>102.1</v>
      </c>
      <c r="JV55">
        <v>1</v>
      </c>
    </row>
    <row r="56" spans="1:282" x14ac:dyDescent="0.3">
      <c r="A56">
        <v>1</v>
      </c>
      <c r="B56">
        <v>0</v>
      </c>
      <c r="E56">
        <v>0</v>
      </c>
      <c r="F56">
        <v>1.9398106442284384</v>
      </c>
      <c r="G56">
        <v>0</v>
      </c>
      <c r="H56">
        <v>1.9398106442284384</v>
      </c>
      <c r="I56">
        <v>86</v>
      </c>
      <c r="J56">
        <v>0</v>
      </c>
      <c r="K56">
        <v>27.09488</v>
      </c>
      <c r="L56">
        <v>7</v>
      </c>
      <c r="M56">
        <v>152</v>
      </c>
      <c r="N56">
        <v>0</v>
      </c>
      <c r="O56">
        <v>0</v>
      </c>
      <c r="P56">
        <v>0</v>
      </c>
      <c r="Q56">
        <v>1</v>
      </c>
      <c r="R56">
        <v>2</v>
      </c>
      <c r="S56">
        <v>0</v>
      </c>
      <c r="T56">
        <v>1</v>
      </c>
      <c r="U56">
        <v>0</v>
      </c>
      <c r="V56">
        <v>0</v>
      </c>
      <c r="W56">
        <v>62.6</v>
      </c>
      <c r="DW56">
        <v>62.6</v>
      </c>
      <c r="JV56">
        <v>1</v>
      </c>
    </row>
    <row r="57" spans="1:282" x14ac:dyDescent="0.3">
      <c r="A57">
        <v>1</v>
      </c>
      <c r="B57">
        <v>0</v>
      </c>
      <c r="E57">
        <v>0</v>
      </c>
      <c r="F57">
        <v>-0.5074788484327406</v>
      </c>
      <c r="G57">
        <v>-0.5074788484327406</v>
      </c>
      <c r="H57">
        <v>0</v>
      </c>
      <c r="I57">
        <v>0</v>
      </c>
      <c r="J57">
        <v>1</v>
      </c>
      <c r="K57">
        <v>38.027740000000001</v>
      </c>
      <c r="L57">
        <v>3</v>
      </c>
      <c r="M57">
        <v>162</v>
      </c>
      <c r="N57">
        <v>0</v>
      </c>
      <c r="O57">
        <v>0</v>
      </c>
      <c r="P57">
        <v>0</v>
      </c>
      <c r="Q57">
        <v>0</v>
      </c>
      <c r="R57">
        <v>1</v>
      </c>
      <c r="S57">
        <v>1</v>
      </c>
      <c r="T57">
        <v>0</v>
      </c>
      <c r="U57">
        <v>0</v>
      </c>
      <c r="V57">
        <v>0</v>
      </c>
      <c r="W57">
        <v>99.8</v>
      </c>
      <c r="DW57">
        <v>99.8</v>
      </c>
      <c r="JV57">
        <v>1</v>
      </c>
    </row>
    <row r="58" spans="1:282" x14ac:dyDescent="0.3">
      <c r="A58">
        <v>1</v>
      </c>
      <c r="B58">
        <v>0</v>
      </c>
      <c r="E58">
        <v>0</v>
      </c>
      <c r="F58">
        <v>-1.1749214373403347</v>
      </c>
      <c r="G58">
        <v>-1.1749214373403347</v>
      </c>
      <c r="H58">
        <v>0</v>
      </c>
      <c r="I58">
        <v>0</v>
      </c>
      <c r="J58">
        <v>0</v>
      </c>
      <c r="K58">
        <v>27.14472</v>
      </c>
      <c r="L58">
        <v>0</v>
      </c>
      <c r="M58">
        <v>166</v>
      </c>
      <c r="N58">
        <v>0</v>
      </c>
      <c r="O58">
        <v>0</v>
      </c>
      <c r="P58">
        <v>0</v>
      </c>
      <c r="Q58">
        <v>0</v>
      </c>
      <c r="R58">
        <v>2</v>
      </c>
      <c r="S58">
        <v>0</v>
      </c>
      <c r="T58">
        <v>1</v>
      </c>
      <c r="U58">
        <v>0</v>
      </c>
      <c r="V58">
        <v>0</v>
      </c>
      <c r="W58">
        <v>74.8</v>
      </c>
      <c r="DW58">
        <v>74.8</v>
      </c>
      <c r="JV58">
        <v>1</v>
      </c>
    </row>
    <row r="59" spans="1:282" x14ac:dyDescent="0.3">
      <c r="A59">
        <v>1</v>
      </c>
      <c r="B59">
        <v>0</v>
      </c>
      <c r="E59">
        <v>0</v>
      </c>
      <c r="F59">
        <v>-1.1749214373403347</v>
      </c>
      <c r="G59">
        <v>-1.1749214373403347</v>
      </c>
      <c r="H59">
        <v>0</v>
      </c>
      <c r="I59">
        <v>0</v>
      </c>
      <c r="J59">
        <v>1</v>
      </c>
      <c r="K59">
        <v>28.33135</v>
      </c>
      <c r="L59">
        <v>2</v>
      </c>
      <c r="M59">
        <v>164</v>
      </c>
      <c r="N59">
        <v>0</v>
      </c>
      <c r="O59">
        <v>0</v>
      </c>
      <c r="P59">
        <v>0</v>
      </c>
      <c r="Q59">
        <v>0</v>
      </c>
      <c r="R59">
        <v>3</v>
      </c>
      <c r="S59">
        <v>0</v>
      </c>
      <c r="T59">
        <v>0</v>
      </c>
      <c r="U59">
        <v>1</v>
      </c>
      <c r="V59">
        <v>0</v>
      </c>
      <c r="W59">
        <v>76.2</v>
      </c>
      <c r="DW59">
        <v>76.2</v>
      </c>
      <c r="JV59">
        <v>1</v>
      </c>
    </row>
    <row r="60" spans="1:282" x14ac:dyDescent="0.3">
      <c r="A60">
        <v>1</v>
      </c>
      <c r="B60">
        <v>0</v>
      </c>
      <c r="E60">
        <v>0</v>
      </c>
      <c r="F60">
        <v>-0.39623841694814149</v>
      </c>
      <c r="G60">
        <v>-0.39623841694814149</v>
      </c>
      <c r="H60">
        <v>0</v>
      </c>
      <c r="I60">
        <v>0</v>
      </c>
      <c r="J60">
        <v>0</v>
      </c>
      <c r="K60">
        <v>28.303850000000001</v>
      </c>
      <c r="L60">
        <v>2</v>
      </c>
      <c r="M60">
        <v>155</v>
      </c>
      <c r="N60">
        <v>0</v>
      </c>
      <c r="O60">
        <v>0</v>
      </c>
      <c r="P60">
        <v>0</v>
      </c>
      <c r="Q60">
        <v>0</v>
      </c>
      <c r="R60">
        <v>3</v>
      </c>
      <c r="S60">
        <v>0</v>
      </c>
      <c r="T60">
        <v>0</v>
      </c>
      <c r="U60">
        <v>1</v>
      </c>
      <c r="V60">
        <v>0</v>
      </c>
      <c r="W60">
        <v>68</v>
      </c>
      <c r="DW60">
        <v>68</v>
      </c>
      <c r="JV60">
        <v>1</v>
      </c>
    </row>
    <row r="61" spans="1:282" x14ac:dyDescent="0.3">
      <c r="A61">
        <v>1</v>
      </c>
      <c r="B61">
        <v>0</v>
      </c>
      <c r="E61">
        <v>0</v>
      </c>
      <c r="F61">
        <v>-0.61871927991733955</v>
      </c>
      <c r="G61">
        <v>-0.61871927991733955</v>
      </c>
      <c r="H61">
        <v>0</v>
      </c>
      <c r="I61">
        <v>0</v>
      </c>
      <c r="J61">
        <v>0</v>
      </c>
      <c r="K61">
        <v>23.317589999999999</v>
      </c>
      <c r="L61">
        <v>2</v>
      </c>
      <c r="M61">
        <v>154</v>
      </c>
      <c r="N61">
        <v>0</v>
      </c>
      <c r="O61">
        <v>0</v>
      </c>
      <c r="P61">
        <v>0</v>
      </c>
      <c r="Q61">
        <v>0</v>
      </c>
      <c r="R61">
        <v>1</v>
      </c>
      <c r="S61">
        <v>1</v>
      </c>
      <c r="T61">
        <v>0</v>
      </c>
      <c r="U61">
        <v>0</v>
      </c>
      <c r="V61">
        <v>0</v>
      </c>
      <c r="W61">
        <v>55.3</v>
      </c>
      <c r="DW61">
        <v>55.3</v>
      </c>
      <c r="JV61">
        <v>1</v>
      </c>
    </row>
    <row r="62" spans="1:282" x14ac:dyDescent="0.3">
      <c r="A62">
        <v>1</v>
      </c>
      <c r="B62">
        <v>0</v>
      </c>
      <c r="E62">
        <v>0</v>
      </c>
      <c r="F62">
        <v>-0.95244057437113672</v>
      </c>
      <c r="G62">
        <v>-0.95244057437113672</v>
      </c>
      <c r="H62">
        <v>0</v>
      </c>
      <c r="I62">
        <v>0</v>
      </c>
      <c r="J62">
        <v>0</v>
      </c>
      <c r="K62">
        <v>31.523440000000001</v>
      </c>
      <c r="L62">
        <v>1</v>
      </c>
      <c r="M62">
        <v>160</v>
      </c>
      <c r="N62">
        <v>0</v>
      </c>
      <c r="O62">
        <v>0</v>
      </c>
      <c r="P62">
        <v>0</v>
      </c>
      <c r="Q62">
        <v>0</v>
      </c>
      <c r="R62">
        <v>1</v>
      </c>
      <c r="S62">
        <v>1</v>
      </c>
      <c r="T62">
        <v>0</v>
      </c>
      <c r="U62">
        <v>0</v>
      </c>
      <c r="V62">
        <v>0</v>
      </c>
      <c r="W62">
        <v>80.7</v>
      </c>
      <c r="DW62">
        <v>80.7</v>
      </c>
      <c r="JV62">
        <v>1</v>
      </c>
    </row>
    <row r="63" spans="1:282" x14ac:dyDescent="0.3">
      <c r="A63">
        <v>1</v>
      </c>
      <c r="B63">
        <v>0</v>
      </c>
      <c r="E63">
        <v>0</v>
      </c>
      <c r="F63">
        <v>-1.0636810058557358</v>
      </c>
      <c r="G63">
        <v>-1.0636810058557358</v>
      </c>
      <c r="H63">
        <v>0</v>
      </c>
      <c r="I63">
        <v>0</v>
      </c>
      <c r="J63">
        <v>0</v>
      </c>
      <c r="K63">
        <v>21.86759</v>
      </c>
      <c r="L63">
        <v>0</v>
      </c>
      <c r="M63">
        <v>163</v>
      </c>
      <c r="N63">
        <v>0</v>
      </c>
      <c r="O63">
        <v>0</v>
      </c>
      <c r="P63">
        <v>0</v>
      </c>
      <c r="Q63">
        <v>0</v>
      </c>
      <c r="R63">
        <v>2</v>
      </c>
      <c r="S63">
        <v>0</v>
      </c>
      <c r="T63">
        <v>1</v>
      </c>
      <c r="U63">
        <v>0</v>
      </c>
      <c r="V63">
        <v>0</v>
      </c>
      <c r="W63">
        <v>58.1</v>
      </c>
      <c r="DW63">
        <v>58.1</v>
      </c>
      <c r="JV63">
        <v>1</v>
      </c>
    </row>
    <row r="64" spans="1:282" x14ac:dyDescent="0.3">
      <c r="A64">
        <v>1</v>
      </c>
      <c r="B64">
        <v>0</v>
      </c>
      <c r="E64">
        <v>0</v>
      </c>
      <c r="F64">
        <v>-0.84120014288653766</v>
      </c>
      <c r="G64">
        <v>-0.84120014288653766</v>
      </c>
      <c r="H64">
        <v>0</v>
      </c>
      <c r="I64">
        <v>0</v>
      </c>
      <c r="J64">
        <v>1</v>
      </c>
      <c r="K64">
        <v>37.805970000000002</v>
      </c>
      <c r="L64">
        <v>4</v>
      </c>
      <c r="M64">
        <v>153</v>
      </c>
      <c r="N64">
        <v>0</v>
      </c>
      <c r="O64">
        <v>0</v>
      </c>
      <c r="P64">
        <v>1</v>
      </c>
      <c r="Q64">
        <v>0</v>
      </c>
      <c r="R64">
        <v>1</v>
      </c>
      <c r="S64">
        <v>1</v>
      </c>
      <c r="T64">
        <v>0</v>
      </c>
      <c r="U64">
        <v>0</v>
      </c>
      <c r="V64">
        <v>1</v>
      </c>
      <c r="W64">
        <v>88.5</v>
      </c>
      <c r="DW64">
        <v>88.5</v>
      </c>
      <c r="JV64">
        <v>1</v>
      </c>
    </row>
    <row r="65" spans="1:282" x14ac:dyDescent="0.3">
      <c r="A65">
        <v>1</v>
      </c>
      <c r="B65">
        <v>0</v>
      </c>
      <c r="E65">
        <v>0</v>
      </c>
      <c r="F65">
        <v>1.6060893497746411</v>
      </c>
      <c r="G65">
        <v>0</v>
      </c>
      <c r="H65">
        <v>1.6060893497746411</v>
      </c>
      <c r="I65">
        <v>83</v>
      </c>
      <c r="J65">
        <v>1</v>
      </c>
      <c r="K65">
        <v>29.884450000000001</v>
      </c>
      <c r="L65">
        <v>8</v>
      </c>
      <c r="M65">
        <v>163</v>
      </c>
      <c r="N65">
        <v>0</v>
      </c>
      <c r="O65">
        <v>0</v>
      </c>
      <c r="P65">
        <v>0</v>
      </c>
      <c r="Q65">
        <v>1</v>
      </c>
      <c r="R65">
        <v>3</v>
      </c>
      <c r="S65">
        <v>0</v>
      </c>
      <c r="T65">
        <v>0</v>
      </c>
      <c r="U65">
        <v>1</v>
      </c>
      <c r="V65">
        <v>0</v>
      </c>
      <c r="W65">
        <v>79.400000000000006</v>
      </c>
      <c r="DW65">
        <v>79.400000000000006</v>
      </c>
      <c r="JV65">
        <v>1</v>
      </c>
    </row>
    <row r="66" spans="1:282" x14ac:dyDescent="0.3">
      <c r="A66">
        <v>1</v>
      </c>
      <c r="B66">
        <v>0</v>
      </c>
      <c r="E66">
        <v>0</v>
      </c>
      <c r="F66">
        <v>0.93864676086704701</v>
      </c>
      <c r="G66">
        <v>0.93864676086704701</v>
      </c>
      <c r="H66">
        <v>0</v>
      </c>
      <c r="I66">
        <v>0</v>
      </c>
      <c r="J66">
        <v>1</v>
      </c>
      <c r="K66">
        <v>24.804690000000001</v>
      </c>
      <c r="L66">
        <v>6</v>
      </c>
      <c r="M66">
        <v>160</v>
      </c>
      <c r="N66">
        <v>0</v>
      </c>
      <c r="O66">
        <v>0</v>
      </c>
      <c r="P66">
        <v>0</v>
      </c>
      <c r="Q66">
        <v>0</v>
      </c>
      <c r="R66">
        <v>1</v>
      </c>
      <c r="S66">
        <v>1</v>
      </c>
      <c r="T66">
        <v>0</v>
      </c>
      <c r="U66">
        <v>0</v>
      </c>
      <c r="V66">
        <v>0</v>
      </c>
      <c r="W66">
        <v>63.5</v>
      </c>
      <c r="DW66">
        <v>63.5</v>
      </c>
      <c r="JV66">
        <v>1</v>
      </c>
    </row>
    <row r="67" spans="1:282" x14ac:dyDescent="0.3">
      <c r="A67">
        <v>1</v>
      </c>
      <c r="B67">
        <v>0</v>
      </c>
      <c r="E67">
        <v>0</v>
      </c>
      <c r="F67">
        <v>-1.1749214373403347</v>
      </c>
      <c r="G67">
        <v>-1.1749214373403347</v>
      </c>
      <c r="H67">
        <v>0</v>
      </c>
      <c r="I67">
        <v>0</v>
      </c>
      <c r="J67">
        <v>1</v>
      </c>
      <c r="K67">
        <v>35.868870000000001</v>
      </c>
      <c r="L67">
        <v>3</v>
      </c>
      <c r="M67">
        <v>163</v>
      </c>
      <c r="N67">
        <v>1</v>
      </c>
      <c r="O67">
        <v>1</v>
      </c>
      <c r="P67">
        <v>0</v>
      </c>
      <c r="Q67">
        <v>0</v>
      </c>
      <c r="R67">
        <v>1</v>
      </c>
      <c r="S67">
        <v>1</v>
      </c>
      <c r="T67">
        <v>0</v>
      </c>
      <c r="U67">
        <v>0</v>
      </c>
      <c r="V67">
        <v>0</v>
      </c>
      <c r="W67">
        <v>95.3</v>
      </c>
      <c r="DW67">
        <v>95.3</v>
      </c>
      <c r="JV67">
        <v>1</v>
      </c>
    </row>
    <row r="68" spans="1:282" x14ac:dyDescent="0.3">
      <c r="A68">
        <v>1</v>
      </c>
      <c r="B68">
        <v>0</v>
      </c>
      <c r="E68">
        <v>0</v>
      </c>
      <c r="F68">
        <v>-1.1749214373403347</v>
      </c>
      <c r="G68">
        <v>0</v>
      </c>
      <c r="H68">
        <v>-1.1749214373403347</v>
      </c>
      <c r="I68">
        <v>58</v>
      </c>
      <c r="J68">
        <v>0</v>
      </c>
      <c r="K68">
        <v>32.199080000000002</v>
      </c>
      <c r="L68">
        <v>1</v>
      </c>
      <c r="M68">
        <v>167</v>
      </c>
      <c r="N68">
        <v>0</v>
      </c>
      <c r="O68">
        <v>0</v>
      </c>
      <c r="P68">
        <v>0</v>
      </c>
      <c r="Q68">
        <v>1</v>
      </c>
      <c r="R68">
        <v>2</v>
      </c>
      <c r="S68">
        <v>0</v>
      </c>
      <c r="T68">
        <v>1</v>
      </c>
      <c r="U68">
        <v>0</v>
      </c>
      <c r="V68">
        <v>0</v>
      </c>
      <c r="W68">
        <v>89.8</v>
      </c>
      <c r="DW68">
        <v>89.8</v>
      </c>
      <c r="JV68">
        <v>1</v>
      </c>
    </row>
    <row r="69" spans="1:282" x14ac:dyDescent="0.3">
      <c r="A69">
        <v>1</v>
      </c>
      <c r="B69">
        <v>0</v>
      </c>
      <c r="E69">
        <v>0</v>
      </c>
      <c r="F69">
        <v>-1.0636810058557358</v>
      </c>
      <c r="G69">
        <v>-1.0636810058557358</v>
      </c>
      <c r="H69">
        <v>0</v>
      </c>
      <c r="I69">
        <v>0</v>
      </c>
      <c r="J69">
        <v>1</v>
      </c>
      <c r="K69">
        <v>35.878250000000001</v>
      </c>
      <c r="L69">
        <v>4</v>
      </c>
      <c r="M69">
        <v>161</v>
      </c>
      <c r="N69">
        <v>1</v>
      </c>
      <c r="O69">
        <v>1</v>
      </c>
      <c r="P69">
        <v>1</v>
      </c>
      <c r="Q69">
        <v>0</v>
      </c>
      <c r="R69">
        <v>2</v>
      </c>
      <c r="S69">
        <v>0</v>
      </c>
      <c r="T69">
        <v>1</v>
      </c>
      <c r="U69">
        <v>0</v>
      </c>
      <c r="V69">
        <v>1</v>
      </c>
      <c r="W69">
        <v>93</v>
      </c>
      <c r="DW69">
        <v>93</v>
      </c>
      <c r="JV69">
        <v>1</v>
      </c>
    </row>
    <row r="70" spans="1:282" x14ac:dyDescent="0.3">
      <c r="A70">
        <v>1</v>
      </c>
      <c r="B70">
        <v>0</v>
      </c>
      <c r="E70">
        <v>0</v>
      </c>
      <c r="F70">
        <v>-0.5074788484327406</v>
      </c>
      <c r="G70">
        <v>-0.5074788484327406</v>
      </c>
      <c r="H70">
        <v>0</v>
      </c>
      <c r="I70">
        <v>0</v>
      </c>
      <c r="J70">
        <v>1</v>
      </c>
      <c r="K70">
        <v>31.356290000000001</v>
      </c>
      <c r="L70">
        <v>3</v>
      </c>
      <c r="M70">
        <v>168</v>
      </c>
      <c r="N70">
        <v>0</v>
      </c>
      <c r="O70">
        <v>0</v>
      </c>
      <c r="P70">
        <v>0</v>
      </c>
      <c r="Q70">
        <v>0</v>
      </c>
      <c r="R70">
        <v>2</v>
      </c>
      <c r="S70">
        <v>0</v>
      </c>
      <c r="T70">
        <v>1</v>
      </c>
      <c r="U70">
        <v>0</v>
      </c>
      <c r="V70">
        <v>0</v>
      </c>
      <c r="W70">
        <v>88.5</v>
      </c>
      <c r="DW70">
        <v>88.5</v>
      </c>
      <c r="JV70">
        <v>1</v>
      </c>
    </row>
    <row r="71" spans="1:282" x14ac:dyDescent="0.3">
      <c r="A71">
        <v>1</v>
      </c>
      <c r="B71">
        <v>0</v>
      </c>
      <c r="E71">
        <v>0</v>
      </c>
      <c r="F71">
        <v>0.15996374047485368</v>
      </c>
      <c r="G71">
        <v>0.15996374047485368</v>
      </c>
      <c r="H71">
        <v>0</v>
      </c>
      <c r="I71">
        <v>0</v>
      </c>
      <c r="J71">
        <v>0</v>
      </c>
      <c r="K71">
        <v>26.253620000000002</v>
      </c>
      <c r="L71">
        <v>3</v>
      </c>
      <c r="M71">
        <v>162</v>
      </c>
      <c r="N71">
        <v>0</v>
      </c>
      <c r="O71">
        <v>0</v>
      </c>
      <c r="P71">
        <v>0</v>
      </c>
      <c r="Q71">
        <v>0</v>
      </c>
      <c r="R71">
        <v>2</v>
      </c>
      <c r="S71">
        <v>0</v>
      </c>
      <c r="T71">
        <v>1</v>
      </c>
      <c r="U71">
        <v>0</v>
      </c>
      <c r="V71">
        <v>0</v>
      </c>
      <c r="W71">
        <v>68.900000000000006</v>
      </c>
      <c r="DW71">
        <v>68.900000000000006</v>
      </c>
      <c r="JV71">
        <v>1</v>
      </c>
    </row>
    <row r="72" spans="1:282" x14ac:dyDescent="0.3">
      <c r="A72">
        <v>1</v>
      </c>
      <c r="B72">
        <v>0</v>
      </c>
      <c r="E72">
        <v>0</v>
      </c>
      <c r="F72">
        <v>4.8723308990254642E-2</v>
      </c>
      <c r="G72">
        <v>4.8723308990254642E-2</v>
      </c>
      <c r="H72">
        <v>0</v>
      </c>
      <c r="I72">
        <v>0</v>
      </c>
      <c r="J72">
        <v>0</v>
      </c>
      <c r="K72">
        <v>21.79138</v>
      </c>
      <c r="L72">
        <v>3</v>
      </c>
      <c r="M72">
        <v>158</v>
      </c>
      <c r="N72">
        <v>0</v>
      </c>
      <c r="O72">
        <v>0</v>
      </c>
      <c r="P72">
        <v>0</v>
      </c>
      <c r="Q72">
        <v>0</v>
      </c>
      <c r="R72">
        <v>3</v>
      </c>
      <c r="S72">
        <v>0</v>
      </c>
      <c r="T72">
        <v>0</v>
      </c>
      <c r="U72">
        <v>1</v>
      </c>
      <c r="V72">
        <v>0</v>
      </c>
      <c r="W72">
        <v>54.4</v>
      </c>
      <c r="DW72">
        <v>54.4</v>
      </c>
      <c r="JV72">
        <v>1</v>
      </c>
    </row>
    <row r="73" spans="1:282" x14ac:dyDescent="0.3">
      <c r="A73">
        <v>1</v>
      </c>
      <c r="B73">
        <v>0</v>
      </c>
      <c r="E73">
        <v>0</v>
      </c>
      <c r="F73">
        <v>-1.2861618688249339</v>
      </c>
      <c r="G73">
        <v>-1.2861618688249339</v>
      </c>
      <c r="H73">
        <v>0</v>
      </c>
      <c r="I73">
        <v>0</v>
      </c>
      <c r="J73">
        <v>0</v>
      </c>
      <c r="K73">
        <v>28.153110000000002</v>
      </c>
      <c r="L73">
        <v>0</v>
      </c>
      <c r="M73">
        <v>163</v>
      </c>
      <c r="N73">
        <v>0</v>
      </c>
      <c r="O73">
        <v>0</v>
      </c>
      <c r="P73">
        <v>0</v>
      </c>
      <c r="Q73">
        <v>0</v>
      </c>
      <c r="R73">
        <v>1</v>
      </c>
      <c r="S73">
        <v>1</v>
      </c>
      <c r="T73">
        <v>0</v>
      </c>
      <c r="U73">
        <v>0</v>
      </c>
      <c r="V73">
        <v>0</v>
      </c>
      <c r="W73">
        <v>74.8</v>
      </c>
      <c r="DW73">
        <v>74.8</v>
      </c>
      <c r="JV73">
        <v>1</v>
      </c>
    </row>
    <row r="74" spans="1:282" x14ac:dyDescent="0.3">
      <c r="A74">
        <v>1</v>
      </c>
      <c r="B74">
        <v>0</v>
      </c>
      <c r="E74">
        <v>0</v>
      </c>
      <c r="F74">
        <v>-0.61871927991733955</v>
      </c>
      <c r="G74">
        <v>-0.61871927991733955</v>
      </c>
      <c r="H74">
        <v>0</v>
      </c>
      <c r="I74">
        <v>0</v>
      </c>
      <c r="J74">
        <v>0</v>
      </c>
      <c r="K74">
        <v>23.324149999999999</v>
      </c>
      <c r="L74">
        <v>1</v>
      </c>
      <c r="M74">
        <v>165</v>
      </c>
      <c r="N74">
        <v>0</v>
      </c>
      <c r="O74">
        <v>0</v>
      </c>
      <c r="P74">
        <v>1</v>
      </c>
      <c r="Q74">
        <v>0</v>
      </c>
      <c r="R74">
        <v>1</v>
      </c>
      <c r="S74">
        <v>1</v>
      </c>
      <c r="T74">
        <v>0</v>
      </c>
      <c r="U74">
        <v>0</v>
      </c>
      <c r="V74">
        <v>0</v>
      </c>
      <c r="W74">
        <v>63.5</v>
      </c>
      <c r="DW74">
        <v>63.5</v>
      </c>
      <c r="JV74">
        <v>1</v>
      </c>
    </row>
    <row r="75" spans="1:282" x14ac:dyDescent="0.3">
      <c r="A75">
        <v>1</v>
      </c>
      <c r="B75">
        <v>0</v>
      </c>
      <c r="E75">
        <v>0</v>
      </c>
      <c r="F75">
        <v>0.27120417195945273</v>
      </c>
      <c r="G75">
        <v>0.27120417195945273</v>
      </c>
      <c r="H75">
        <v>0</v>
      </c>
      <c r="I75">
        <v>0</v>
      </c>
      <c r="J75">
        <v>0</v>
      </c>
      <c r="K75">
        <v>26.367090000000001</v>
      </c>
      <c r="L75">
        <v>3</v>
      </c>
      <c r="M75">
        <v>171</v>
      </c>
      <c r="N75">
        <v>0</v>
      </c>
      <c r="O75">
        <v>0</v>
      </c>
      <c r="P75">
        <v>0</v>
      </c>
      <c r="Q75">
        <v>0</v>
      </c>
      <c r="R75">
        <v>2</v>
      </c>
      <c r="S75">
        <v>0</v>
      </c>
      <c r="T75">
        <v>1</v>
      </c>
      <c r="U75">
        <v>0</v>
      </c>
      <c r="V75">
        <v>0</v>
      </c>
      <c r="W75">
        <v>77.099999999999994</v>
      </c>
      <c r="DW75">
        <v>77.099999999999994</v>
      </c>
      <c r="JV75">
        <v>1</v>
      </c>
    </row>
    <row r="76" spans="1:282" x14ac:dyDescent="0.3">
      <c r="A76">
        <v>1</v>
      </c>
      <c r="B76">
        <v>0</v>
      </c>
      <c r="E76">
        <v>0</v>
      </c>
      <c r="F76">
        <v>0.27120417195945273</v>
      </c>
      <c r="G76">
        <v>0.27120417195945273</v>
      </c>
      <c r="H76">
        <v>0</v>
      </c>
      <c r="I76">
        <v>0</v>
      </c>
      <c r="J76">
        <v>1</v>
      </c>
      <c r="K76">
        <v>25.63692</v>
      </c>
      <c r="L76">
        <v>5</v>
      </c>
      <c r="M76">
        <v>158</v>
      </c>
      <c r="N76">
        <v>0</v>
      </c>
      <c r="O76">
        <v>0</v>
      </c>
      <c r="P76">
        <v>0</v>
      </c>
      <c r="Q76">
        <v>0</v>
      </c>
      <c r="R76">
        <v>2</v>
      </c>
      <c r="S76">
        <v>0</v>
      </c>
      <c r="T76">
        <v>1</v>
      </c>
      <c r="U76">
        <v>0</v>
      </c>
      <c r="V76">
        <v>0</v>
      </c>
      <c r="W76">
        <v>64</v>
      </c>
      <c r="DW76">
        <v>64</v>
      </c>
      <c r="JV76">
        <v>1</v>
      </c>
    </row>
    <row r="77" spans="1:282" x14ac:dyDescent="0.3">
      <c r="A77">
        <v>1</v>
      </c>
      <c r="B77">
        <v>0</v>
      </c>
      <c r="E77">
        <v>0</v>
      </c>
      <c r="F77">
        <v>-0.17375755397894344</v>
      </c>
      <c r="G77">
        <v>-0.17375755397894344</v>
      </c>
      <c r="H77">
        <v>0</v>
      </c>
      <c r="I77">
        <v>0</v>
      </c>
      <c r="J77">
        <v>1</v>
      </c>
      <c r="K77">
        <v>36.657490000000003</v>
      </c>
      <c r="L77">
        <v>4</v>
      </c>
      <c r="M77">
        <v>165</v>
      </c>
      <c r="N77">
        <v>0</v>
      </c>
      <c r="O77">
        <v>0</v>
      </c>
      <c r="P77">
        <v>0</v>
      </c>
      <c r="Q77">
        <v>0</v>
      </c>
      <c r="R77">
        <v>1</v>
      </c>
      <c r="S77">
        <v>1</v>
      </c>
      <c r="T77">
        <v>0</v>
      </c>
      <c r="U77">
        <v>0</v>
      </c>
      <c r="V77">
        <v>0</v>
      </c>
      <c r="W77">
        <v>99.8</v>
      </c>
      <c r="DW77">
        <v>99.8</v>
      </c>
      <c r="JV77">
        <v>1</v>
      </c>
    </row>
    <row r="78" spans="1:282" x14ac:dyDescent="0.3">
      <c r="A78">
        <v>1</v>
      </c>
      <c r="B78">
        <v>0</v>
      </c>
      <c r="E78">
        <v>0</v>
      </c>
      <c r="F78">
        <v>-0.5074788484327406</v>
      </c>
      <c r="G78">
        <v>-0.5074788484327406</v>
      </c>
      <c r="H78">
        <v>0</v>
      </c>
      <c r="I78">
        <v>0</v>
      </c>
      <c r="J78">
        <v>0</v>
      </c>
      <c r="K78">
        <v>25.30762</v>
      </c>
      <c r="L78">
        <v>2</v>
      </c>
      <c r="M78">
        <v>165</v>
      </c>
      <c r="N78">
        <v>1</v>
      </c>
      <c r="O78">
        <v>0</v>
      </c>
      <c r="P78">
        <v>0</v>
      </c>
      <c r="Q78">
        <v>0</v>
      </c>
      <c r="R78">
        <v>3</v>
      </c>
      <c r="S78">
        <v>0</v>
      </c>
      <c r="T78">
        <v>0</v>
      </c>
      <c r="U78">
        <v>1</v>
      </c>
      <c r="V78">
        <v>0</v>
      </c>
      <c r="W78">
        <v>68.900000000000006</v>
      </c>
      <c r="DW78">
        <v>68.900000000000006</v>
      </c>
      <c r="JV78">
        <v>1</v>
      </c>
    </row>
    <row r="79" spans="1:282" x14ac:dyDescent="0.3">
      <c r="A79">
        <v>1</v>
      </c>
      <c r="B79">
        <v>0</v>
      </c>
      <c r="E79">
        <v>0</v>
      </c>
      <c r="F79">
        <v>4.8723308990254642E-2</v>
      </c>
      <c r="G79">
        <v>4.8723308990254642E-2</v>
      </c>
      <c r="H79">
        <v>0</v>
      </c>
      <c r="I79">
        <v>0</v>
      </c>
      <c r="J79">
        <v>1</v>
      </c>
      <c r="K79">
        <v>28.147300000000001</v>
      </c>
      <c r="L79">
        <v>4</v>
      </c>
      <c r="M79">
        <v>167</v>
      </c>
      <c r="N79">
        <v>0</v>
      </c>
      <c r="O79">
        <v>0</v>
      </c>
      <c r="P79">
        <v>1</v>
      </c>
      <c r="Q79">
        <v>0</v>
      </c>
      <c r="R79">
        <v>2</v>
      </c>
      <c r="S79">
        <v>0</v>
      </c>
      <c r="T79">
        <v>1</v>
      </c>
      <c r="U79">
        <v>0</v>
      </c>
      <c r="V79">
        <v>0</v>
      </c>
      <c r="W79">
        <v>78.5</v>
      </c>
      <c r="DW79">
        <v>78.5</v>
      </c>
      <c r="JV79">
        <v>1</v>
      </c>
    </row>
    <row r="80" spans="1:282" x14ac:dyDescent="0.3">
      <c r="A80">
        <v>1</v>
      </c>
      <c r="B80">
        <v>0</v>
      </c>
      <c r="E80">
        <v>0</v>
      </c>
      <c r="F80">
        <v>-6.2517122494344393E-2</v>
      </c>
      <c r="G80">
        <v>-6.2517122494344393E-2</v>
      </c>
      <c r="H80">
        <v>0</v>
      </c>
      <c r="I80">
        <v>0</v>
      </c>
      <c r="J80">
        <v>1</v>
      </c>
      <c r="K80">
        <v>31.09282</v>
      </c>
      <c r="L80">
        <v>4</v>
      </c>
      <c r="M80">
        <v>162</v>
      </c>
      <c r="N80">
        <v>0</v>
      </c>
      <c r="O80">
        <v>0</v>
      </c>
      <c r="P80">
        <v>0</v>
      </c>
      <c r="Q80">
        <v>0</v>
      </c>
      <c r="R80">
        <v>2</v>
      </c>
      <c r="S80">
        <v>0</v>
      </c>
      <c r="T80">
        <v>1</v>
      </c>
      <c r="U80">
        <v>0</v>
      </c>
      <c r="V80">
        <v>0</v>
      </c>
      <c r="W80">
        <v>81.599999999999994</v>
      </c>
      <c r="DW80">
        <v>81.599999999999994</v>
      </c>
      <c r="JV80">
        <v>1</v>
      </c>
    </row>
    <row r="81" spans="1:282" x14ac:dyDescent="0.3">
      <c r="A81">
        <v>1</v>
      </c>
      <c r="B81">
        <v>0</v>
      </c>
      <c r="E81">
        <v>0</v>
      </c>
      <c r="F81">
        <v>-1.2861618688249339</v>
      </c>
      <c r="G81">
        <v>-1.2861618688249339</v>
      </c>
      <c r="H81">
        <v>0</v>
      </c>
      <c r="I81">
        <v>0</v>
      </c>
      <c r="J81">
        <v>0</v>
      </c>
      <c r="K81">
        <v>32.506889999999999</v>
      </c>
      <c r="L81">
        <v>0</v>
      </c>
      <c r="M81">
        <v>165</v>
      </c>
      <c r="N81">
        <v>0</v>
      </c>
      <c r="O81">
        <v>0</v>
      </c>
      <c r="P81">
        <v>0</v>
      </c>
      <c r="Q81">
        <v>0</v>
      </c>
      <c r="R81">
        <v>1</v>
      </c>
      <c r="S81">
        <v>1</v>
      </c>
      <c r="T81">
        <v>0</v>
      </c>
      <c r="U81">
        <v>0</v>
      </c>
      <c r="V81">
        <v>0</v>
      </c>
      <c r="W81">
        <v>88.5</v>
      </c>
      <c r="DW81">
        <v>88.5</v>
      </c>
      <c r="JV81">
        <v>1</v>
      </c>
    </row>
    <row r="82" spans="1:282" x14ac:dyDescent="0.3">
      <c r="A82">
        <v>1</v>
      </c>
      <c r="B82">
        <v>0</v>
      </c>
      <c r="E82">
        <v>0</v>
      </c>
      <c r="F82">
        <v>4.8723308990254642E-2</v>
      </c>
      <c r="G82">
        <v>4.8723308990254642E-2</v>
      </c>
      <c r="H82">
        <v>0</v>
      </c>
      <c r="I82">
        <v>0</v>
      </c>
      <c r="J82">
        <v>0</v>
      </c>
      <c r="K82">
        <v>24.453130000000002</v>
      </c>
      <c r="L82">
        <v>2</v>
      </c>
      <c r="M82">
        <v>160</v>
      </c>
      <c r="N82">
        <v>0</v>
      </c>
      <c r="O82">
        <v>0</v>
      </c>
      <c r="P82">
        <v>0</v>
      </c>
      <c r="Q82">
        <v>0</v>
      </c>
      <c r="R82">
        <v>3</v>
      </c>
      <c r="S82">
        <v>0</v>
      </c>
      <c r="T82">
        <v>0</v>
      </c>
      <c r="U82">
        <v>1</v>
      </c>
      <c r="V82">
        <v>0</v>
      </c>
      <c r="W82">
        <v>62.6</v>
      </c>
      <c r="DW82">
        <v>62.6</v>
      </c>
      <c r="JV82">
        <v>1</v>
      </c>
    </row>
    <row r="83" spans="1:282" x14ac:dyDescent="0.3">
      <c r="A83">
        <v>1</v>
      </c>
      <c r="B83">
        <v>0</v>
      </c>
      <c r="E83">
        <v>0</v>
      </c>
      <c r="F83">
        <v>0.60492546641324985</v>
      </c>
      <c r="G83">
        <v>0.60492546641324985</v>
      </c>
      <c r="H83">
        <v>0</v>
      </c>
      <c r="I83">
        <v>0</v>
      </c>
      <c r="J83">
        <v>0</v>
      </c>
      <c r="K83">
        <v>24.53894</v>
      </c>
      <c r="L83">
        <v>3</v>
      </c>
      <c r="M83">
        <v>162</v>
      </c>
      <c r="N83">
        <v>0</v>
      </c>
      <c r="O83">
        <v>0</v>
      </c>
      <c r="P83">
        <v>1</v>
      </c>
      <c r="Q83">
        <v>0</v>
      </c>
      <c r="R83">
        <v>3</v>
      </c>
      <c r="S83">
        <v>0</v>
      </c>
      <c r="T83">
        <v>0</v>
      </c>
      <c r="U83">
        <v>1</v>
      </c>
      <c r="V83">
        <v>0</v>
      </c>
      <c r="W83">
        <v>64.400000000000006</v>
      </c>
      <c r="DW83">
        <v>64.400000000000006</v>
      </c>
      <c r="JV83">
        <v>1</v>
      </c>
    </row>
    <row r="84" spans="1:282" x14ac:dyDescent="0.3">
      <c r="A84">
        <v>1</v>
      </c>
      <c r="B84">
        <v>0</v>
      </c>
      <c r="E84">
        <v>0</v>
      </c>
      <c r="F84">
        <v>0.82740632938244796</v>
      </c>
      <c r="G84">
        <v>0.82740632938244796</v>
      </c>
      <c r="H84">
        <v>0</v>
      </c>
      <c r="I84">
        <v>0</v>
      </c>
      <c r="J84">
        <v>0</v>
      </c>
      <c r="K84">
        <v>26.5625</v>
      </c>
      <c r="L84">
        <v>4</v>
      </c>
      <c r="M84">
        <v>160</v>
      </c>
      <c r="N84">
        <v>0</v>
      </c>
      <c r="O84">
        <v>0</v>
      </c>
      <c r="P84">
        <v>0</v>
      </c>
      <c r="Q84">
        <v>0</v>
      </c>
      <c r="R84">
        <v>2</v>
      </c>
      <c r="S84">
        <v>0</v>
      </c>
      <c r="T84">
        <v>1</v>
      </c>
      <c r="U84">
        <v>0</v>
      </c>
      <c r="V84">
        <v>0</v>
      </c>
      <c r="W84">
        <v>68</v>
      </c>
      <c r="DW84">
        <v>68</v>
      </c>
      <c r="JV84">
        <v>1</v>
      </c>
    </row>
    <row r="85" spans="1:282" x14ac:dyDescent="0.3">
      <c r="A85">
        <v>1</v>
      </c>
      <c r="B85">
        <v>0</v>
      </c>
      <c r="E85">
        <v>0</v>
      </c>
      <c r="F85">
        <v>0.82740632938244796</v>
      </c>
      <c r="G85">
        <v>0.82740632938244796</v>
      </c>
      <c r="H85">
        <v>0</v>
      </c>
      <c r="I85">
        <v>0</v>
      </c>
      <c r="J85">
        <v>0</v>
      </c>
      <c r="K85">
        <v>26.22222</v>
      </c>
      <c r="L85">
        <v>4</v>
      </c>
      <c r="M85">
        <v>150</v>
      </c>
      <c r="N85">
        <v>0</v>
      </c>
      <c r="O85">
        <v>0</v>
      </c>
      <c r="P85">
        <v>0</v>
      </c>
      <c r="Q85">
        <v>0</v>
      </c>
      <c r="R85">
        <v>2</v>
      </c>
      <c r="S85">
        <v>0</v>
      </c>
      <c r="T85">
        <v>1</v>
      </c>
      <c r="U85">
        <v>0</v>
      </c>
      <c r="V85">
        <v>0</v>
      </c>
      <c r="W85">
        <v>59</v>
      </c>
      <c r="DW85">
        <v>59</v>
      </c>
      <c r="JV85">
        <v>1</v>
      </c>
    </row>
    <row r="86" spans="1:282" x14ac:dyDescent="0.3">
      <c r="A86">
        <v>1</v>
      </c>
      <c r="B86">
        <v>0</v>
      </c>
      <c r="E86">
        <v>0</v>
      </c>
      <c r="F86">
        <v>-1.3974023003095328</v>
      </c>
      <c r="G86">
        <v>-1.3974023003095328</v>
      </c>
      <c r="H86">
        <v>0</v>
      </c>
      <c r="I86">
        <v>0</v>
      </c>
      <c r="J86">
        <v>0</v>
      </c>
      <c r="K86">
        <v>21.528849999999998</v>
      </c>
      <c r="L86">
        <v>0</v>
      </c>
      <c r="M86">
        <v>163</v>
      </c>
      <c r="N86">
        <v>0</v>
      </c>
      <c r="O86">
        <v>0</v>
      </c>
      <c r="P86">
        <v>0</v>
      </c>
      <c r="Q86">
        <v>0</v>
      </c>
      <c r="R86">
        <v>1</v>
      </c>
      <c r="S86">
        <v>1</v>
      </c>
      <c r="T86">
        <v>0</v>
      </c>
      <c r="U86">
        <v>0</v>
      </c>
      <c r="V86">
        <v>0</v>
      </c>
      <c r="W86">
        <v>57.2</v>
      </c>
      <c r="DW86">
        <v>57.2</v>
      </c>
      <c r="JV86">
        <v>1</v>
      </c>
    </row>
    <row r="87" spans="1:282" x14ac:dyDescent="0.3">
      <c r="A87">
        <v>1</v>
      </c>
      <c r="B87">
        <v>0</v>
      </c>
      <c r="E87">
        <v>0</v>
      </c>
      <c r="F87">
        <v>-0.7299597114019386</v>
      </c>
      <c r="G87">
        <v>-0.7299597114019386</v>
      </c>
      <c r="H87">
        <v>0</v>
      </c>
      <c r="I87">
        <v>0</v>
      </c>
      <c r="J87">
        <v>0</v>
      </c>
      <c r="K87">
        <v>20.826450000000001</v>
      </c>
      <c r="L87">
        <v>2</v>
      </c>
      <c r="M87">
        <v>165</v>
      </c>
      <c r="N87">
        <v>0</v>
      </c>
      <c r="O87">
        <v>0</v>
      </c>
      <c r="P87">
        <v>0</v>
      </c>
      <c r="Q87">
        <v>0</v>
      </c>
      <c r="R87">
        <v>3</v>
      </c>
      <c r="S87">
        <v>0</v>
      </c>
      <c r="T87">
        <v>0</v>
      </c>
      <c r="U87">
        <v>1</v>
      </c>
      <c r="V87">
        <v>0</v>
      </c>
      <c r="W87">
        <v>56.7</v>
      </c>
      <c r="DW87">
        <v>56.7</v>
      </c>
      <c r="JV87">
        <v>1</v>
      </c>
    </row>
    <row r="88" spans="1:282" x14ac:dyDescent="0.3">
      <c r="A88">
        <v>1</v>
      </c>
      <c r="B88">
        <v>0</v>
      </c>
      <c r="E88">
        <v>0</v>
      </c>
      <c r="F88">
        <v>-0.28499798546354249</v>
      </c>
      <c r="G88">
        <v>-0.28499798546354249</v>
      </c>
      <c r="H88">
        <v>0</v>
      </c>
      <c r="I88">
        <v>0</v>
      </c>
      <c r="J88">
        <v>0</v>
      </c>
      <c r="K88">
        <v>30.427630000000001</v>
      </c>
      <c r="L88">
        <v>2</v>
      </c>
      <c r="M88">
        <v>152</v>
      </c>
      <c r="N88">
        <v>0</v>
      </c>
      <c r="O88">
        <v>0</v>
      </c>
      <c r="P88">
        <v>0</v>
      </c>
      <c r="Q88">
        <v>0</v>
      </c>
      <c r="R88">
        <v>1</v>
      </c>
      <c r="S88">
        <v>1</v>
      </c>
      <c r="T88">
        <v>0</v>
      </c>
      <c r="U88">
        <v>0</v>
      </c>
      <c r="V88">
        <v>0</v>
      </c>
      <c r="W88">
        <v>70.3</v>
      </c>
      <c r="DW88">
        <v>70.3</v>
      </c>
      <c r="JV88">
        <v>1</v>
      </c>
    </row>
    <row r="89" spans="1:282" x14ac:dyDescent="0.3">
      <c r="A89">
        <v>1</v>
      </c>
      <c r="B89">
        <v>0</v>
      </c>
      <c r="E89">
        <v>0</v>
      </c>
      <c r="F89">
        <v>1.9398106442284384</v>
      </c>
      <c r="G89">
        <v>0</v>
      </c>
      <c r="H89">
        <v>1.9398106442284384</v>
      </c>
      <c r="I89">
        <v>86</v>
      </c>
      <c r="J89">
        <v>0</v>
      </c>
      <c r="K89">
        <v>18.442540000000001</v>
      </c>
      <c r="L89">
        <v>8</v>
      </c>
      <c r="M89">
        <v>163</v>
      </c>
      <c r="N89">
        <v>0</v>
      </c>
      <c r="O89">
        <v>0</v>
      </c>
      <c r="P89">
        <v>0</v>
      </c>
      <c r="Q89">
        <v>1</v>
      </c>
      <c r="R89">
        <v>2</v>
      </c>
      <c r="S89">
        <v>0</v>
      </c>
      <c r="T89">
        <v>1</v>
      </c>
      <c r="U89">
        <v>0</v>
      </c>
      <c r="V89">
        <v>0</v>
      </c>
      <c r="W89">
        <v>49</v>
      </c>
      <c r="DW89">
        <v>49</v>
      </c>
      <c r="JV89">
        <v>1</v>
      </c>
    </row>
    <row r="90" spans="1:282" x14ac:dyDescent="0.3">
      <c r="A90">
        <v>1</v>
      </c>
      <c r="B90">
        <v>0</v>
      </c>
      <c r="E90">
        <v>0</v>
      </c>
      <c r="F90">
        <v>0.93864676086704701</v>
      </c>
      <c r="G90">
        <v>0.93864676086704701</v>
      </c>
      <c r="H90">
        <v>0</v>
      </c>
      <c r="I90">
        <v>0</v>
      </c>
      <c r="J90">
        <v>0</v>
      </c>
      <c r="K90">
        <v>20.609359999999999</v>
      </c>
      <c r="L90">
        <v>5</v>
      </c>
      <c r="M90">
        <v>157</v>
      </c>
      <c r="N90">
        <v>0</v>
      </c>
      <c r="O90">
        <v>0</v>
      </c>
      <c r="P90">
        <v>0</v>
      </c>
      <c r="Q90">
        <v>0</v>
      </c>
      <c r="R90">
        <v>3</v>
      </c>
      <c r="S90">
        <v>0</v>
      </c>
      <c r="T90">
        <v>0</v>
      </c>
      <c r="U90">
        <v>1</v>
      </c>
      <c r="V90">
        <v>0</v>
      </c>
      <c r="W90">
        <v>50.8</v>
      </c>
      <c r="DW90">
        <v>50.8</v>
      </c>
      <c r="JV90">
        <v>1</v>
      </c>
    </row>
    <row r="91" spans="1:282" x14ac:dyDescent="0.3">
      <c r="A91">
        <v>1</v>
      </c>
      <c r="B91">
        <v>0</v>
      </c>
      <c r="E91">
        <v>0</v>
      </c>
      <c r="F91">
        <v>2.0510510757130374</v>
      </c>
      <c r="G91">
        <v>0</v>
      </c>
      <c r="H91">
        <v>2.0510510757130374</v>
      </c>
      <c r="I91">
        <v>87</v>
      </c>
      <c r="J91">
        <v>1</v>
      </c>
      <c r="K91">
        <v>23.90625</v>
      </c>
      <c r="L91">
        <v>10</v>
      </c>
      <c r="M91">
        <v>160</v>
      </c>
      <c r="N91">
        <v>1</v>
      </c>
      <c r="O91">
        <v>1</v>
      </c>
      <c r="P91">
        <v>0</v>
      </c>
      <c r="Q91">
        <v>1</v>
      </c>
      <c r="R91">
        <v>3</v>
      </c>
      <c r="S91">
        <v>0</v>
      </c>
      <c r="T91">
        <v>0</v>
      </c>
      <c r="U91">
        <v>1</v>
      </c>
      <c r="V91">
        <v>0</v>
      </c>
      <c r="W91">
        <v>61.2</v>
      </c>
      <c r="DW91">
        <v>61.2</v>
      </c>
      <c r="JV91">
        <v>1</v>
      </c>
    </row>
    <row r="92" spans="1:282" x14ac:dyDescent="0.3">
      <c r="A92">
        <v>1</v>
      </c>
      <c r="B92">
        <v>0</v>
      </c>
      <c r="E92">
        <v>0</v>
      </c>
      <c r="F92">
        <v>0.7161658978978489</v>
      </c>
      <c r="G92">
        <v>0.7161658978978489</v>
      </c>
      <c r="H92">
        <v>0</v>
      </c>
      <c r="I92">
        <v>0</v>
      </c>
      <c r="J92">
        <v>0</v>
      </c>
      <c r="K92">
        <v>30.523949999999999</v>
      </c>
      <c r="L92">
        <v>4</v>
      </c>
      <c r="M92">
        <v>158</v>
      </c>
      <c r="N92">
        <v>0</v>
      </c>
      <c r="O92">
        <v>0</v>
      </c>
      <c r="P92">
        <v>1</v>
      </c>
      <c r="Q92">
        <v>0</v>
      </c>
      <c r="R92">
        <v>1</v>
      </c>
      <c r="S92">
        <v>1</v>
      </c>
      <c r="T92">
        <v>0</v>
      </c>
      <c r="U92">
        <v>0</v>
      </c>
      <c r="V92">
        <v>0</v>
      </c>
      <c r="W92">
        <v>76.2</v>
      </c>
      <c r="DW92">
        <v>76.2</v>
      </c>
      <c r="JV92">
        <v>1</v>
      </c>
    </row>
    <row r="93" spans="1:282" x14ac:dyDescent="0.3">
      <c r="A93">
        <v>1</v>
      </c>
      <c r="B93">
        <v>0</v>
      </c>
      <c r="E93">
        <v>0</v>
      </c>
      <c r="F93">
        <v>0.15996374047485368</v>
      </c>
      <c r="G93">
        <v>0</v>
      </c>
      <c r="H93">
        <v>0.15996374047485368</v>
      </c>
      <c r="I93">
        <v>70</v>
      </c>
      <c r="J93">
        <v>1</v>
      </c>
      <c r="K93">
        <v>26.430800000000001</v>
      </c>
      <c r="L93">
        <v>7</v>
      </c>
      <c r="M93">
        <v>155</v>
      </c>
      <c r="N93">
        <v>0</v>
      </c>
      <c r="O93">
        <v>0</v>
      </c>
      <c r="P93">
        <v>1</v>
      </c>
      <c r="Q93">
        <v>1</v>
      </c>
      <c r="R93">
        <v>3</v>
      </c>
      <c r="S93">
        <v>0</v>
      </c>
      <c r="T93">
        <v>0</v>
      </c>
      <c r="U93">
        <v>1</v>
      </c>
      <c r="V93">
        <v>1</v>
      </c>
      <c r="W93">
        <v>63.5</v>
      </c>
      <c r="DW93">
        <v>63.5</v>
      </c>
      <c r="JV93">
        <v>1</v>
      </c>
    </row>
    <row r="94" spans="1:282" x14ac:dyDescent="0.3">
      <c r="A94">
        <v>1</v>
      </c>
      <c r="B94">
        <v>0</v>
      </c>
      <c r="E94">
        <v>0</v>
      </c>
      <c r="F94">
        <v>-0.17375755397894344</v>
      </c>
      <c r="G94">
        <v>-0.17375755397894344</v>
      </c>
      <c r="H94">
        <v>0</v>
      </c>
      <c r="I94">
        <v>0</v>
      </c>
      <c r="J94">
        <v>0</v>
      </c>
      <c r="K94">
        <v>30.76125</v>
      </c>
      <c r="L94">
        <v>2</v>
      </c>
      <c r="M94">
        <v>170</v>
      </c>
      <c r="N94">
        <v>0</v>
      </c>
      <c r="O94">
        <v>0</v>
      </c>
      <c r="P94">
        <v>1</v>
      </c>
      <c r="Q94">
        <v>0</v>
      </c>
      <c r="R94">
        <v>1</v>
      </c>
      <c r="S94">
        <v>1</v>
      </c>
      <c r="T94">
        <v>0</v>
      </c>
      <c r="U94">
        <v>0</v>
      </c>
      <c r="V94">
        <v>0</v>
      </c>
      <c r="W94">
        <v>88.9</v>
      </c>
      <c r="DW94">
        <v>88.9</v>
      </c>
      <c r="JV94">
        <v>1</v>
      </c>
    </row>
    <row r="95" spans="1:282" x14ac:dyDescent="0.3">
      <c r="A95">
        <v>1</v>
      </c>
      <c r="B95">
        <v>0</v>
      </c>
      <c r="E95">
        <v>0</v>
      </c>
      <c r="F95">
        <v>-6.2517122494344393E-2</v>
      </c>
      <c r="G95">
        <v>-6.2517122494344393E-2</v>
      </c>
      <c r="H95">
        <v>0</v>
      </c>
      <c r="I95">
        <v>0</v>
      </c>
      <c r="J95">
        <v>0</v>
      </c>
      <c r="K95">
        <v>22.851199999999999</v>
      </c>
      <c r="L95">
        <v>3</v>
      </c>
      <c r="M95">
        <v>155</v>
      </c>
      <c r="N95">
        <v>0</v>
      </c>
      <c r="O95">
        <v>0</v>
      </c>
      <c r="P95">
        <v>0</v>
      </c>
      <c r="Q95">
        <v>0</v>
      </c>
      <c r="R95">
        <v>3</v>
      </c>
      <c r="S95">
        <v>0</v>
      </c>
      <c r="T95">
        <v>0</v>
      </c>
      <c r="U95">
        <v>1</v>
      </c>
      <c r="V95">
        <v>0</v>
      </c>
      <c r="W95">
        <v>54.9</v>
      </c>
      <c r="DW95">
        <v>54.9</v>
      </c>
      <c r="JV95">
        <v>1</v>
      </c>
    </row>
    <row r="96" spans="1:282" x14ac:dyDescent="0.3">
      <c r="A96">
        <v>1</v>
      </c>
      <c r="B96">
        <v>0</v>
      </c>
      <c r="E96">
        <v>0</v>
      </c>
      <c r="F96">
        <v>-1.1749214373403347</v>
      </c>
      <c r="G96">
        <v>-1.1749214373403347</v>
      </c>
      <c r="H96">
        <v>0</v>
      </c>
      <c r="I96">
        <v>0</v>
      </c>
      <c r="J96">
        <v>0</v>
      </c>
      <c r="K96">
        <v>27.32508</v>
      </c>
      <c r="L96">
        <v>0</v>
      </c>
      <c r="M96">
        <v>163</v>
      </c>
      <c r="N96">
        <v>0</v>
      </c>
      <c r="O96">
        <v>0</v>
      </c>
      <c r="P96">
        <v>0</v>
      </c>
      <c r="Q96">
        <v>0</v>
      </c>
      <c r="R96">
        <v>2</v>
      </c>
      <c r="S96">
        <v>0</v>
      </c>
      <c r="T96">
        <v>1</v>
      </c>
      <c r="U96">
        <v>0</v>
      </c>
      <c r="V96">
        <v>0</v>
      </c>
      <c r="W96">
        <v>72.599999999999994</v>
      </c>
      <c r="DW96">
        <v>72.599999999999994</v>
      </c>
      <c r="JV96">
        <v>1</v>
      </c>
    </row>
    <row r="97" spans="1:282" x14ac:dyDescent="0.3">
      <c r="A97">
        <v>1</v>
      </c>
      <c r="B97">
        <v>0</v>
      </c>
      <c r="E97">
        <v>0</v>
      </c>
      <c r="F97">
        <v>-1.508642731794132</v>
      </c>
      <c r="G97">
        <v>-1.508642731794132</v>
      </c>
      <c r="H97">
        <v>0</v>
      </c>
      <c r="I97">
        <v>0</v>
      </c>
      <c r="J97">
        <v>0</v>
      </c>
      <c r="K97">
        <v>29.442399999999999</v>
      </c>
      <c r="L97">
        <v>1</v>
      </c>
      <c r="M97">
        <v>158</v>
      </c>
      <c r="N97">
        <v>0</v>
      </c>
      <c r="O97">
        <v>0</v>
      </c>
      <c r="P97">
        <v>0</v>
      </c>
      <c r="Q97">
        <v>0</v>
      </c>
      <c r="R97">
        <v>1</v>
      </c>
      <c r="S97">
        <v>1</v>
      </c>
      <c r="T97">
        <v>0</v>
      </c>
      <c r="U97">
        <v>0</v>
      </c>
      <c r="V97">
        <v>1</v>
      </c>
      <c r="W97">
        <v>73.5</v>
      </c>
      <c r="DW97">
        <v>73.5</v>
      </c>
      <c r="JV97">
        <v>1</v>
      </c>
    </row>
    <row r="98" spans="1:282" x14ac:dyDescent="0.3">
      <c r="A98">
        <v>1</v>
      </c>
      <c r="B98">
        <v>0</v>
      </c>
      <c r="E98">
        <v>0</v>
      </c>
      <c r="F98">
        <v>0.7161658978978489</v>
      </c>
      <c r="G98">
        <v>0</v>
      </c>
      <c r="H98">
        <v>0.7161658978978489</v>
      </c>
      <c r="I98">
        <v>75</v>
      </c>
      <c r="J98">
        <v>1</v>
      </c>
      <c r="K98">
        <v>31.57816</v>
      </c>
      <c r="L98">
        <v>7</v>
      </c>
      <c r="M98">
        <v>163</v>
      </c>
      <c r="N98">
        <v>0</v>
      </c>
      <c r="O98">
        <v>0</v>
      </c>
      <c r="P98">
        <v>1</v>
      </c>
      <c r="Q98">
        <v>1</v>
      </c>
      <c r="R98">
        <v>2</v>
      </c>
      <c r="S98">
        <v>0</v>
      </c>
      <c r="T98">
        <v>1</v>
      </c>
      <c r="U98">
        <v>0</v>
      </c>
      <c r="V98">
        <v>0</v>
      </c>
      <c r="W98">
        <v>83.9</v>
      </c>
      <c r="DW98">
        <v>83.9</v>
      </c>
      <c r="JV98">
        <v>1</v>
      </c>
    </row>
    <row r="99" spans="1:282" x14ac:dyDescent="0.3">
      <c r="A99">
        <v>1</v>
      </c>
      <c r="B99">
        <v>0</v>
      </c>
      <c r="E99">
        <v>0</v>
      </c>
      <c r="F99">
        <v>0.7161658978978489</v>
      </c>
      <c r="G99">
        <v>0.7161658978978489</v>
      </c>
      <c r="H99">
        <v>0</v>
      </c>
      <c r="I99">
        <v>0</v>
      </c>
      <c r="J99">
        <v>0</v>
      </c>
      <c r="K99">
        <v>21.155560000000001</v>
      </c>
      <c r="L99">
        <v>5</v>
      </c>
      <c r="M99">
        <v>150</v>
      </c>
      <c r="N99">
        <v>0</v>
      </c>
      <c r="O99">
        <v>0</v>
      </c>
      <c r="P99">
        <v>0</v>
      </c>
      <c r="Q99">
        <v>0</v>
      </c>
      <c r="R99">
        <v>3</v>
      </c>
      <c r="S99">
        <v>0</v>
      </c>
      <c r="T99">
        <v>0</v>
      </c>
      <c r="U99">
        <v>1</v>
      </c>
      <c r="V99">
        <v>0</v>
      </c>
      <c r="W99">
        <v>47.6</v>
      </c>
      <c r="DW99">
        <v>47.6</v>
      </c>
      <c r="JV99">
        <v>1</v>
      </c>
    </row>
    <row r="100" spans="1:282" x14ac:dyDescent="0.3">
      <c r="A100">
        <v>1</v>
      </c>
      <c r="B100">
        <v>0</v>
      </c>
      <c r="E100">
        <v>0</v>
      </c>
      <c r="F100">
        <v>0.82740632938244796</v>
      </c>
      <c r="G100">
        <v>0.82740632938244796</v>
      </c>
      <c r="H100">
        <v>0</v>
      </c>
      <c r="I100">
        <v>0</v>
      </c>
      <c r="J100">
        <v>1</v>
      </c>
      <c r="K100">
        <v>29.826989999999999</v>
      </c>
      <c r="L100">
        <v>6</v>
      </c>
      <c r="M100">
        <v>170</v>
      </c>
      <c r="N100">
        <v>0</v>
      </c>
      <c r="O100">
        <v>0</v>
      </c>
      <c r="P100">
        <v>0</v>
      </c>
      <c r="Q100">
        <v>0</v>
      </c>
      <c r="R100">
        <v>1</v>
      </c>
      <c r="S100">
        <v>1</v>
      </c>
      <c r="T100">
        <v>0</v>
      </c>
      <c r="U100">
        <v>0</v>
      </c>
      <c r="V100">
        <v>0</v>
      </c>
      <c r="W100">
        <v>86.2</v>
      </c>
      <c r="DW100">
        <v>86.2</v>
      </c>
      <c r="JV100">
        <v>1</v>
      </c>
    </row>
    <row r="101" spans="1:282" x14ac:dyDescent="0.3">
      <c r="A101">
        <v>1</v>
      </c>
      <c r="B101">
        <v>0</v>
      </c>
      <c r="E101">
        <v>0</v>
      </c>
      <c r="F101">
        <v>-6.2517122494344393E-2</v>
      </c>
      <c r="G101">
        <v>-6.2517122494344393E-2</v>
      </c>
      <c r="H101">
        <v>0</v>
      </c>
      <c r="I101">
        <v>0</v>
      </c>
      <c r="J101">
        <v>1</v>
      </c>
      <c r="K101">
        <v>38.428240000000002</v>
      </c>
      <c r="L101">
        <v>4</v>
      </c>
      <c r="M101">
        <v>163</v>
      </c>
      <c r="N101">
        <v>0</v>
      </c>
      <c r="O101">
        <v>0</v>
      </c>
      <c r="P101">
        <v>0</v>
      </c>
      <c r="Q101">
        <v>0</v>
      </c>
      <c r="R101">
        <v>2</v>
      </c>
      <c r="S101">
        <v>0</v>
      </c>
      <c r="T101">
        <v>1</v>
      </c>
      <c r="U101">
        <v>0</v>
      </c>
      <c r="V101">
        <v>0</v>
      </c>
      <c r="W101">
        <v>102.1</v>
      </c>
      <c r="DW101">
        <v>102.1</v>
      </c>
      <c r="JV101">
        <v>1</v>
      </c>
    </row>
    <row r="102" spans="1:282" x14ac:dyDescent="0.3">
      <c r="A102">
        <v>1</v>
      </c>
      <c r="B102">
        <v>0</v>
      </c>
      <c r="E102">
        <v>0</v>
      </c>
      <c r="F102">
        <v>-0.84120014288653766</v>
      </c>
      <c r="G102">
        <v>-0.84120014288653766</v>
      </c>
      <c r="H102">
        <v>0</v>
      </c>
      <c r="I102">
        <v>0</v>
      </c>
      <c r="J102">
        <v>1</v>
      </c>
      <c r="K102">
        <v>40.742190000000001</v>
      </c>
      <c r="L102">
        <v>3</v>
      </c>
      <c r="M102">
        <v>160</v>
      </c>
      <c r="N102">
        <v>0</v>
      </c>
      <c r="O102">
        <v>0</v>
      </c>
      <c r="P102">
        <v>0</v>
      </c>
      <c r="Q102">
        <v>0</v>
      </c>
      <c r="R102">
        <v>3</v>
      </c>
      <c r="S102">
        <v>0</v>
      </c>
      <c r="T102">
        <v>0</v>
      </c>
      <c r="U102">
        <v>1</v>
      </c>
      <c r="V102">
        <v>0</v>
      </c>
      <c r="W102">
        <v>104.3</v>
      </c>
      <c r="DW102">
        <v>104.3</v>
      </c>
      <c r="JV102">
        <v>1</v>
      </c>
    </row>
    <row r="103" spans="1:282" x14ac:dyDescent="0.3">
      <c r="A103">
        <v>1</v>
      </c>
      <c r="B103">
        <v>0</v>
      </c>
      <c r="E103">
        <v>0</v>
      </c>
      <c r="F103">
        <v>-0.95244057437113672</v>
      </c>
      <c r="G103">
        <v>-0.95244057437113672</v>
      </c>
      <c r="H103">
        <v>0</v>
      </c>
      <c r="I103">
        <v>0</v>
      </c>
      <c r="J103">
        <v>0</v>
      </c>
      <c r="K103">
        <v>25.72279</v>
      </c>
      <c r="L103">
        <v>2</v>
      </c>
      <c r="M103">
        <v>168</v>
      </c>
      <c r="N103">
        <v>1</v>
      </c>
      <c r="O103">
        <v>0</v>
      </c>
      <c r="P103">
        <v>0</v>
      </c>
      <c r="Q103">
        <v>0</v>
      </c>
      <c r="R103">
        <v>3</v>
      </c>
      <c r="S103">
        <v>0</v>
      </c>
      <c r="T103">
        <v>0</v>
      </c>
      <c r="U103">
        <v>1</v>
      </c>
      <c r="V103">
        <v>0</v>
      </c>
      <c r="W103">
        <v>72.599999999999994</v>
      </c>
      <c r="DW103">
        <v>72.599999999999994</v>
      </c>
      <c r="JV103">
        <v>1</v>
      </c>
    </row>
    <row r="104" spans="1:282" x14ac:dyDescent="0.3">
      <c r="A104">
        <v>1</v>
      </c>
      <c r="B104">
        <v>0</v>
      </c>
      <c r="E104">
        <v>0</v>
      </c>
      <c r="F104">
        <v>0.93864676086704701</v>
      </c>
      <c r="G104">
        <v>0.93864676086704701</v>
      </c>
      <c r="H104">
        <v>0</v>
      </c>
      <c r="I104">
        <v>0</v>
      </c>
      <c r="J104">
        <v>0</v>
      </c>
      <c r="K104">
        <v>23.373100000000001</v>
      </c>
      <c r="L104">
        <v>4</v>
      </c>
      <c r="M104">
        <v>163</v>
      </c>
      <c r="N104">
        <v>0</v>
      </c>
      <c r="O104">
        <v>0</v>
      </c>
      <c r="P104">
        <v>0</v>
      </c>
      <c r="Q104">
        <v>0</v>
      </c>
      <c r="R104">
        <v>1</v>
      </c>
      <c r="S104">
        <v>1</v>
      </c>
      <c r="T104">
        <v>0</v>
      </c>
      <c r="U104">
        <v>0</v>
      </c>
      <c r="V104">
        <v>0</v>
      </c>
      <c r="W104">
        <v>62.1</v>
      </c>
      <c r="DW104">
        <v>62.1</v>
      </c>
      <c r="JV104">
        <v>1</v>
      </c>
    </row>
    <row r="105" spans="1:282" x14ac:dyDescent="0.3">
      <c r="A105">
        <v>1</v>
      </c>
      <c r="B105">
        <v>0</v>
      </c>
      <c r="E105">
        <v>0</v>
      </c>
      <c r="F105">
        <v>1.049887192351646</v>
      </c>
      <c r="G105">
        <v>1.049887192351646</v>
      </c>
      <c r="H105">
        <v>0</v>
      </c>
      <c r="I105">
        <v>0</v>
      </c>
      <c r="J105">
        <v>0</v>
      </c>
      <c r="K105">
        <v>19.98367</v>
      </c>
      <c r="L105">
        <v>4</v>
      </c>
      <c r="M105">
        <v>175</v>
      </c>
      <c r="N105">
        <v>0</v>
      </c>
      <c r="O105">
        <v>0</v>
      </c>
      <c r="P105">
        <v>0</v>
      </c>
      <c r="Q105">
        <v>0</v>
      </c>
      <c r="R105">
        <v>1</v>
      </c>
      <c r="S105">
        <v>1</v>
      </c>
      <c r="T105">
        <v>0</v>
      </c>
      <c r="U105">
        <v>0</v>
      </c>
      <c r="V105">
        <v>0</v>
      </c>
      <c r="W105">
        <v>61.2</v>
      </c>
      <c r="DW105">
        <v>61.2</v>
      </c>
      <c r="JV105">
        <v>1</v>
      </c>
    </row>
    <row r="106" spans="1:282" x14ac:dyDescent="0.3">
      <c r="A106">
        <v>1</v>
      </c>
      <c r="B106">
        <v>0</v>
      </c>
      <c r="E106">
        <v>0</v>
      </c>
      <c r="F106">
        <v>0.60492546641324985</v>
      </c>
      <c r="G106">
        <v>0</v>
      </c>
      <c r="H106">
        <v>0.60492546641324985</v>
      </c>
      <c r="I106">
        <v>74</v>
      </c>
      <c r="J106">
        <v>0</v>
      </c>
      <c r="K106">
        <v>21.79138</v>
      </c>
      <c r="L106">
        <v>5</v>
      </c>
      <c r="M106">
        <v>158</v>
      </c>
      <c r="N106">
        <v>0</v>
      </c>
      <c r="O106">
        <v>0</v>
      </c>
      <c r="P106">
        <v>1</v>
      </c>
      <c r="Q106">
        <v>1</v>
      </c>
      <c r="R106">
        <v>3</v>
      </c>
      <c r="S106">
        <v>0</v>
      </c>
      <c r="T106">
        <v>0</v>
      </c>
      <c r="U106">
        <v>1</v>
      </c>
      <c r="V106">
        <v>0</v>
      </c>
      <c r="W106">
        <v>54.4</v>
      </c>
      <c r="DW106">
        <v>54.4</v>
      </c>
      <c r="JV106">
        <v>1</v>
      </c>
    </row>
    <row r="107" spans="1:282" x14ac:dyDescent="0.3">
      <c r="A107">
        <v>1</v>
      </c>
      <c r="B107">
        <v>0</v>
      </c>
      <c r="E107">
        <v>0</v>
      </c>
      <c r="F107">
        <v>-0.17375755397894344</v>
      </c>
      <c r="G107">
        <v>0</v>
      </c>
      <c r="H107">
        <v>-0.17375755397894344</v>
      </c>
      <c r="I107">
        <v>67</v>
      </c>
      <c r="J107">
        <v>0</v>
      </c>
      <c r="K107">
        <v>26.143789999999999</v>
      </c>
      <c r="L107">
        <v>3</v>
      </c>
      <c r="M107">
        <v>153</v>
      </c>
      <c r="N107">
        <v>0</v>
      </c>
      <c r="O107">
        <v>0</v>
      </c>
      <c r="P107">
        <v>0</v>
      </c>
      <c r="Q107">
        <v>1</v>
      </c>
      <c r="R107">
        <v>2</v>
      </c>
      <c r="S107">
        <v>0</v>
      </c>
      <c r="T107">
        <v>1</v>
      </c>
      <c r="U107">
        <v>0</v>
      </c>
      <c r="V107">
        <v>0</v>
      </c>
      <c r="W107">
        <v>61.2</v>
      </c>
      <c r="DW107">
        <v>61.2</v>
      </c>
      <c r="JV107">
        <v>1</v>
      </c>
    </row>
    <row r="108" spans="1:282" x14ac:dyDescent="0.3">
      <c r="A108">
        <v>1</v>
      </c>
      <c r="B108">
        <v>0</v>
      </c>
      <c r="E108">
        <v>0</v>
      </c>
      <c r="F108">
        <v>1.3836084868054432</v>
      </c>
      <c r="G108">
        <v>0</v>
      </c>
      <c r="H108">
        <v>1.3836084868054432</v>
      </c>
      <c r="I108">
        <v>81</v>
      </c>
      <c r="J108">
        <v>1</v>
      </c>
      <c r="K108">
        <v>33.721989999999998</v>
      </c>
      <c r="L108">
        <v>8</v>
      </c>
      <c r="M108">
        <v>162</v>
      </c>
      <c r="N108">
        <v>0</v>
      </c>
      <c r="O108">
        <v>0</v>
      </c>
      <c r="P108">
        <v>0</v>
      </c>
      <c r="Q108">
        <v>1</v>
      </c>
      <c r="R108">
        <v>2</v>
      </c>
      <c r="S108">
        <v>0</v>
      </c>
      <c r="T108">
        <v>1</v>
      </c>
      <c r="U108">
        <v>0</v>
      </c>
      <c r="V108">
        <v>0</v>
      </c>
      <c r="W108">
        <v>88.5</v>
      </c>
      <c r="DW108">
        <v>88.5</v>
      </c>
      <c r="JV108">
        <v>1</v>
      </c>
    </row>
    <row r="109" spans="1:282" x14ac:dyDescent="0.3">
      <c r="A109">
        <v>1</v>
      </c>
      <c r="B109">
        <v>0</v>
      </c>
      <c r="E109">
        <v>0</v>
      </c>
      <c r="F109">
        <v>0.15996374047485368</v>
      </c>
      <c r="G109">
        <v>0.15996374047485368</v>
      </c>
      <c r="H109">
        <v>0</v>
      </c>
      <c r="I109">
        <v>0</v>
      </c>
      <c r="J109">
        <v>1</v>
      </c>
      <c r="K109">
        <v>39.221939999999996</v>
      </c>
      <c r="L109">
        <v>5</v>
      </c>
      <c r="M109">
        <v>168</v>
      </c>
      <c r="N109">
        <v>0</v>
      </c>
      <c r="O109">
        <v>0</v>
      </c>
      <c r="P109">
        <v>1</v>
      </c>
      <c r="Q109">
        <v>0</v>
      </c>
      <c r="R109">
        <v>2</v>
      </c>
      <c r="S109">
        <v>0</v>
      </c>
      <c r="T109">
        <v>1</v>
      </c>
      <c r="U109">
        <v>0</v>
      </c>
      <c r="V109">
        <v>0</v>
      </c>
      <c r="W109">
        <v>110.7</v>
      </c>
      <c r="DW109">
        <v>110.7</v>
      </c>
      <c r="JV109">
        <v>1</v>
      </c>
    </row>
    <row r="110" spans="1:282" x14ac:dyDescent="0.3">
      <c r="A110">
        <v>1</v>
      </c>
      <c r="B110">
        <v>0</v>
      </c>
      <c r="E110">
        <v>0</v>
      </c>
      <c r="F110">
        <v>-6.2517122494344393E-2</v>
      </c>
      <c r="G110">
        <v>-6.2517122494344393E-2</v>
      </c>
      <c r="H110">
        <v>0</v>
      </c>
      <c r="I110">
        <v>0</v>
      </c>
      <c r="J110">
        <v>0</v>
      </c>
      <c r="K110">
        <v>23.222549999999998</v>
      </c>
      <c r="L110">
        <v>2</v>
      </c>
      <c r="M110">
        <v>163</v>
      </c>
      <c r="N110">
        <v>0</v>
      </c>
      <c r="O110">
        <v>0</v>
      </c>
      <c r="P110">
        <v>0</v>
      </c>
      <c r="Q110">
        <v>0</v>
      </c>
      <c r="R110">
        <v>1</v>
      </c>
      <c r="S110">
        <v>1</v>
      </c>
      <c r="T110">
        <v>0</v>
      </c>
      <c r="U110">
        <v>0</v>
      </c>
      <c r="V110">
        <v>0</v>
      </c>
      <c r="W110">
        <v>61.7</v>
      </c>
      <c r="DW110">
        <v>61.7</v>
      </c>
      <c r="JV110">
        <v>1</v>
      </c>
    </row>
    <row r="111" spans="1:282" x14ac:dyDescent="0.3">
      <c r="A111">
        <v>1</v>
      </c>
      <c r="B111">
        <v>0</v>
      </c>
      <c r="E111">
        <v>0</v>
      </c>
      <c r="F111">
        <v>0.7161658978978489</v>
      </c>
      <c r="G111">
        <v>0.7161658978978489</v>
      </c>
      <c r="H111">
        <v>0</v>
      </c>
      <c r="I111">
        <v>0</v>
      </c>
      <c r="J111">
        <v>0</v>
      </c>
      <c r="K111">
        <v>24.382370000000002</v>
      </c>
      <c r="L111">
        <v>4</v>
      </c>
      <c r="M111">
        <v>167</v>
      </c>
      <c r="N111">
        <v>0</v>
      </c>
      <c r="O111">
        <v>0</v>
      </c>
      <c r="P111">
        <v>1</v>
      </c>
      <c r="Q111">
        <v>0</v>
      </c>
      <c r="R111">
        <v>1</v>
      </c>
      <c r="S111">
        <v>1</v>
      </c>
      <c r="T111">
        <v>0</v>
      </c>
      <c r="U111">
        <v>0</v>
      </c>
      <c r="V111">
        <v>0</v>
      </c>
      <c r="W111">
        <v>68</v>
      </c>
      <c r="DW111">
        <v>68</v>
      </c>
      <c r="JV111">
        <v>1</v>
      </c>
    </row>
    <row r="112" spans="1:282" x14ac:dyDescent="0.3">
      <c r="A112">
        <v>1</v>
      </c>
      <c r="B112">
        <v>0</v>
      </c>
      <c r="E112">
        <v>0</v>
      </c>
      <c r="F112">
        <v>1.2723680553208441</v>
      </c>
      <c r="G112">
        <v>0</v>
      </c>
      <c r="H112">
        <v>1.2723680553208441</v>
      </c>
      <c r="I112">
        <v>80</v>
      </c>
      <c r="J112">
        <v>0</v>
      </c>
      <c r="K112">
        <v>30.3125</v>
      </c>
      <c r="L112">
        <v>6</v>
      </c>
      <c r="M112">
        <v>160</v>
      </c>
      <c r="N112">
        <v>0</v>
      </c>
      <c r="O112">
        <v>0</v>
      </c>
      <c r="P112">
        <v>0</v>
      </c>
      <c r="Q112">
        <v>1</v>
      </c>
      <c r="R112">
        <v>1</v>
      </c>
      <c r="S112">
        <v>1</v>
      </c>
      <c r="T112">
        <v>0</v>
      </c>
      <c r="U112">
        <v>0</v>
      </c>
      <c r="V112">
        <v>0</v>
      </c>
      <c r="W112">
        <v>77.599999999999994</v>
      </c>
      <c r="DW112">
        <v>77.599999999999994</v>
      </c>
      <c r="JV112">
        <v>1</v>
      </c>
    </row>
    <row r="113" spans="1:282" x14ac:dyDescent="0.3">
      <c r="A113">
        <v>1</v>
      </c>
      <c r="B113">
        <v>0</v>
      </c>
      <c r="E113">
        <v>0</v>
      </c>
      <c r="F113">
        <v>-1.3974023003095328</v>
      </c>
      <c r="G113">
        <v>-1.3974023003095328</v>
      </c>
      <c r="H113">
        <v>0</v>
      </c>
      <c r="I113">
        <v>0</v>
      </c>
      <c r="J113">
        <v>0</v>
      </c>
      <c r="K113">
        <v>33.671880000000002</v>
      </c>
      <c r="L113">
        <v>1</v>
      </c>
      <c r="M113">
        <v>160</v>
      </c>
      <c r="N113">
        <v>1</v>
      </c>
      <c r="O113">
        <v>0</v>
      </c>
      <c r="P113">
        <v>0</v>
      </c>
      <c r="Q113">
        <v>0</v>
      </c>
      <c r="R113">
        <v>2</v>
      </c>
      <c r="S113">
        <v>0</v>
      </c>
      <c r="T113">
        <v>1</v>
      </c>
      <c r="U113">
        <v>0</v>
      </c>
      <c r="V113">
        <v>0</v>
      </c>
      <c r="W113">
        <v>86.2</v>
      </c>
      <c r="DW113">
        <v>86.2</v>
      </c>
      <c r="JV113">
        <v>1</v>
      </c>
    </row>
    <row r="114" spans="1:282" x14ac:dyDescent="0.3">
      <c r="A114">
        <v>1</v>
      </c>
      <c r="B114">
        <v>0</v>
      </c>
      <c r="E114">
        <v>0</v>
      </c>
      <c r="F114">
        <v>4.8723308990254642E-2</v>
      </c>
      <c r="G114">
        <v>0</v>
      </c>
      <c r="H114">
        <v>4.8723308990254642E-2</v>
      </c>
      <c r="I114">
        <v>69</v>
      </c>
      <c r="J114">
        <v>1</v>
      </c>
      <c r="K114">
        <v>24.168959999999998</v>
      </c>
      <c r="L114">
        <v>5</v>
      </c>
      <c r="M114">
        <v>165</v>
      </c>
      <c r="N114">
        <v>0</v>
      </c>
      <c r="O114">
        <v>0</v>
      </c>
      <c r="P114">
        <v>0</v>
      </c>
      <c r="Q114">
        <v>1</v>
      </c>
      <c r="R114">
        <v>3</v>
      </c>
      <c r="S114">
        <v>0</v>
      </c>
      <c r="T114">
        <v>0</v>
      </c>
      <c r="U114">
        <v>1</v>
      </c>
      <c r="V114">
        <v>0</v>
      </c>
      <c r="W114">
        <v>65.8</v>
      </c>
      <c r="DW114">
        <v>65.8</v>
      </c>
      <c r="JV114">
        <v>1</v>
      </c>
    </row>
    <row r="115" spans="1:282" x14ac:dyDescent="0.3">
      <c r="A115">
        <v>1</v>
      </c>
      <c r="B115">
        <v>0</v>
      </c>
      <c r="E115">
        <v>0</v>
      </c>
      <c r="F115">
        <v>1.1611276238362451</v>
      </c>
      <c r="G115">
        <v>1.1611276238362451</v>
      </c>
      <c r="H115">
        <v>0</v>
      </c>
      <c r="I115">
        <v>0</v>
      </c>
      <c r="J115">
        <v>0</v>
      </c>
      <c r="K115">
        <v>26.101199999999999</v>
      </c>
      <c r="L115">
        <v>4</v>
      </c>
      <c r="M115">
        <v>162</v>
      </c>
      <c r="N115">
        <v>0</v>
      </c>
      <c r="O115">
        <v>0</v>
      </c>
      <c r="P115">
        <v>0</v>
      </c>
      <c r="Q115">
        <v>0</v>
      </c>
      <c r="R115">
        <v>2</v>
      </c>
      <c r="S115">
        <v>0</v>
      </c>
      <c r="T115">
        <v>1</v>
      </c>
      <c r="U115">
        <v>0</v>
      </c>
      <c r="V115">
        <v>0</v>
      </c>
      <c r="W115">
        <v>68.5</v>
      </c>
      <c r="DW115">
        <v>68.5</v>
      </c>
      <c r="JV115">
        <v>1</v>
      </c>
    </row>
    <row r="116" spans="1:282" x14ac:dyDescent="0.3">
      <c r="A116">
        <v>1</v>
      </c>
      <c r="B116">
        <v>0</v>
      </c>
      <c r="E116">
        <v>0</v>
      </c>
      <c r="F116">
        <v>-0.28499798546354249</v>
      </c>
      <c r="G116">
        <v>-0.28499798546354249</v>
      </c>
      <c r="H116">
        <v>0</v>
      </c>
      <c r="I116">
        <v>0</v>
      </c>
      <c r="J116">
        <v>0</v>
      </c>
      <c r="K116">
        <v>27.47475</v>
      </c>
      <c r="L116">
        <v>2</v>
      </c>
      <c r="M116">
        <v>165</v>
      </c>
      <c r="N116">
        <v>0</v>
      </c>
      <c r="O116">
        <v>0</v>
      </c>
      <c r="P116">
        <v>0</v>
      </c>
      <c r="Q116">
        <v>0</v>
      </c>
      <c r="R116">
        <v>2</v>
      </c>
      <c r="S116">
        <v>0</v>
      </c>
      <c r="T116">
        <v>1</v>
      </c>
      <c r="U116">
        <v>0</v>
      </c>
      <c r="V116">
        <v>0</v>
      </c>
      <c r="W116">
        <v>74.8</v>
      </c>
      <c r="DW116">
        <v>74.8</v>
      </c>
      <c r="JV116">
        <v>1</v>
      </c>
    </row>
    <row r="117" spans="1:282" x14ac:dyDescent="0.3">
      <c r="A117">
        <v>1</v>
      </c>
      <c r="B117">
        <v>0</v>
      </c>
      <c r="E117">
        <v>0</v>
      </c>
      <c r="F117">
        <v>-1.508642731794132</v>
      </c>
      <c r="G117">
        <v>-1.508642731794132</v>
      </c>
      <c r="H117">
        <v>0</v>
      </c>
      <c r="I117">
        <v>0</v>
      </c>
      <c r="J117">
        <v>1</v>
      </c>
      <c r="K117">
        <v>30.364229999999999</v>
      </c>
      <c r="L117">
        <v>2</v>
      </c>
      <c r="M117">
        <v>168</v>
      </c>
      <c r="N117">
        <v>0</v>
      </c>
      <c r="O117">
        <v>0</v>
      </c>
      <c r="P117">
        <v>0</v>
      </c>
      <c r="Q117">
        <v>0</v>
      </c>
      <c r="R117">
        <v>1</v>
      </c>
      <c r="S117">
        <v>1</v>
      </c>
      <c r="T117">
        <v>0</v>
      </c>
      <c r="U117">
        <v>0</v>
      </c>
      <c r="V117">
        <v>0</v>
      </c>
      <c r="W117">
        <v>85.7</v>
      </c>
      <c r="DW117">
        <v>85.7</v>
      </c>
      <c r="JV117">
        <v>1</v>
      </c>
    </row>
    <row r="118" spans="1:282" x14ac:dyDescent="0.3">
      <c r="A118">
        <v>1</v>
      </c>
      <c r="B118">
        <v>0</v>
      </c>
      <c r="E118">
        <v>0</v>
      </c>
      <c r="F118">
        <v>0.49368503492865079</v>
      </c>
      <c r="G118">
        <v>0.49368503492865079</v>
      </c>
      <c r="H118">
        <v>0</v>
      </c>
      <c r="I118">
        <v>0</v>
      </c>
      <c r="J118">
        <v>1</v>
      </c>
      <c r="K118">
        <v>28.517250000000001</v>
      </c>
      <c r="L118">
        <v>5</v>
      </c>
      <c r="M118">
        <v>164</v>
      </c>
      <c r="N118">
        <v>0</v>
      </c>
      <c r="O118">
        <v>0</v>
      </c>
      <c r="P118">
        <v>1</v>
      </c>
      <c r="Q118">
        <v>0</v>
      </c>
      <c r="R118">
        <v>2</v>
      </c>
      <c r="S118">
        <v>0</v>
      </c>
      <c r="T118">
        <v>1</v>
      </c>
      <c r="U118">
        <v>0</v>
      </c>
      <c r="V118">
        <v>0</v>
      </c>
      <c r="W118">
        <v>76.7</v>
      </c>
      <c r="DW118">
        <v>76.7</v>
      </c>
      <c r="JV118">
        <v>1</v>
      </c>
    </row>
    <row r="119" spans="1:282" x14ac:dyDescent="0.3">
      <c r="A119">
        <v>1</v>
      </c>
      <c r="B119">
        <v>0</v>
      </c>
      <c r="E119">
        <v>0</v>
      </c>
      <c r="F119">
        <v>-0.61871927991733955</v>
      </c>
      <c r="G119">
        <v>-0.61871927991733955</v>
      </c>
      <c r="H119">
        <v>0</v>
      </c>
      <c r="I119">
        <v>0</v>
      </c>
      <c r="J119">
        <v>1</v>
      </c>
      <c r="K119">
        <v>31.875</v>
      </c>
      <c r="L119">
        <v>3</v>
      </c>
      <c r="M119">
        <v>160</v>
      </c>
      <c r="N119">
        <v>0</v>
      </c>
      <c r="O119">
        <v>0</v>
      </c>
      <c r="P119">
        <v>0</v>
      </c>
      <c r="Q119">
        <v>0</v>
      </c>
      <c r="R119">
        <v>1</v>
      </c>
      <c r="S119">
        <v>1</v>
      </c>
      <c r="T119">
        <v>0</v>
      </c>
      <c r="U119">
        <v>0</v>
      </c>
      <c r="V119">
        <v>0</v>
      </c>
      <c r="W119">
        <v>81.599999999999994</v>
      </c>
      <c r="DW119">
        <v>81.599999999999994</v>
      </c>
      <c r="JV119">
        <v>1</v>
      </c>
    </row>
    <row r="120" spans="1:282" x14ac:dyDescent="0.3">
      <c r="A120">
        <v>1</v>
      </c>
      <c r="B120">
        <v>0</v>
      </c>
      <c r="E120">
        <v>0</v>
      </c>
      <c r="F120">
        <v>4.8723308990254642E-2</v>
      </c>
      <c r="G120">
        <v>4.8723308990254642E-2</v>
      </c>
      <c r="H120">
        <v>0</v>
      </c>
      <c r="I120">
        <v>0</v>
      </c>
      <c r="J120">
        <v>0</v>
      </c>
      <c r="K120">
        <v>29.453530000000001</v>
      </c>
      <c r="L120">
        <v>2</v>
      </c>
      <c r="M120">
        <v>157</v>
      </c>
      <c r="N120">
        <v>0</v>
      </c>
      <c r="O120">
        <v>0</v>
      </c>
      <c r="P120">
        <v>0</v>
      </c>
      <c r="Q120">
        <v>0</v>
      </c>
      <c r="R120">
        <v>2</v>
      </c>
      <c r="S120">
        <v>0</v>
      </c>
      <c r="T120">
        <v>1</v>
      </c>
      <c r="U120">
        <v>0</v>
      </c>
      <c r="V120">
        <v>0</v>
      </c>
      <c r="W120">
        <v>72.599999999999994</v>
      </c>
      <c r="DW120">
        <v>72.599999999999994</v>
      </c>
      <c r="JV120">
        <v>1</v>
      </c>
    </row>
    <row r="121" spans="1:282" x14ac:dyDescent="0.3">
      <c r="A121">
        <v>1</v>
      </c>
      <c r="B121">
        <v>0</v>
      </c>
      <c r="E121">
        <v>0</v>
      </c>
      <c r="F121">
        <v>-1.2861618688249339</v>
      </c>
      <c r="G121">
        <v>-1.2861618688249339</v>
      </c>
      <c r="H121">
        <v>0</v>
      </c>
      <c r="I121">
        <v>0</v>
      </c>
      <c r="J121">
        <v>0</v>
      </c>
      <c r="K121">
        <v>20.718530000000001</v>
      </c>
      <c r="L121">
        <v>1</v>
      </c>
      <c r="M121">
        <v>153</v>
      </c>
      <c r="N121">
        <v>0</v>
      </c>
      <c r="O121">
        <v>0</v>
      </c>
      <c r="P121">
        <v>0</v>
      </c>
      <c r="Q121">
        <v>0</v>
      </c>
      <c r="R121">
        <v>3</v>
      </c>
      <c r="S121">
        <v>0</v>
      </c>
      <c r="T121">
        <v>0</v>
      </c>
      <c r="U121">
        <v>1</v>
      </c>
      <c r="V121">
        <v>0</v>
      </c>
      <c r="W121">
        <v>48.5</v>
      </c>
      <c r="DW121">
        <v>48.5</v>
      </c>
      <c r="JV121">
        <v>1</v>
      </c>
    </row>
    <row r="122" spans="1:282" x14ac:dyDescent="0.3">
      <c r="A122">
        <v>1</v>
      </c>
      <c r="B122">
        <v>0</v>
      </c>
      <c r="E122">
        <v>0</v>
      </c>
      <c r="F122">
        <v>4.8723308990254642E-2</v>
      </c>
      <c r="G122">
        <v>0</v>
      </c>
      <c r="H122">
        <v>4.8723308990254642E-2</v>
      </c>
      <c r="I122">
        <v>69</v>
      </c>
      <c r="J122">
        <v>1</v>
      </c>
      <c r="K122">
        <v>39.256279999999997</v>
      </c>
      <c r="L122">
        <v>5</v>
      </c>
      <c r="M122">
        <v>163</v>
      </c>
      <c r="N122">
        <v>0</v>
      </c>
      <c r="O122">
        <v>0</v>
      </c>
      <c r="P122">
        <v>0</v>
      </c>
      <c r="Q122">
        <v>1</v>
      </c>
      <c r="R122">
        <v>1</v>
      </c>
      <c r="S122">
        <v>1</v>
      </c>
      <c r="T122">
        <v>0</v>
      </c>
      <c r="U122">
        <v>0</v>
      </c>
      <c r="V122">
        <v>0</v>
      </c>
      <c r="W122">
        <v>104.3</v>
      </c>
      <c r="DW122">
        <v>104.3</v>
      </c>
      <c r="JV122">
        <v>1</v>
      </c>
    </row>
    <row r="123" spans="1:282" x14ac:dyDescent="0.3">
      <c r="A123">
        <v>1</v>
      </c>
      <c r="B123">
        <v>0</v>
      </c>
      <c r="E123">
        <v>0</v>
      </c>
      <c r="F123">
        <v>2.0510510757130374</v>
      </c>
      <c r="G123">
        <v>2.0510510757130374</v>
      </c>
      <c r="H123">
        <v>0</v>
      </c>
      <c r="I123">
        <v>0</v>
      </c>
      <c r="J123">
        <v>1</v>
      </c>
      <c r="K123">
        <v>24.804690000000001</v>
      </c>
      <c r="L123">
        <v>8</v>
      </c>
      <c r="M123">
        <v>160</v>
      </c>
      <c r="N123">
        <v>0</v>
      </c>
      <c r="O123">
        <v>0</v>
      </c>
      <c r="P123">
        <v>0</v>
      </c>
      <c r="Q123">
        <v>0</v>
      </c>
      <c r="R123">
        <v>2</v>
      </c>
      <c r="S123">
        <v>0</v>
      </c>
      <c r="T123">
        <v>1</v>
      </c>
      <c r="U123">
        <v>0</v>
      </c>
      <c r="V123">
        <v>0</v>
      </c>
      <c r="W123">
        <v>63.5</v>
      </c>
      <c r="DW123">
        <v>63.5</v>
      </c>
      <c r="JV123">
        <v>1</v>
      </c>
    </row>
    <row r="124" spans="1:282" x14ac:dyDescent="0.3">
      <c r="A124">
        <v>1</v>
      </c>
      <c r="B124">
        <v>0</v>
      </c>
      <c r="E124">
        <v>0</v>
      </c>
      <c r="F124">
        <v>-1.0636810058557358</v>
      </c>
      <c r="G124">
        <v>-1.0636810058557358</v>
      </c>
      <c r="H124">
        <v>0</v>
      </c>
      <c r="I124">
        <v>0</v>
      </c>
      <c r="J124">
        <v>0</v>
      </c>
      <c r="K124">
        <v>34.329430000000002</v>
      </c>
      <c r="L124">
        <v>0</v>
      </c>
      <c r="M124">
        <v>158</v>
      </c>
      <c r="N124">
        <v>0</v>
      </c>
      <c r="O124">
        <v>0</v>
      </c>
      <c r="P124">
        <v>1</v>
      </c>
      <c r="Q124">
        <v>0</v>
      </c>
      <c r="R124">
        <v>2</v>
      </c>
      <c r="S124">
        <v>0</v>
      </c>
      <c r="T124">
        <v>1</v>
      </c>
      <c r="U124">
        <v>0</v>
      </c>
      <c r="V124">
        <v>0</v>
      </c>
      <c r="W124">
        <v>85.7</v>
      </c>
      <c r="DW124">
        <v>85.7</v>
      </c>
      <c r="JV124">
        <v>1</v>
      </c>
    </row>
    <row r="125" spans="1:282" x14ac:dyDescent="0.3">
      <c r="A125">
        <v>1</v>
      </c>
      <c r="B125">
        <v>0</v>
      </c>
      <c r="E125">
        <v>0</v>
      </c>
      <c r="F125">
        <v>1.3836084868054432</v>
      </c>
      <c r="G125">
        <v>1.3836084868054432</v>
      </c>
      <c r="H125">
        <v>0</v>
      </c>
      <c r="I125">
        <v>0</v>
      </c>
      <c r="J125">
        <v>1</v>
      </c>
      <c r="K125">
        <v>23.90625</v>
      </c>
      <c r="L125">
        <v>7</v>
      </c>
      <c r="M125">
        <v>160</v>
      </c>
      <c r="N125">
        <v>0</v>
      </c>
      <c r="O125">
        <v>0</v>
      </c>
      <c r="P125">
        <v>0</v>
      </c>
      <c r="Q125">
        <v>0</v>
      </c>
      <c r="R125">
        <v>2</v>
      </c>
      <c r="S125">
        <v>0</v>
      </c>
      <c r="T125">
        <v>1</v>
      </c>
      <c r="U125">
        <v>0</v>
      </c>
      <c r="V125">
        <v>0</v>
      </c>
      <c r="W125">
        <v>61.2</v>
      </c>
      <c r="DW125">
        <v>61.2</v>
      </c>
      <c r="JV125">
        <v>1</v>
      </c>
    </row>
    <row r="126" spans="1:282" x14ac:dyDescent="0.3">
      <c r="A126">
        <v>1</v>
      </c>
      <c r="B126">
        <v>0</v>
      </c>
      <c r="E126">
        <v>0</v>
      </c>
      <c r="F126">
        <v>-0.39623841694814149</v>
      </c>
      <c r="G126">
        <v>-0.39623841694814149</v>
      </c>
      <c r="H126">
        <v>0</v>
      </c>
      <c r="I126">
        <v>0</v>
      </c>
      <c r="J126">
        <v>0</v>
      </c>
      <c r="K126">
        <v>29.972449999999998</v>
      </c>
      <c r="L126">
        <v>3</v>
      </c>
      <c r="M126">
        <v>165</v>
      </c>
      <c r="N126">
        <v>1</v>
      </c>
      <c r="O126">
        <v>0</v>
      </c>
      <c r="P126">
        <v>0</v>
      </c>
      <c r="Q126">
        <v>0</v>
      </c>
      <c r="R126">
        <v>1</v>
      </c>
      <c r="S126">
        <v>1</v>
      </c>
      <c r="T126">
        <v>0</v>
      </c>
      <c r="U126">
        <v>0</v>
      </c>
      <c r="V126">
        <v>0</v>
      </c>
      <c r="W126">
        <v>81.599999999999994</v>
      </c>
      <c r="DW126">
        <v>81.599999999999994</v>
      </c>
      <c r="JV126">
        <v>1</v>
      </c>
    </row>
    <row r="127" spans="1:282" x14ac:dyDescent="0.3">
      <c r="A127">
        <v>1</v>
      </c>
      <c r="B127">
        <v>0</v>
      </c>
      <c r="E127">
        <v>0</v>
      </c>
      <c r="F127">
        <v>1.6060893497746411</v>
      </c>
      <c r="G127">
        <v>0</v>
      </c>
      <c r="H127">
        <v>1.6060893497746411</v>
      </c>
      <c r="I127">
        <v>83</v>
      </c>
      <c r="J127">
        <v>1</v>
      </c>
      <c r="K127">
        <v>24.349640000000001</v>
      </c>
      <c r="L127">
        <v>8</v>
      </c>
      <c r="M127">
        <v>155</v>
      </c>
      <c r="N127">
        <v>0</v>
      </c>
      <c r="O127">
        <v>0</v>
      </c>
      <c r="P127">
        <v>0</v>
      </c>
      <c r="Q127">
        <v>1</v>
      </c>
      <c r="R127">
        <v>2</v>
      </c>
      <c r="S127">
        <v>0</v>
      </c>
      <c r="T127">
        <v>1</v>
      </c>
      <c r="U127">
        <v>0</v>
      </c>
      <c r="V127">
        <v>0</v>
      </c>
      <c r="W127">
        <v>58.5</v>
      </c>
      <c r="DW127">
        <v>58.5</v>
      </c>
      <c r="JV127">
        <v>1</v>
      </c>
    </row>
    <row r="128" spans="1:282" x14ac:dyDescent="0.3">
      <c r="A128">
        <v>1</v>
      </c>
      <c r="B128">
        <v>0</v>
      </c>
      <c r="E128">
        <v>0</v>
      </c>
      <c r="F128">
        <v>-0.28499798546354249</v>
      </c>
      <c r="G128">
        <v>-0.28499798546354249</v>
      </c>
      <c r="H128">
        <v>0</v>
      </c>
      <c r="I128">
        <v>0</v>
      </c>
      <c r="J128">
        <v>1</v>
      </c>
      <c r="K128">
        <v>14.87637</v>
      </c>
      <c r="L128">
        <v>5</v>
      </c>
      <c r="M128">
        <v>171</v>
      </c>
      <c r="N128">
        <v>0</v>
      </c>
      <c r="O128">
        <v>0</v>
      </c>
      <c r="P128">
        <v>1</v>
      </c>
      <c r="Q128">
        <v>0</v>
      </c>
      <c r="R128">
        <v>3</v>
      </c>
      <c r="S128">
        <v>0</v>
      </c>
      <c r="T128">
        <v>0</v>
      </c>
      <c r="U128">
        <v>1</v>
      </c>
      <c r="V128">
        <v>0</v>
      </c>
      <c r="W128">
        <v>43.5</v>
      </c>
      <c r="DW128">
        <v>43.5</v>
      </c>
      <c r="JV128">
        <v>1</v>
      </c>
    </row>
    <row r="129" spans="1:282" x14ac:dyDescent="0.3">
      <c r="A129">
        <v>1</v>
      </c>
      <c r="B129">
        <v>0</v>
      </c>
      <c r="E129">
        <v>0</v>
      </c>
      <c r="F129">
        <v>-0.95244057437113672</v>
      </c>
      <c r="G129">
        <v>0</v>
      </c>
      <c r="H129">
        <v>-0.95244057437113672</v>
      </c>
      <c r="I129">
        <v>60</v>
      </c>
      <c r="J129">
        <v>0</v>
      </c>
      <c r="K129">
        <v>32.506889999999999</v>
      </c>
      <c r="L129">
        <v>2</v>
      </c>
      <c r="M129">
        <v>165</v>
      </c>
      <c r="N129">
        <v>0</v>
      </c>
      <c r="O129">
        <v>0</v>
      </c>
      <c r="P129">
        <v>0</v>
      </c>
      <c r="Q129">
        <v>1</v>
      </c>
      <c r="R129">
        <v>2</v>
      </c>
      <c r="S129">
        <v>0</v>
      </c>
      <c r="T129">
        <v>1</v>
      </c>
      <c r="U129">
        <v>0</v>
      </c>
      <c r="V129">
        <v>0</v>
      </c>
      <c r="W129">
        <v>88.5</v>
      </c>
      <c r="DW129">
        <v>88.5</v>
      </c>
      <c r="JV129">
        <v>1</v>
      </c>
    </row>
    <row r="130" spans="1:282" x14ac:dyDescent="0.3">
      <c r="A130">
        <v>1</v>
      </c>
      <c r="B130">
        <v>0</v>
      </c>
      <c r="E130">
        <v>0</v>
      </c>
      <c r="F130">
        <v>0.27120417195945273</v>
      </c>
      <c r="G130">
        <v>0.27120417195945273</v>
      </c>
      <c r="H130">
        <v>0</v>
      </c>
      <c r="I130">
        <v>0</v>
      </c>
      <c r="J130">
        <v>0</v>
      </c>
      <c r="K130">
        <v>22.712710000000001</v>
      </c>
      <c r="L130">
        <v>4</v>
      </c>
      <c r="M130">
        <v>158</v>
      </c>
      <c r="N130">
        <v>0</v>
      </c>
      <c r="O130">
        <v>0</v>
      </c>
      <c r="P130">
        <v>0</v>
      </c>
      <c r="Q130">
        <v>0</v>
      </c>
      <c r="R130">
        <v>3</v>
      </c>
      <c r="S130">
        <v>0</v>
      </c>
      <c r="T130">
        <v>0</v>
      </c>
      <c r="U130">
        <v>1</v>
      </c>
      <c r="V130">
        <v>0</v>
      </c>
      <c r="W130">
        <v>56.7</v>
      </c>
      <c r="DW130">
        <v>56.7</v>
      </c>
      <c r="JV130">
        <v>1</v>
      </c>
    </row>
    <row r="131" spans="1:282" x14ac:dyDescent="0.3">
      <c r="A131">
        <v>1</v>
      </c>
      <c r="B131">
        <v>0</v>
      </c>
      <c r="E131">
        <v>0</v>
      </c>
      <c r="F131">
        <v>4.8723308990254642E-2</v>
      </c>
      <c r="G131">
        <v>4.8723308990254642E-2</v>
      </c>
      <c r="H131">
        <v>0</v>
      </c>
      <c r="I131">
        <v>0</v>
      </c>
      <c r="J131">
        <v>0</v>
      </c>
      <c r="K131">
        <v>27.660969999999999</v>
      </c>
      <c r="L131">
        <v>2</v>
      </c>
      <c r="M131">
        <v>161</v>
      </c>
      <c r="N131">
        <v>0</v>
      </c>
      <c r="O131">
        <v>0</v>
      </c>
      <c r="P131">
        <v>0</v>
      </c>
      <c r="Q131">
        <v>0</v>
      </c>
      <c r="R131">
        <v>2</v>
      </c>
      <c r="S131">
        <v>0</v>
      </c>
      <c r="T131">
        <v>1</v>
      </c>
      <c r="U131">
        <v>0</v>
      </c>
      <c r="V131">
        <v>0</v>
      </c>
      <c r="W131">
        <v>71.7</v>
      </c>
      <c r="DW131">
        <v>71.7</v>
      </c>
      <c r="JV131">
        <v>1</v>
      </c>
    </row>
    <row r="132" spans="1:282" x14ac:dyDescent="0.3">
      <c r="A132">
        <v>1</v>
      </c>
      <c r="B132">
        <v>0</v>
      </c>
      <c r="E132">
        <v>0</v>
      </c>
      <c r="F132">
        <v>-0.28499798546354249</v>
      </c>
      <c r="G132">
        <v>-0.28499798546354249</v>
      </c>
      <c r="H132">
        <v>0</v>
      </c>
      <c r="I132">
        <v>0</v>
      </c>
      <c r="J132">
        <v>0</v>
      </c>
      <c r="K132">
        <v>30.06401</v>
      </c>
      <c r="L132">
        <v>2</v>
      </c>
      <c r="M132">
        <v>162</v>
      </c>
      <c r="N132">
        <v>0</v>
      </c>
      <c r="O132">
        <v>0</v>
      </c>
      <c r="P132">
        <v>1</v>
      </c>
      <c r="Q132">
        <v>0</v>
      </c>
      <c r="R132">
        <v>2</v>
      </c>
      <c r="S132">
        <v>0</v>
      </c>
      <c r="T132">
        <v>1</v>
      </c>
      <c r="U132">
        <v>0</v>
      </c>
      <c r="V132">
        <v>0</v>
      </c>
      <c r="W132">
        <v>78.900000000000006</v>
      </c>
      <c r="DW132">
        <v>78.900000000000006</v>
      </c>
      <c r="JV132">
        <v>1</v>
      </c>
    </row>
    <row r="133" spans="1:282" x14ac:dyDescent="0.3">
      <c r="A133">
        <v>1</v>
      </c>
      <c r="B133">
        <v>0</v>
      </c>
      <c r="E133">
        <v>0</v>
      </c>
      <c r="F133">
        <v>-1.3974023003095328</v>
      </c>
      <c r="G133">
        <v>-1.3974023003095328</v>
      </c>
      <c r="H133">
        <v>0</v>
      </c>
      <c r="I133">
        <v>0</v>
      </c>
      <c r="J133">
        <v>0</v>
      </c>
      <c r="K133">
        <v>24.168959999999998</v>
      </c>
      <c r="L133">
        <v>0</v>
      </c>
      <c r="M133">
        <v>165</v>
      </c>
      <c r="N133">
        <v>0</v>
      </c>
      <c r="O133">
        <v>0</v>
      </c>
      <c r="P133">
        <v>1</v>
      </c>
      <c r="Q133">
        <v>0</v>
      </c>
      <c r="R133">
        <v>2</v>
      </c>
      <c r="S133">
        <v>0</v>
      </c>
      <c r="T133">
        <v>1</v>
      </c>
      <c r="U133">
        <v>0</v>
      </c>
      <c r="V133">
        <v>0</v>
      </c>
      <c r="W133">
        <v>65.8</v>
      </c>
      <c r="DW133">
        <v>65.8</v>
      </c>
      <c r="JV133">
        <v>1</v>
      </c>
    </row>
    <row r="134" spans="1:282" x14ac:dyDescent="0.3">
      <c r="A134">
        <v>1</v>
      </c>
      <c r="B134">
        <v>0</v>
      </c>
      <c r="E134">
        <v>0</v>
      </c>
      <c r="F134">
        <v>0.82740632938244796</v>
      </c>
      <c r="G134">
        <v>0</v>
      </c>
      <c r="H134">
        <v>0.82740632938244796</v>
      </c>
      <c r="I134">
        <v>76</v>
      </c>
      <c r="J134">
        <v>1</v>
      </c>
      <c r="K134">
        <v>35.00459</v>
      </c>
      <c r="L134">
        <v>7</v>
      </c>
      <c r="M134">
        <v>165</v>
      </c>
      <c r="N134">
        <v>0</v>
      </c>
      <c r="O134">
        <v>0</v>
      </c>
      <c r="P134">
        <v>0</v>
      </c>
      <c r="Q134">
        <v>1</v>
      </c>
      <c r="R134">
        <v>3</v>
      </c>
      <c r="S134">
        <v>0</v>
      </c>
      <c r="T134">
        <v>0</v>
      </c>
      <c r="U134">
        <v>1</v>
      </c>
      <c r="V134">
        <v>0</v>
      </c>
      <c r="W134">
        <v>95.3</v>
      </c>
      <c r="DW134">
        <v>95.3</v>
      </c>
      <c r="JV134">
        <v>1</v>
      </c>
    </row>
    <row r="135" spans="1:282" x14ac:dyDescent="0.3">
      <c r="A135">
        <v>1</v>
      </c>
      <c r="B135">
        <v>0</v>
      </c>
      <c r="E135">
        <v>0</v>
      </c>
      <c r="F135">
        <v>-0.95244057437113672</v>
      </c>
      <c r="G135">
        <v>-0.95244057437113672</v>
      </c>
      <c r="H135">
        <v>0</v>
      </c>
      <c r="I135">
        <v>0</v>
      </c>
      <c r="J135">
        <v>0</v>
      </c>
      <c r="K135">
        <v>26.5625</v>
      </c>
      <c r="L135">
        <v>1</v>
      </c>
      <c r="M135">
        <v>160</v>
      </c>
      <c r="N135">
        <v>0</v>
      </c>
      <c r="O135">
        <v>0</v>
      </c>
      <c r="P135">
        <v>0</v>
      </c>
      <c r="Q135">
        <v>0</v>
      </c>
      <c r="R135">
        <v>1</v>
      </c>
      <c r="S135">
        <v>1</v>
      </c>
      <c r="T135">
        <v>0</v>
      </c>
      <c r="U135">
        <v>0</v>
      </c>
      <c r="V135">
        <v>0</v>
      </c>
      <c r="W135">
        <v>68</v>
      </c>
      <c r="DW135">
        <v>68</v>
      </c>
      <c r="JV135">
        <v>1</v>
      </c>
    </row>
    <row r="136" spans="1:282" x14ac:dyDescent="0.3">
      <c r="A136">
        <v>1</v>
      </c>
      <c r="B136">
        <v>0</v>
      </c>
      <c r="E136">
        <v>0</v>
      </c>
      <c r="F136">
        <v>1.9398106442284384</v>
      </c>
      <c r="G136">
        <v>0</v>
      </c>
      <c r="H136">
        <v>1.9398106442284384</v>
      </c>
      <c r="I136">
        <v>86</v>
      </c>
      <c r="J136">
        <v>1</v>
      </c>
      <c r="K136">
        <v>17.087579999999999</v>
      </c>
      <c r="L136">
        <v>10</v>
      </c>
      <c r="M136">
        <v>163</v>
      </c>
      <c r="N136">
        <v>0</v>
      </c>
      <c r="O136">
        <v>0</v>
      </c>
      <c r="P136">
        <v>0</v>
      </c>
      <c r="Q136">
        <v>1</v>
      </c>
      <c r="R136">
        <v>3</v>
      </c>
      <c r="S136">
        <v>0</v>
      </c>
      <c r="T136">
        <v>0</v>
      </c>
      <c r="U136">
        <v>1</v>
      </c>
      <c r="V136">
        <v>0</v>
      </c>
      <c r="W136">
        <v>45.4</v>
      </c>
      <c r="DW136">
        <v>45.4</v>
      </c>
      <c r="JV136">
        <v>1</v>
      </c>
    </row>
    <row r="137" spans="1:282" x14ac:dyDescent="0.3">
      <c r="A137">
        <v>1</v>
      </c>
      <c r="B137">
        <v>0</v>
      </c>
      <c r="E137">
        <v>0</v>
      </c>
      <c r="F137">
        <v>-1.1749214373403347</v>
      </c>
      <c r="G137">
        <v>-1.1749214373403347</v>
      </c>
      <c r="H137">
        <v>0</v>
      </c>
      <c r="I137">
        <v>0</v>
      </c>
      <c r="J137">
        <v>0</v>
      </c>
      <c r="K137">
        <v>23.90625</v>
      </c>
      <c r="L137">
        <v>0</v>
      </c>
      <c r="M137">
        <v>160</v>
      </c>
      <c r="N137">
        <v>0</v>
      </c>
      <c r="O137">
        <v>0</v>
      </c>
      <c r="P137">
        <v>0</v>
      </c>
      <c r="Q137">
        <v>0</v>
      </c>
      <c r="R137">
        <v>1</v>
      </c>
      <c r="S137">
        <v>1</v>
      </c>
      <c r="T137">
        <v>0</v>
      </c>
      <c r="U137">
        <v>0</v>
      </c>
      <c r="V137">
        <v>0</v>
      </c>
      <c r="W137">
        <v>61.2</v>
      </c>
      <c r="DW137">
        <v>61.2</v>
      </c>
      <c r="JV137">
        <v>1</v>
      </c>
    </row>
    <row r="138" spans="1:282" x14ac:dyDescent="0.3">
      <c r="A138">
        <v>1</v>
      </c>
      <c r="B138">
        <v>0</v>
      </c>
      <c r="E138">
        <v>0</v>
      </c>
      <c r="F138">
        <v>-0.17375755397894344</v>
      </c>
      <c r="G138">
        <v>0</v>
      </c>
      <c r="H138">
        <v>-0.17375755397894344</v>
      </c>
      <c r="I138">
        <v>67</v>
      </c>
      <c r="J138">
        <v>0</v>
      </c>
      <c r="K138">
        <v>27.587330000000001</v>
      </c>
      <c r="L138">
        <v>3</v>
      </c>
      <c r="M138">
        <v>157</v>
      </c>
      <c r="N138">
        <v>0</v>
      </c>
      <c r="O138">
        <v>0</v>
      </c>
      <c r="P138">
        <v>1</v>
      </c>
      <c r="Q138">
        <v>1</v>
      </c>
      <c r="R138">
        <v>1</v>
      </c>
      <c r="S138">
        <v>1</v>
      </c>
      <c r="T138">
        <v>0</v>
      </c>
      <c r="U138">
        <v>0</v>
      </c>
      <c r="V138">
        <v>0</v>
      </c>
      <c r="W138">
        <v>68</v>
      </c>
      <c r="DW138">
        <v>68</v>
      </c>
      <c r="JV138">
        <v>1</v>
      </c>
    </row>
    <row r="139" spans="1:282" x14ac:dyDescent="0.3">
      <c r="A139">
        <v>1</v>
      </c>
      <c r="B139">
        <v>0</v>
      </c>
      <c r="E139">
        <v>0</v>
      </c>
      <c r="F139">
        <v>-0.17375755397894344</v>
      </c>
      <c r="G139">
        <v>-0.17375755397894344</v>
      </c>
      <c r="H139">
        <v>0</v>
      </c>
      <c r="I139">
        <v>0</v>
      </c>
      <c r="J139">
        <v>0</v>
      </c>
      <c r="K139">
        <v>23.398440000000001</v>
      </c>
      <c r="L139">
        <v>2</v>
      </c>
      <c r="M139">
        <v>160</v>
      </c>
      <c r="N139">
        <v>0</v>
      </c>
      <c r="O139">
        <v>0</v>
      </c>
      <c r="P139">
        <v>0</v>
      </c>
      <c r="Q139">
        <v>0</v>
      </c>
      <c r="R139">
        <v>1</v>
      </c>
      <c r="S139">
        <v>1</v>
      </c>
      <c r="T139">
        <v>0</v>
      </c>
      <c r="U139">
        <v>0</v>
      </c>
      <c r="V139">
        <v>0</v>
      </c>
      <c r="W139">
        <v>59.9</v>
      </c>
      <c r="DW139">
        <v>59.9</v>
      </c>
      <c r="JV139">
        <v>1</v>
      </c>
    </row>
    <row r="140" spans="1:282" x14ac:dyDescent="0.3">
      <c r="A140">
        <v>1</v>
      </c>
      <c r="B140">
        <v>0</v>
      </c>
      <c r="E140">
        <v>0</v>
      </c>
      <c r="F140">
        <v>-1.2861618688249339</v>
      </c>
      <c r="G140">
        <v>-1.2861618688249339</v>
      </c>
      <c r="H140">
        <v>0</v>
      </c>
      <c r="I140">
        <v>0</v>
      </c>
      <c r="J140">
        <v>1</v>
      </c>
      <c r="K140">
        <v>24.6755</v>
      </c>
      <c r="L140">
        <v>3</v>
      </c>
      <c r="M140">
        <v>172</v>
      </c>
      <c r="N140">
        <v>0</v>
      </c>
      <c r="O140">
        <v>0</v>
      </c>
      <c r="P140">
        <v>0</v>
      </c>
      <c r="Q140">
        <v>0</v>
      </c>
      <c r="R140">
        <v>3</v>
      </c>
      <c r="S140">
        <v>0</v>
      </c>
      <c r="T140">
        <v>0</v>
      </c>
      <c r="U140">
        <v>1</v>
      </c>
      <c r="V140">
        <v>1</v>
      </c>
      <c r="W140">
        <v>73</v>
      </c>
      <c r="DW140">
        <v>73</v>
      </c>
      <c r="JV140">
        <v>1</v>
      </c>
    </row>
    <row r="141" spans="1:282" x14ac:dyDescent="0.3">
      <c r="A141">
        <v>1</v>
      </c>
      <c r="B141">
        <v>0</v>
      </c>
      <c r="E141">
        <v>0</v>
      </c>
      <c r="F141">
        <v>0.82740632938244796</v>
      </c>
      <c r="G141">
        <v>0.82740632938244796</v>
      </c>
      <c r="H141">
        <v>0</v>
      </c>
      <c r="I141">
        <v>0</v>
      </c>
      <c r="J141">
        <v>0</v>
      </c>
      <c r="K141">
        <v>27.14472</v>
      </c>
      <c r="L141">
        <v>4</v>
      </c>
      <c r="M141">
        <v>166</v>
      </c>
      <c r="N141">
        <v>0</v>
      </c>
      <c r="O141">
        <v>0</v>
      </c>
      <c r="P141">
        <v>0</v>
      </c>
      <c r="Q141">
        <v>0</v>
      </c>
      <c r="R141">
        <v>2</v>
      </c>
      <c r="S141">
        <v>0</v>
      </c>
      <c r="T141">
        <v>1</v>
      </c>
      <c r="U141">
        <v>0</v>
      </c>
      <c r="V141">
        <v>0</v>
      </c>
      <c r="W141">
        <v>74.8</v>
      </c>
      <c r="DW141">
        <v>74.8</v>
      </c>
      <c r="JV141">
        <v>1</v>
      </c>
    </row>
    <row r="142" spans="1:282" x14ac:dyDescent="0.3">
      <c r="A142">
        <v>1</v>
      </c>
      <c r="B142">
        <v>0</v>
      </c>
      <c r="E142">
        <v>0</v>
      </c>
      <c r="F142">
        <v>-0.84120014288653766</v>
      </c>
      <c r="G142">
        <v>-0.84120014288653766</v>
      </c>
      <c r="H142">
        <v>0</v>
      </c>
      <c r="I142">
        <v>0</v>
      </c>
      <c r="J142">
        <v>0</v>
      </c>
      <c r="K142">
        <v>20.767579999999999</v>
      </c>
      <c r="L142">
        <v>2</v>
      </c>
      <c r="M142">
        <v>178</v>
      </c>
      <c r="N142">
        <v>1</v>
      </c>
      <c r="O142">
        <v>0</v>
      </c>
      <c r="P142">
        <v>0</v>
      </c>
      <c r="Q142">
        <v>0</v>
      </c>
      <c r="R142">
        <v>3</v>
      </c>
      <c r="S142">
        <v>0</v>
      </c>
      <c r="T142">
        <v>0</v>
      </c>
      <c r="U142">
        <v>1</v>
      </c>
      <c r="V142">
        <v>0</v>
      </c>
      <c r="W142">
        <v>65.8</v>
      </c>
      <c r="DW142">
        <v>65.8</v>
      </c>
      <c r="JV142">
        <v>1</v>
      </c>
    </row>
    <row r="143" spans="1:282" x14ac:dyDescent="0.3">
      <c r="A143">
        <v>1</v>
      </c>
      <c r="B143">
        <v>0</v>
      </c>
      <c r="E143">
        <v>0</v>
      </c>
      <c r="F143">
        <v>-0.28499798546354249</v>
      </c>
      <c r="G143">
        <v>-0.28499798546354249</v>
      </c>
      <c r="H143">
        <v>0</v>
      </c>
      <c r="I143">
        <v>0</v>
      </c>
      <c r="J143">
        <v>0</v>
      </c>
      <c r="K143">
        <v>19.988779999999998</v>
      </c>
      <c r="L143">
        <v>3</v>
      </c>
      <c r="M143">
        <v>158</v>
      </c>
      <c r="N143">
        <v>0</v>
      </c>
      <c r="O143">
        <v>0</v>
      </c>
      <c r="P143">
        <v>0</v>
      </c>
      <c r="Q143">
        <v>0</v>
      </c>
      <c r="R143">
        <v>1</v>
      </c>
      <c r="S143">
        <v>1</v>
      </c>
      <c r="T143">
        <v>0</v>
      </c>
      <c r="U143">
        <v>0</v>
      </c>
      <c r="V143">
        <v>0</v>
      </c>
      <c r="W143">
        <v>49.9</v>
      </c>
      <c r="DW143">
        <v>49.9</v>
      </c>
      <c r="JV143">
        <v>1</v>
      </c>
    </row>
    <row r="144" spans="1:282" x14ac:dyDescent="0.3">
      <c r="A144">
        <v>1</v>
      </c>
      <c r="B144">
        <v>0</v>
      </c>
      <c r="E144">
        <v>0</v>
      </c>
      <c r="F144">
        <v>0.60492546641324985</v>
      </c>
      <c r="G144">
        <v>0.60492546641324985</v>
      </c>
      <c r="H144">
        <v>0</v>
      </c>
      <c r="I144">
        <v>0</v>
      </c>
      <c r="J144">
        <v>0</v>
      </c>
      <c r="K144">
        <v>35.35998</v>
      </c>
      <c r="L144">
        <v>3</v>
      </c>
      <c r="M144">
        <v>168</v>
      </c>
      <c r="N144">
        <v>0</v>
      </c>
      <c r="O144">
        <v>0</v>
      </c>
      <c r="P144">
        <v>0</v>
      </c>
      <c r="Q144">
        <v>0</v>
      </c>
      <c r="R144">
        <v>3</v>
      </c>
      <c r="S144">
        <v>0</v>
      </c>
      <c r="T144">
        <v>0</v>
      </c>
      <c r="U144">
        <v>1</v>
      </c>
      <c r="V144">
        <v>0</v>
      </c>
      <c r="W144">
        <v>99.8</v>
      </c>
      <c r="DW144">
        <v>99.8</v>
      </c>
      <c r="JV144">
        <v>1</v>
      </c>
    </row>
    <row r="145" spans="1:282" x14ac:dyDescent="0.3">
      <c r="A145">
        <v>1</v>
      </c>
      <c r="B145">
        <v>0</v>
      </c>
      <c r="E145">
        <v>0</v>
      </c>
      <c r="F145">
        <v>-0.84120014288653766</v>
      </c>
      <c r="G145">
        <v>-0.84120014288653766</v>
      </c>
      <c r="H145">
        <v>0</v>
      </c>
      <c r="I145">
        <v>0</v>
      </c>
      <c r="J145">
        <v>0</v>
      </c>
      <c r="K145">
        <v>23.654730000000001</v>
      </c>
      <c r="L145">
        <v>1</v>
      </c>
      <c r="M145">
        <v>165</v>
      </c>
      <c r="N145">
        <v>0</v>
      </c>
      <c r="O145">
        <v>0</v>
      </c>
      <c r="P145">
        <v>0</v>
      </c>
      <c r="Q145">
        <v>0</v>
      </c>
      <c r="R145">
        <v>1</v>
      </c>
      <c r="S145">
        <v>1</v>
      </c>
      <c r="T145">
        <v>0</v>
      </c>
      <c r="U145">
        <v>0</v>
      </c>
      <c r="V145">
        <v>0</v>
      </c>
      <c r="W145">
        <v>64.400000000000006</v>
      </c>
      <c r="DW145">
        <v>64.400000000000006</v>
      </c>
      <c r="JV145">
        <v>1</v>
      </c>
    </row>
    <row r="146" spans="1:282" x14ac:dyDescent="0.3">
      <c r="A146">
        <v>1</v>
      </c>
      <c r="B146">
        <v>0</v>
      </c>
      <c r="E146">
        <v>0</v>
      </c>
      <c r="F146">
        <v>0.15996374047485368</v>
      </c>
      <c r="G146">
        <v>0</v>
      </c>
      <c r="H146">
        <v>0.15996374047485368</v>
      </c>
      <c r="I146">
        <v>70</v>
      </c>
      <c r="J146">
        <v>0</v>
      </c>
      <c r="K146">
        <v>26.9983</v>
      </c>
      <c r="L146">
        <v>4</v>
      </c>
      <c r="M146">
        <v>168</v>
      </c>
      <c r="N146">
        <v>0</v>
      </c>
      <c r="O146">
        <v>0</v>
      </c>
      <c r="P146">
        <v>0</v>
      </c>
      <c r="Q146">
        <v>1</v>
      </c>
      <c r="R146">
        <v>2</v>
      </c>
      <c r="S146">
        <v>0</v>
      </c>
      <c r="T146">
        <v>1</v>
      </c>
      <c r="U146">
        <v>0</v>
      </c>
      <c r="V146">
        <v>0</v>
      </c>
      <c r="W146">
        <v>76.2</v>
      </c>
      <c r="DW146">
        <v>76.2</v>
      </c>
      <c r="JV146">
        <v>1</v>
      </c>
    </row>
    <row r="147" spans="1:282" x14ac:dyDescent="0.3">
      <c r="A147">
        <v>1</v>
      </c>
      <c r="B147">
        <v>0</v>
      </c>
      <c r="E147">
        <v>0</v>
      </c>
      <c r="F147">
        <v>1.1611276238362451</v>
      </c>
      <c r="G147">
        <v>1.1611276238362451</v>
      </c>
      <c r="H147">
        <v>0</v>
      </c>
      <c r="I147">
        <v>0</v>
      </c>
      <c r="J147">
        <v>0</v>
      </c>
      <c r="K147">
        <v>22.824259999999999</v>
      </c>
      <c r="L147">
        <v>4</v>
      </c>
      <c r="M147">
        <v>162</v>
      </c>
      <c r="N147">
        <v>0</v>
      </c>
      <c r="O147">
        <v>0</v>
      </c>
      <c r="P147">
        <v>0</v>
      </c>
      <c r="Q147">
        <v>0</v>
      </c>
      <c r="R147">
        <v>2</v>
      </c>
      <c r="S147">
        <v>0</v>
      </c>
      <c r="T147">
        <v>1</v>
      </c>
      <c r="U147">
        <v>0</v>
      </c>
      <c r="V147">
        <v>0</v>
      </c>
      <c r="W147">
        <v>59.9</v>
      </c>
      <c r="DW147">
        <v>59.9</v>
      </c>
      <c r="JV147">
        <v>1</v>
      </c>
    </row>
    <row r="148" spans="1:282" x14ac:dyDescent="0.3">
      <c r="A148">
        <v>1</v>
      </c>
      <c r="B148">
        <v>0</v>
      </c>
      <c r="E148">
        <v>0</v>
      </c>
      <c r="F148">
        <v>1.4948489182900422</v>
      </c>
      <c r="G148">
        <v>1.4948489182900422</v>
      </c>
      <c r="H148">
        <v>0</v>
      </c>
      <c r="I148">
        <v>0</v>
      </c>
      <c r="J148">
        <v>1</v>
      </c>
      <c r="K148">
        <v>24.301189999999998</v>
      </c>
      <c r="L148">
        <v>7</v>
      </c>
      <c r="M148">
        <v>157</v>
      </c>
      <c r="N148">
        <v>0</v>
      </c>
      <c r="O148">
        <v>0</v>
      </c>
      <c r="P148">
        <v>0</v>
      </c>
      <c r="Q148">
        <v>0</v>
      </c>
      <c r="R148">
        <v>3</v>
      </c>
      <c r="S148">
        <v>0</v>
      </c>
      <c r="T148">
        <v>0</v>
      </c>
      <c r="U148">
        <v>1</v>
      </c>
      <c r="V148">
        <v>0</v>
      </c>
      <c r="W148">
        <v>59.9</v>
      </c>
      <c r="DW148">
        <v>59.9</v>
      </c>
      <c r="JV148">
        <v>1</v>
      </c>
    </row>
    <row r="149" spans="1:282" x14ac:dyDescent="0.3">
      <c r="A149">
        <v>1</v>
      </c>
      <c r="B149">
        <v>0</v>
      </c>
      <c r="E149">
        <v>0</v>
      </c>
      <c r="F149">
        <v>1.049887192351646</v>
      </c>
      <c r="G149">
        <v>0</v>
      </c>
      <c r="H149">
        <v>1.049887192351646</v>
      </c>
      <c r="I149">
        <v>78</v>
      </c>
      <c r="J149">
        <v>0</v>
      </c>
      <c r="K149">
        <v>28.868230000000001</v>
      </c>
      <c r="L149">
        <v>5</v>
      </c>
      <c r="M149">
        <v>163</v>
      </c>
      <c r="N149">
        <v>0</v>
      </c>
      <c r="O149">
        <v>0</v>
      </c>
      <c r="P149">
        <v>0</v>
      </c>
      <c r="Q149">
        <v>1</v>
      </c>
      <c r="R149">
        <v>1</v>
      </c>
      <c r="S149">
        <v>1</v>
      </c>
      <c r="T149">
        <v>0</v>
      </c>
      <c r="U149">
        <v>0</v>
      </c>
      <c r="V149">
        <v>0</v>
      </c>
      <c r="W149">
        <v>76.7</v>
      </c>
      <c r="DW149">
        <v>76.7</v>
      </c>
      <c r="JV149">
        <v>1</v>
      </c>
    </row>
    <row r="150" spans="1:282" x14ac:dyDescent="0.3">
      <c r="A150">
        <v>1</v>
      </c>
      <c r="B150">
        <v>0</v>
      </c>
      <c r="E150">
        <v>0</v>
      </c>
      <c r="F150">
        <v>-1.0636810058557358</v>
      </c>
      <c r="G150">
        <v>-1.0636810058557358</v>
      </c>
      <c r="H150">
        <v>0</v>
      </c>
      <c r="I150">
        <v>0</v>
      </c>
      <c r="J150">
        <v>1</v>
      </c>
      <c r="K150">
        <v>26.126819999999999</v>
      </c>
      <c r="L150">
        <v>2</v>
      </c>
      <c r="M150">
        <v>157</v>
      </c>
      <c r="N150">
        <v>0</v>
      </c>
      <c r="O150">
        <v>0</v>
      </c>
      <c r="P150">
        <v>0</v>
      </c>
      <c r="Q150">
        <v>0</v>
      </c>
      <c r="R150">
        <v>1</v>
      </c>
      <c r="S150">
        <v>1</v>
      </c>
      <c r="T150">
        <v>0</v>
      </c>
      <c r="U150">
        <v>0</v>
      </c>
      <c r="V150">
        <v>0</v>
      </c>
      <c r="W150">
        <v>64.400000000000006</v>
      </c>
      <c r="DW150">
        <v>64.400000000000006</v>
      </c>
      <c r="JV150">
        <v>1</v>
      </c>
    </row>
    <row r="151" spans="1:282" x14ac:dyDescent="0.3">
      <c r="A151">
        <v>1</v>
      </c>
      <c r="B151">
        <v>0</v>
      </c>
      <c r="E151">
        <v>0</v>
      </c>
      <c r="F151">
        <v>-1.3974023003095328</v>
      </c>
      <c r="G151">
        <v>-1.3974023003095328</v>
      </c>
      <c r="H151">
        <v>0</v>
      </c>
      <c r="I151">
        <v>0</v>
      </c>
      <c r="J151">
        <v>1</v>
      </c>
      <c r="K151">
        <v>27.800149999999999</v>
      </c>
      <c r="L151">
        <v>2</v>
      </c>
      <c r="M151">
        <v>169</v>
      </c>
      <c r="N151">
        <v>0</v>
      </c>
      <c r="O151">
        <v>0</v>
      </c>
      <c r="P151">
        <v>0</v>
      </c>
      <c r="Q151">
        <v>0</v>
      </c>
      <c r="R151">
        <v>3</v>
      </c>
      <c r="S151">
        <v>0</v>
      </c>
      <c r="T151">
        <v>0</v>
      </c>
      <c r="U151">
        <v>1</v>
      </c>
      <c r="V151">
        <v>0</v>
      </c>
      <c r="W151">
        <v>79.400000000000006</v>
      </c>
      <c r="DW151">
        <v>79.400000000000006</v>
      </c>
      <c r="JV151">
        <v>1</v>
      </c>
    </row>
    <row r="152" spans="1:282" x14ac:dyDescent="0.3">
      <c r="A152">
        <v>1</v>
      </c>
      <c r="B152">
        <v>0</v>
      </c>
      <c r="E152">
        <v>0</v>
      </c>
      <c r="F152">
        <v>-0.84120014288653766</v>
      </c>
      <c r="G152">
        <v>0</v>
      </c>
      <c r="H152">
        <v>-0.84120014288653766</v>
      </c>
      <c r="I152">
        <v>61</v>
      </c>
      <c r="J152">
        <v>1</v>
      </c>
      <c r="K152">
        <v>31.374379999999999</v>
      </c>
      <c r="L152">
        <v>4</v>
      </c>
      <c r="M152">
        <v>167</v>
      </c>
      <c r="N152">
        <v>0</v>
      </c>
      <c r="O152">
        <v>0</v>
      </c>
      <c r="P152">
        <v>1</v>
      </c>
      <c r="Q152">
        <v>1</v>
      </c>
      <c r="R152">
        <v>3</v>
      </c>
      <c r="S152">
        <v>0</v>
      </c>
      <c r="T152">
        <v>0</v>
      </c>
      <c r="U152">
        <v>1</v>
      </c>
      <c r="V152">
        <v>0</v>
      </c>
      <c r="W152">
        <v>87.5</v>
      </c>
      <c r="DW152">
        <v>87.5</v>
      </c>
      <c r="JV152">
        <v>1</v>
      </c>
    </row>
    <row r="153" spans="1:282" x14ac:dyDescent="0.3">
      <c r="A153">
        <v>1</v>
      </c>
      <c r="B153">
        <v>0</v>
      </c>
      <c r="E153">
        <v>0</v>
      </c>
      <c r="F153">
        <v>-0.95244057437113672</v>
      </c>
      <c r="G153">
        <v>-0.95244057437113672</v>
      </c>
      <c r="H153">
        <v>0</v>
      </c>
      <c r="I153">
        <v>0</v>
      </c>
      <c r="J153">
        <v>0</v>
      </c>
      <c r="K153">
        <v>25.185079999999999</v>
      </c>
      <c r="L153">
        <v>1</v>
      </c>
      <c r="M153">
        <v>166</v>
      </c>
      <c r="N153">
        <v>0</v>
      </c>
      <c r="O153">
        <v>0</v>
      </c>
      <c r="P153">
        <v>0</v>
      </c>
      <c r="Q153">
        <v>0</v>
      </c>
      <c r="R153">
        <v>1</v>
      </c>
      <c r="S153">
        <v>1</v>
      </c>
      <c r="T153">
        <v>0</v>
      </c>
      <c r="U153">
        <v>0</v>
      </c>
      <c r="V153">
        <v>0</v>
      </c>
      <c r="W153">
        <v>69.400000000000006</v>
      </c>
      <c r="DW153">
        <v>69.400000000000006</v>
      </c>
      <c r="JV153">
        <v>1</v>
      </c>
    </row>
    <row r="154" spans="1:282" x14ac:dyDescent="0.3">
      <c r="A154">
        <v>1</v>
      </c>
      <c r="B154">
        <v>0</v>
      </c>
      <c r="E154">
        <v>0</v>
      </c>
      <c r="F154">
        <v>-1.1749214373403347</v>
      </c>
      <c r="G154">
        <v>-1.1749214373403347</v>
      </c>
      <c r="H154">
        <v>0</v>
      </c>
      <c r="I154">
        <v>0</v>
      </c>
      <c r="J154">
        <v>0</v>
      </c>
      <c r="K154">
        <v>34.726559999999999</v>
      </c>
      <c r="L154">
        <v>0</v>
      </c>
      <c r="M154">
        <v>160</v>
      </c>
      <c r="N154">
        <v>0</v>
      </c>
      <c r="O154">
        <v>0</v>
      </c>
      <c r="P154">
        <v>0</v>
      </c>
      <c r="Q154">
        <v>0</v>
      </c>
      <c r="R154">
        <v>2</v>
      </c>
      <c r="S154">
        <v>0</v>
      </c>
      <c r="T154">
        <v>1</v>
      </c>
      <c r="U154">
        <v>0</v>
      </c>
      <c r="V154">
        <v>0</v>
      </c>
      <c r="W154">
        <v>88.9</v>
      </c>
      <c r="DW154">
        <v>88.9</v>
      </c>
      <c r="JV154">
        <v>1</v>
      </c>
    </row>
    <row r="155" spans="1:282" x14ac:dyDescent="0.3">
      <c r="A155">
        <v>1</v>
      </c>
      <c r="B155">
        <v>0</v>
      </c>
      <c r="E155">
        <v>0</v>
      </c>
      <c r="F155">
        <v>0.7161658978978489</v>
      </c>
      <c r="G155">
        <v>0.7161658978978489</v>
      </c>
      <c r="H155">
        <v>0</v>
      </c>
      <c r="I155">
        <v>0</v>
      </c>
      <c r="J155">
        <v>0</v>
      </c>
      <c r="K155">
        <v>26.093029999999999</v>
      </c>
      <c r="L155">
        <v>4</v>
      </c>
      <c r="M155">
        <v>156</v>
      </c>
      <c r="N155">
        <v>0</v>
      </c>
      <c r="O155">
        <v>0</v>
      </c>
      <c r="P155">
        <v>0</v>
      </c>
      <c r="Q155">
        <v>0</v>
      </c>
      <c r="R155">
        <v>1</v>
      </c>
      <c r="S155">
        <v>1</v>
      </c>
      <c r="T155">
        <v>0</v>
      </c>
      <c r="U155">
        <v>0</v>
      </c>
      <c r="V155">
        <v>0</v>
      </c>
      <c r="W155">
        <v>63.5</v>
      </c>
      <c r="DW155">
        <v>63.5</v>
      </c>
      <c r="JV155">
        <v>1</v>
      </c>
    </row>
    <row r="156" spans="1:282" x14ac:dyDescent="0.3">
      <c r="A156">
        <v>1</v>
      </c>
      <c r="B156">
        <v>0</v>
      </c>
      <c r="E156">
        <v>0</v>
      </c>
      <c r="F156">
        <v>0.7161658978978489</v>
      </c>
      <c r="G156">
        <v>0.7161658978978489</v>
      </c>
      <c r="H156">
        <v>0</v>
      </c>
      <c r="I156">
        <v>0</v>
      </c>
      <c r="J156">
        <v>1</v>
      </c>
      <c r="K156">
        <v>31.96603</v>
      </c>
      <c r="L156">
        <v>6</v>
      </c>
      <c r="M156">
        <v>158</v>
      </c>
      <c r="N156">
        <v>0</v>
      </c>
      <c r="O156">
        <v>0</v>
      </c>
      <c r="P156">
        <v>1</v>
      </c>
      <c r="Q156">
        <v>0</v>
      </c>
      <c r="R156">
        <v>2</v>
      </c>
      <c r="S156">
        <v>0</v>
      </c>
      <c r="T156">
        <v>1</v>
      </c>
      <c r="U156">
        <v>0</v>
      </c>
      <c r="V156">
        <v>0</v>
      </c>
      <c r="W156">
        <v>79.8</v>
      </c>
      <c r="DW156">
        <v>79.8</v>
      </c>
      <c r="JV156">
        <v>1</v>
      </c>
    </row>
    <row r="157" spans="1:282" x14ac:dyDescent="0.3">
      <c r="A157">
        <v>1</v>
      </c>
      <c r="B157">
        <v>0</v>
      </c>
      <c r="E157">
        <v>0</v>
      </c>
      <c r="F157">
        <v>1.2723680553208441</v>
      </c>
      <c r="G157">
        <v>1.2723680553208441</v>
      </c>
      <c r="H157">
        <v>0</v>
      </c>
      <c r="I157">
        <v>0</v>
      </c>
      <c r="J157">
        <v>1</v>
      </c>
      <c r="K157">
        <v>27.38814</v>
      </c>
      <c r="L157">
        <v>7</v>
      </c>
      <c r="M157">
        <v>155</v>
      </c>
      <c r="N157">
        <v>0</v>
      </c>
      <c r="O157">
        <v>0</v>
      </c>
      <c r="P157">
        <v>0</v>
      </c>
      <c r="Q157">
        <v>0</v>
      </c>
      <c r="R157">
        <v>2</v>
      </c>
      <c r="S157">
        <v>0</v>
      </c>
      <c r="T157">
        <v>1</v>
      </c>
      <c r="U157">
        <v>0</v>
      </c>
      <c r="V157">
        <v>0</v>
      </c>
      <c r="W157">
        <v>65.8</v>
      </c>
      <c r="DW157">
        <v>65.8</v>
      </c>
      <c r="JV157">
        <v>1</v>
      </c>
    </row>
    <row r="158" spans="1:282" x14ac:dyDescent="0.3">
      <c r="A158">
        <v>1</v>
      </c>
      <c r="B158">
        <v>0</v>
      </c>
      <c r="E158">
        <v>0</v>
      </c>
      <c r="F158">
        <v>-0.5074788484327406</v>
      </c>
      <c r="G158">
        <v>-0.5074788484327406</v>
      </c>
      <c r="H158">
        <v>0</v>
      </c>
      <c r="I158">
        <v>0</v>
      </c>
      <c r="J158">
        <v>0</v>
      </c>
      <c r="K158">
        <v>20.770029999999998</v>
      </c>
      <c r="L158">
        <v>2</v>
      </c>
      <c r="M158">
        <v>155</v>
      </c>
      <c r="N158">
        <v>0</v>
      </c>
      <c r="O158">
        <v>0</v>
      </c>
      <c r="P158">
        <v>0</v>
      </c>
      <c r="Q158">
        <v>0</v>
      </c>
      <c r="R158">
        <v>3</v>
      </c>
      <c r="S158">
        <v>0</v>
      </c>
      <c r="T158">
        <v>0</v>
      </c>
      <c r="U158">
        <v>1</v>
      </c>
      <c r="V158">
        <v>0</v>
      </c>
      <c r="W158">
        <v>49.9</v>
      </c>
      <c r="DW158">
        <v>49.9</v>
      </c>
      <c r="JV158">
        <v>1</v>
      </c>
    </row>
    <row r="159" spans="1:282" x14ac:dyDescent="0.3">
      <c r="A159">
        <v>1</v>
      </c>
      <c r="B159">
        <v>0</v>
      </c>
      <c r="E159">
        <v>0</v>
      </c>
      <c r="F159">
        <v>-0.28499798546354249</v>
      </c>
      <c r="G159">
        <v>-0.28499798546354249</v>
      </c>
      <c r="H159">
        <v>0</v>
      </c>
      <c r="I159">
        <v>0</v>
      </c>
      <c r="J159">
        <v>1</v>
      </c>
      <c r="K159">
        <v>33.314970000000002</v>
      </c>
      <c r="L159">
        <v>4</v>
      </c>
      <c r="M159">
        <v>165</v>
      </c>
      <c r="N159">
        <v>0</v>
      </c>
      <c r="O159">
        <v>0</v>
      </c>
      <c r="P159">
        <v>0</v>
      </c>
      <c r="Q159">
        <v>0</v>
      </c>
      <c r="R159">
        <v>2</v>
      </c>
      <c r="S159">
        <v>0</v>
      </c>
      <c r="T159">
        <v>1</v>
      </c>
      <c r="U159">
        <v>0</v>
      </c>
      <c r="V159">
        <v>0</v>
      </c>
      <c r="W159">
        <v>90.7</v>
      </c>
      <c r="DW159">
        <v>90.7</v>
      </c>
      <c r="JV159">
        <v>1</v>
      </c>
    </row>
    <row r="160" spans="1:282" x14ac:dyDescent="0.3">
      <c r="A160">
        <v>1</v>
      </c>
      <c r="B160">
        <v>0</v>
      </c>
      <c r="E160">
        <v>0</v>
      </c>
      <c r="F160">
        <v>-0.28499798546354249</v>
      </c>
      <c r="G160">
        <v>0</v>
      </c>
      <c r="H160">
        <v>-0.28499798546354249</v>
      </c>
      <c r="I160">
        <v>66</v>
      </c>
      <c r="J160">
        <v>0</v>
      </c>
      <c r="K160">
        <v>23.512450000000001</v>
      </c>
      <c r="L160">
        <v>4</v>
      </c>
      <c r="M160">
        <v>149</v>
      </c>
      <c r="N160">
        <v>0</v>
      </c>
      <c r="O160">
        <v>0</v>
      </c>
      <c r="P160">
        <v>0</v>
      </c>
      <c r="Q160">
        <v>1</v>
      </c>
      <c r="R160">
        <v>2</v>
      </c>
      <c r="S160">
        <v>0</v>
      </c>
      <c r="T160">
        <v>1</v>
      </c>
      <c r="U160">
        <v>0</v>
      </c>
      <c r="V160">
        <v>0</v>
      </c>
      <c r="W160">
        <v>52.2</v>
      </c>
      <c r="DW160">
        <v>52.2</v>
      </c>
      <c r="JV160">
        <v>1</v>
      </c>
    </row>
    <row r="161" spans="1:282" x14ac:dyDescent="0.3">
      <c r="A161">
        <v>1</v>
      </c>
      <c r="B161">
        <v>0</v>
      </c>
      <c r="E161">
        <v>0</v>
      </c>
      <c r="F161">
        <v>1.6060893497746411</v>
      </c>
      <c r="G161">
        <v>1.6060893497746411</v>
      </c>
      <c r="H161">
        <v>0</v>
      </c>
      <c r="I161">
        <v>0</v>
      </c>
      <c r="J161">
        <v>1</v>
      </c>
      <c r="K161">
        <v>15.0175</v>
      </c>
      <c r="L161">
        <v>9</v>
      </c>
      <c r="M161">
        <v>163</v>
      </c>
      <c r="N161">
        <v>1</v>
      </c>
      <c r="O161">
        <v>1</v>
      </c>
      <c r="P161">
        <v>0</v>
      </c>
      <c r="Q161">
        <v>0</v>
      </c>
      <c r="R161">
        <v>3</v>
      </c>
      <c r="S161">
        <v>0</v>
      </c>
      <c r="T161">
        <v>0</v>
      </c>
      <c r="U161">
        <v>1</v>
      </c>
      <c r="V161">
        <v>0</v>
      </c>
      <c r="W161">
        <v>39.9</v>
      </c>
      <c r="DW161">
        <v>39.9</v>
      </c>
      <c r="JV161">
        <v>1</v>
      </c>
    </row>
    <row r="162" spans="1:282" x14ac:dyDescent="0.3">
      <c r="A162">
        <v>1</v>
      </c>
      <c r="B162">
        <v>0</v>
      </c>
      <c r="E162">
        <v>0</v>
      </c>
      <c r="F162">
        <v>0.93864676086704701</v>
      </c>
      <c r="G162">
        <v>0</v>
      </c>
      <c r="H162">
        <v>0.93864676086704701</v>
      </c>
      <c r="I162">
        <v>77</v>
      </c>
      <c r="J162">
        <v>0</v>
      </c>
      <c r="K162">
        <v>25.135940000000002</v>
      </c>
      <c r="L162">
        <v>6</v>
      </c>
      <c r="M162">
        <v>171</v>
      </c>
      <c r="N162">
        <v>1</v>
      </c>
      <c r="O162">
        <v>0</v>
      </c>
      <c r="P162">
        <v>0</v>
      </c>
      <c r="Q162">
        <v>1</v>
      </c>
      <c r="R162">
        <v>3</v>
      </c>
      <c r="S162">
        <v>0</v>
      </c>
      <c r="T162">
        <v>0</v>
      </c>
      <c r="U162">
        <v>1</v>
      </c>
      <c r="V162">
        <v>0</v>
      </c>
      <c r="W162">
        <v>73.5</v>
      </c>
      <c r="DW162">
        <v>73.5</v>
      </c>
      <c r="JV162">
        <v>1</v>
      </c>
    </row>
    <row r="163" spans="1:282" x14ac:dyDescent="0.3">
      <c r="A163">
        <v>1</v>
      </c>
      <c r="B163">
        <v>0</v>
      </c>
      <c r="E163">
        <v>0</v>
      </c>
      <c r="F163">
        <v>1.049887192351646</v>
      </c>
      <c r="G163">
        <v>1.049887192351646</v>
      </c>
      <c r="H163">
        <v>0</v>
      </c>
      <c r="I163">
        <v>0</v>
      </c>
      <c r="J163">
        <v>1</v>
      </c>
      <c r="K163">
        <v>18.710699999999999</v>
      </c>
      <c r="L163">
        <v>7</v>
      </c>
      <c r="M163">
        <v>161</v>
      </c>
      <c r="N163">
        <v>0</v>
      </c>
      <c r="O163">
        <v>0</v>
      </c>
      <c r="P163">
        <v>0</v>
      </c>
      <c r="Q163">
        <v>0</v>
      </c>
      <c r="R163">
        <v>3</v>
      </c>
      <c r="S163">
        <v>0</v>
      </c>
      <c r="T163">
        <v>0</v>
      </c>
      <c r="U163">
        <v>1</v>
      </c>
      <c r="V163">
        <v>0</v>
      </c>
      <c r="W163">
        <v>48.5</v>
      </c>
      <c r="DW163">
        <v>48.5</v>
      </c>
      <c r="JV163">
        <v>1</v>
      </c>
    </row>
    <row r="164" spans="1:282" x14ac:dyDescent="0.3">
      <c r="A164">
        <v>1</v>
      </c>
      <c r="B164">
        <v>0</v>
      </c>
      <c r="E164">
        <v>0</v>
      </c>
      <c r="F164">
        <v>1.4948489182900422</v>
      </c>
      <c r="G164">
        <v>1.4948489182900422</v>
      </c>
      <c r="H164">
        <v>0</v>
      </c>
      <c r="I164">
        <v>0</v>
      </c>
      <c r="J164">
        <v>0</v>
      </c>
      <c r="K164">
        <v>27.38814</v>
      </c>
      <c r="L164">
        <v>5</v>
      </c>
      <c r="M164">
        <v>155</v>
      </c>
      <c r="N164">
        <v>0</v>
      </c>
      <c r="O164">
        <v>0</v>
      </c>
      <c r="P164">
        <v>0</v>
      </c>
      <c r="Q164">
        <v>0</v>
      </c>
      <c r="R164">
        <v>1</v>
      </c>
      <c r="S164">
        <v>1</v>
      </c>
      <c r="T164">
        <v>0</v>
      </c>
      <c r="U164">
        <v>0</v>
      </c>
      <c r="V164">
        <v>0</v>
      </c>
      <c r="W164">
        <v>65.8</v>
      </c>
      <c r="DW164">
        <v>65.8</v>
      </c>
      <c r="JV164">
        <v>1</v>
      </c>
    </row>
    <row r="165" spans="1:282" x14ac:dyDescent="0.3">
      <c r="A165">
        <v>1</v>
      </c>
      <c r="B165">
        <v>0</v>
      </c>
      <c r="E165">
        <v>0</v>
      </c>
      <c r="F165">
        <v>-0.95244057437113672</v>
      </c>
      <c r="G165">
        <v>0</v>
      </c>
      <c r="H165">
        <v>-0.95244057437113672</v>
      </c>
      <c r="I165">
        <v>60</v>
      </c>
      <c r="J165">
        <v>1</v>
      </c>
      <c r="K165">
        <v>25.436630000000001</v>
      </c>
      <c r="L165">
        <v>4</v>
      </c>
      <c r="M165">
        <v>158</v>
      </c>
      <c r="N165">
        <v>0</v>
      </c>
      <c r="O165">
        <v>0</v>
      </c>
      <c r="P165">
        <v>1</v>
      </c>
      <c r="Q165">
        <v>1</v>
      </c>
      <c r="R165">
        <v>1</v>
      </c>
      <c r="S165">
        <v>1</v>
      </c>
      <c r="T165">
        <v>0</v>
      </c>
      <c r="U165">
        <v>0</v>
      </c>
      <c r="V165">
        <v>0</v>
      </c>
      <c r="W165">
        <v>63.5</v>
      </c>
      <c r="DW165">
        <v>63.5</v>
      </c>
      <c r="JV165">
        <v>1</v>
      </c>
    </row>
    <row r="166" spans="1:282" x14ac:dyDescent="0.3">
      <c r="A166">
        <v>1</v>
      </c>
      <c r="B166">
        <v>0</v>
      </c>
      <c r="E166">
        <v>0</v>
      </c>
      <c r="F166">
        <v>-1.0636810058557358</v>
      </c>
      <c r="G166">
        <v>-1.0636810058557358</v>
      </c>
      <c r="H166">
        <v>0</v>
      </c>
      <c r="I166">
        <v>0</v>
      </c>
      <c r="J166">
        <v>0</v>
      </c>
      <c r="K166">
        <v>20.474989999999998</v>
      </c>
      <c r="L166">
        <v>1</v>
      </c>
      <c r="M166">
        <v>163</v>
      </c>
      <c r="N166">
        <v>0</v>
      </c>
      <c r="O166">
        <v>0</v>
      </c>
      <c r="P166">
        <v>0</v>
      </c>
      <c r="Q166">
        <v>0</v>
      </c>
      <c r="R166">
        <v>2</v>
      </c>
      <c r="S166">
        <v>0</v>
      </c>
      <c r="T166">
        <v>1</v>
      </c>
      <c r="U166">
        <v>0</v>
      </c>
      <c r="V166">
        <v>0</v>
      </c>
      <c r="W166">
        <v>54.4</v>
      </c>
      <c r="DW166">
        <v>54.4</v>
      </c>
      <c r="JV166">
        <v>1</v>
      </c>
    </row>
    <row r="167" spans="1:282" x14ac:dyDescent="0.3">
      <c r="A167">
        <v>1</v>
      </c>
      <c r="B167">
        <v>0</v>
      </c>
      <c r="E167">
        <v>0</v>
      </c>
      <c r="F167">
        <v>0.27120417195945273</v>
      </c>
      <c r="G167">
        <v>0.27120417195945273</v>
      </c>
      <c r="H167">
        <v>0</v>
      </c>
      <c r="I167">
        <v>0</v>
      </c>
      <c r="J167">
        <v>0</v>
      </c>
      <c r="K167">
        <v>23.75</v>
      </c>
      <c r="L167">
        <v>3</v>
      </c>
      <c r="M167">
        <v>160</v>
      </c>
      <c r="N167">
        <v>0</v>
      </c>
      <c r="O167">
        <v>0</v>
      </c>
      <c r="P167">
        <v>0</v>
      </c>
      <c r="Q167">
        <v>0</v>
      </c>
      <c r="R167">
        <v>2</v>
      </c>
      <c r="S167">
        <v>0</v>
      </c>
      <c r="T167">
        <v>1</v>
      </c>
      <c r="U167">
        <v>0</v>
      </c>
      <c r="V167">
        <v>0</v>
      </c>
      <c r="W167">
        <v>60.8</v>
      </c>
      <c r="DW167">
        <v>60.8</v>
      </c>
      <c r="JV167">
        <v>1</v>
      </c>
    </row>
    <row r="168" spans="1:282" x14ac:dyDescent="0.3">
      <c r="A168">
        <v>1</v>
      </c>
      <c r="B168">
        <v>0</v>
      </c>
      <c r="E168">
        <v>0</v>
      </c>
      <c r="F168">
        <v>4.8723308990254642E-2</v>
      </c>
      <c r="G168">
        <v>4.8723308990254642E-2</v>
      </c>
      <c r="H168">
        <v>0</v>
      </c>
      <c r="I168">
        <v>0</v>
      </c>
      <c r="J168">
        <v>0</v>
      </c>
      <c r="K168">
        <v>22.993569999999998</v>
      </c>
      <c r="L168">
        <v>2</v>
      </c>
      <c r="M168">
        <v>165</v>
      </c>
      <c r="N168">
        <v>0</v>
      </c>
      <c r="O168">
        <v>0</v>
      </c>
      <c r="P168">
        <v>0</v>
      </c>
      <c r="Q168">
        <v>0</v>
      </c>
      <c r="R168">
        <v>2</v>
      </c>
      <c r="S168">
        <v>0</v>
      </c>
      <c r="T168">
        <v>1</v>
      </c>
      <c r="U168">
        <v>0</v>
      </c>
      <c r="V168">
        <v>0</v>
      </c>
      <c r="W168">
        <v>62.6</v>
      </c>
      <c r="DW168">
        <v>62.6</v>
      </c>
      <c r="JV168">
        <v>1</v>
      </c>
    </row>
    <row r="169" spans="1:282" x14ac:dyDescent="0.3">
      <c r="A169">
        <v>1</v>
      </c>
      <c r="B169">
        <v>0</v>
      </c>
      <c r="E169">
        <v>0</v>
      </c>
      <c r="F169">
        <v>2.3847723701668344</v>
      </c>
      <c r="G169">
        <v>0</v>
      </c>
      <c r="H169">
        <v>2.3847723701668344</v>
      </c>
      <c r="I169">
        <v>90</v>
      </c>
      <c r="J169">
        <v>1</v>
      </c>
      <c r="K169">
        <v>18.363489999999999</v>
      </c>
      <c r="L169">
        <v>11</v>
      </c>
      <c r="M169">
        <v>161</v>
      </c>
      <c r="N169">
        <v>0</v>
      </c>
      <c r="O169">
        <v>0</v>
      </c>
      <c r="P169">
        <v>0</v>
      </c>
      <c r="Q169">
        <v>1</v>
      </c>
      <c r="R169">
        <v>1</v>
      </c>
      <c r="S169">
        <v>1</v>
      </c>
      <c r="T169">
        <v>0</v>
      </c>
      <c r="U169">
        <v>0</v>
      </c>
      <c r="V169">
        <v>1</v>
      </c>
      <c r="W169">
        <v>47.6</v>
      </c>
      <c r="DW169">
        <v>47.6</v>
      </c>
      <c r="JV169">
        <v>1</v>
      </c>
    </row>
    <row r="170" spans="1:282" x14ac:dyDescent="0.3">
      <c r="A170">
        <v>1</v>
      </c>
      <c r="B170">
        <v>0</v>
      </c>
      <c r="E170">
        <v>0</v>
      </c>
      <c r="F170">
        <v>-0.95244057437113672</v>
      </c>
      <c r="G170">
        <v>-0.95244057437113672</v>
      </c>
      <c r="H170">
        <v>0</v>
      </c>
      <c r="I170">
        <v>0</v>
      </c>
      <c r="J170">
        <v>0</v>
      </c>
      <c r="K170">
        <v>22.49858</v>
      </c>
      <c r="L170">
        <v>1</v>
      </c>
      <c r="M170">
        <v>168</v>
      </c>
      <c r="N170">
        <v>0</v>
      </c>
      <c r="O170">
        <v>0</v>
      </c>
      <c r="P170">
        <v>1</v>
      </c>
      <c r="Q170">
        <v>0</v>
      </c>
      <c r="R170">
        <v>1</v>
      </c>
      <c r="S170">
        <v>1</v>
      </c>
      <c r="T170">
        <v>0</v>
      </c>
      <c r="U170">
        <v>0</v>
      </c>
      <c r="V170">
        <v>0</v>
      </c>
      <c r="W170">
        <v>63.5</v>
      </c>
      <c r="DW170">
        <v>63.5</v>
      </c>
      <c r="JV170">
        <v>1</v>
      </c>
    </row>
    <row r="171" spans="1:282" x14ac:dyDescent="0.3">
      <c r="A171">
        <v>1</v>
      </c>
      <c r="B171">
        <v>0</v>
      </c>
      <c r="E171">
        <v>0</v>
      </c>
      <c r="F171">
        <v>-0.95244057437113672</v>
      </c>
      <c r="G171">
        <v>-0.95244057437113672</v>
      </c>
      <c r="H171">
        <v>0</v>
      </c>
      <c r="I171">
        <v>0</v>
      </c>
      <c r="J171">
        <v>0</v>
      </c>
      <c r="K171">
        <v>24.646460000000001</v>
      </c>
      <c r="L171">
        <v>1</v>
      </c>
      <c r="M171">
        <v>165</v>
      </c>
      <c r="N171">
        <v>0</v>
      </c>
      <c r="O171">
        <v>0</v>
      </c>
      <c r="P171">
        <v>0</v>
      </c>
      <c r="Q171">
        <v>0</v>
      </c>
      <c r="R171">
        <v>3</v>
      </c>
      <c r="S171">
        <v>0</v>
      </c>
      <c r="T171">
        <v>0</v>
      </c>
      <c r="U171">
        <v>1</v>
      </c>
      <c r="V171">
        <v>0</v>
      </c>
      <c r="W171">
        <v>67.099999999999994</v>
      </c>
      <c r="DW171">
        <v>67.099999999999994</v>
      </c>
      <c r="JV171">
        <v>1</v>
      </c>
    </row>
    <row r="172" spans="1:282" x14ac:dyDescent="0.3">
      <c r="A172">
        <v>1</v>
      </c>
      <c r="B172">
        <v>0</v>
      </c>
      <c r="E172">
        <v>0</v>
      </c>
      <c r="F172">
        <v>-0.95244057437113672</v>
      </c>
      <c r="G172">
        <v>-0.95244057437113672</v>
      </c>
      <c r="H172">
        <v>0</v>
      </c>
      <c r="I172">
        <v>0</v>
      </c>
      <c r="J172">
        <v>0</v>
      </c>
      <c r="K172">
        <v>29.61242</v>
      </c>
      <c r="L172">
        <v>1</v>
      </c>
      <c r="M172">
        <v>166</v>
      </c>
      <c r="N172">
        <v>0</v>
      </c>
      <c r="O172">
        <v>0</v>
      </c>
      <c r="P172">
        <v>0</v>
      </c>
      <c r="Q172">
        <v>0</v>
      </c>
      <c r="R172">
        <v>2</v>
      </c>
      <c r="S172">
        <v>0</v>
      </c>
      <c r="T172">
        <v>1</v>
      </c>
      <c r="U172">
        <v>0</v>
      </c>
      <c r="V172">
        <v>0</v>
      </c>
      <c r="W172">
        <v>81.599999999999994</v>
      </c>
      <c r="DW172">
        <v>81.599999999999994</v>
      </c>
      <c r="JV172">
        <v>1</v>
      </c>
    </row>
    <row r="173" spans="1:282" x14ac:dyDescent="0.3">
      <c r="A173">
        <v>1</v>
      </c>
      <c r="B173">
        <v>0</v>
      </c>
      <c r="E173">
        <v>0</v>
      </c>
      <c r="F173">
        <v>-0.84120014288653766</v>
      </c>
      <c r="G173">
        <v>-0.84120014288653766</v>
      </c>
      <c r="H173">
        <v>0</v>
      </c>
      <c r="I173">
        <v>0</v>
      </c>
      <c r="J173">
        <v>0</v>
      </c>
      <c r="K173">
        <v>28.450959999999998</v>
      </c>
      <c r="L173">
        <v>1</v>
      </c>
      <c r="M173">
        <v>168</v>
      </c>
      <c r="N173">
        <v>0</v>
      </c>
      <c r="O173">
        <v>0</v>
      </c>
      <c r="P173">
        <v>0</v>
      </c>
      <c r="Q173">
        <v>0</v>
      </c>
      <c r="R173">
        <v>2</v>
      </c>
      <c r="S173">
        <v>0</v>
      </c>
      <c r="T173">
        <v>1</v>
      </c>
      <c r="U173">
        <v>0</v>
      </c>
      <c r="V173">
        <v>0</v>
      </c>
      <c r="W173">
        <v>80.3</v>
      </c>
      <c r="DW173">
        <v>80.3</v>
      </c>
      <c r="JV173">
        <v>1</v>
      </c>
    </row>
    <row r="174" spans="1:282" x14ac:dyDescent="0.3">
      <c r="A174">
        <v>1</v>
      </c>
      <c r="B174">
        <v>0</v>
      </c>
      <c r="E174">
        <v>0</v>
      </c>
      <c r="F174">
        <v>4.8723308990254642E-2</v>
      </c>
      <c r="G174">
        <v>4.8723308990254642E-2</v>
      </c>
      <c r="H174">
        <v>0</v>
      </c>
      <c r="I174">
        <v>0</v>
      </c>
      <c r="J174">
        <v>0</v>
      </c>
      <c r="K174">
        <v>20.932120000000001</v>
      </c>
      <c r="L174">
        <v>3</v>
      </c>
      <c r="M174">
        <v>153</v>
      </c>
      <c r="N174">
        <v>0</v>
      </c>
      <c r="O174">
        <v>0</v>
      </c>
      <c r="P174">
        <v>0</v>
      </c>
      <c r="Q174">
        <v>0</v>
      </c>
      <c r="R174">
        <v>2</v>
      </c>
      <c r="S174">
        <v>0</v>
      </c>
      <c r="T174">
        <v>1</v>
      </c>
      <c r="U174">
        <v>0</v>
      </c>
      <c r="V174">
        <v>0</v>
      </c>
      <c r="W174">
        <v>49</v>
      </c>
      <c r="DW174">
        <v>49</v>
      </c>
      <c r="JV174">
        <v>1</v>
      </c>
    </row>
    <row r="175" spans="1:282" x14ac:dyDescent="0.3">
      <c r="A175">
        <v>1</v>
      </c>
      <c r="B175">
        <v>0</v>
      </c>
      <c r="E175">
        <v>0</v>
      </c>
      <c r="F175">
        <v>-1.508642731794132</v>
      </c>
      <c r="G175">
        <v>-1.508642731794132</v>
      </c>
      <c r="H175">
        <v>0</v>
      </c>
      <c r="I175">
        <v>0</v>
      </c>
      <c r="J175">
        <v>1</v>
      </c>
      <c r="K175">
        <v>36.823439999999998</v>
      </c>
      <c r="L175">
        <v>3</v>
      </c>
      <c r="M175">
        <v>153</v>
      </c>
      <c r="N175">
        <v>0</v>
      </c>
      <c r="O175">
        <v>0</v>
      </c>
      <c r="P175">
        <v>1</v>
      </c>
      <c r="Q175">
        <v>0</v>
      </c>
      <c r="R175">
        <v>2</v>
      </c>
      <c r="S175">
        <v>0</v>
      </c>
      <c r="T175">
        <v>1</v>
      </c>
      <c r="U175">
        <v>0</v>
      </c>
      <c r="V175">
        <v>1</v>
      </c>
      <c r="W175">
        <v>86.2</v>
      </c>
      <c r="DW175">
        <v>86.2</v>
      </c>
      <c r="JV175">
        <v>1</v>
      </c>
    </row>
    <row r="176" spans="1:282" x14ac:dyDescent="0.3">
      <c r="A176">
        <v>1</v>
      </c>
      <c r="B176">
        <v>0</v>
      </c>
      <c r="E176">
        <v>0</v>
      </c>
      <c r="F176">
        <v>1.6060893497746411</v>
      </c>
      <c r="G176">
        <v>0</v>
      </c>
      <c r="H176">
        <v>1.6060893497746411</v>
      </c>
      <c r="I176">
        <v>83</v>
      </c>
      <c r="J176">
        <v>1</v>
      </c>
      <c r="K176">
        <v>25.203980000000001</v>
      </c>
      <c r="L176">
        <v>8</v>
      </c>
      <c r="M176">
        <v>153</v>
      </c>
      <c r="N176">
        <v>0</v>
      </c>
      <c r="O176">
        <v>0</v>
      </c>
      <c r="P176">
        <v>0</v>
      </c>
      <c r="Q176">
        <v>1</v>
      </c>
      <c r="R176">
        <v>3</v>
      </c>
      <c r="S176">
        <v>0</v>
      </c>
      <c r="T176">
        <v>0</v>
      </c>
      <c r="U176">
        <v>1</v>
      </c>
      <c r="V176">
        <v>0</v>
      </c>
      <c r="W176">
        <v>59</v>
      </c>
      <c r="DW176">
        <v>59</v>
      </c>
      <c r="JV176">
        <v>1</v>
      </c>
    </row>
    <row r="177" spans="1:282" x14ac:dyDescent="0.3">
      <c r="A177">
        <v>1</v>
      </c>
      <c r="B177">
        <v>0</v>
      </c>
      <c r="E177">
        <v>0</v>
      </c>
      <c r="F177">
        <v>4.8723308990254642E-2</v>
      </c>
      <c r="G177">
        <v>4.8723308990254642E-2</v>
      </c>
      <c r="H177">
        <v>0</v>
      </c>
      <c r="I177">
        <v>0</v>
      </c>
      <c r="J177">
        <v>0</v>
      </c>
      <c r="K177">
        <v>20.24221</v>
      </c>
      <c r="L177">
        <v>2</v>
      </c>
      <c r="M177">
        <v>170</v>
      </c>
      <c r="N177">
        <v>0</v>
      </c>
      <c r="O177">
        <v>0</v>
      </c>
      <c r="P177">
        <v>0</v>
      </c>
      <c r="Q177">
        <v>0</v>
      </c>
      <c r="R177">
        <v>1</v>
      </c>
      <c r="S177">
        <v>1</v>
      </c>
      <c r="T177">
        <v>0</v>
      </c>
      <c r="U177">
        <v>0</v>
      </c>
      <c r="V177">
        <v>0</v>
      </c>
      <c r="W177">
        <v>58.5</v>
      </c>
      <c r="DW177">
        <v>58.5</v>
      </c>
      <c r="JV177">
        <v>1</v>
      </c>
    </row>
    <row r="178" spans="1:282" x14ac:dyDescent="0.3">
      <c r="A178">
        <v>1</v>
      </c>
      <c r="B178">
        <v>0</v>
      </c>
      <c r="E178">
        <v>0</v>
      </c>
      <c r="F178">
        <v>2.2735319386822352</v>
      </c>
      <c r="G178">
        <v>2.2735319386822352</v>
      </c>
      <c r="H178">
        <v>0</v>
      </c>
      <c r="I178">
        <v>0</v>
      </c>
      <c r="J178">
        <v>0</v>
      </c>
      <c r="K178">
        <v>21.177330000000001</v>
      </c>
      <c r="L178">
        <v>7</v>
      </c>
      <c r="M178">
        <v>157</v>
      </c>
      <c r="N178">
        <v>0</v>
      </c>
      <c r="O178">
        <v>0</v>
      </c>
      <c r="P178">
        <v>0</v>
      </c>
      <c r="Q178">
        <v>0</v>
      </c>
      <c r="R178">
        <v>2</v>
      </c>
      <c r="S178">
        <v>0</v>
      </c>
      <c r="T178">
        <v>1</v>
      </c>
      <c r="U178">
        <v>0</v>
      </c>
      <c r="V178">
        <v>0</v>
      </c>
      <c r="W178">
        <v>52.2</v>
      </c>
      <c r="DW178">
        <v>52.2</v>
      </c>
      <c r="JV178">
        <v>1</v>
      </c>
    </row>
    <row r="179" spans="1:282" x14ac:dyDescent="0.3">
      <c r="A179">
        <v>1</v>
      </c>
      <c r="B179">
        <v>0</v>
      </c>
      <c r="E179">
        <v>0</v>
      </c>
      <c r="F179">
        <v>1.8285702127438392</v>
      </c>
      <c r="G179">
        <v>0</v>
      </c>
      <c r="H179">
        <v>1.8285702127438392</v>
      </c>
      <c r="I179">
        <v>85</v>
      </c>
      <c r="J179">
        <v>1</v>
      </c>
      <c r="K179">
        <v>21.715910000000001</v>
      </c>
      <c r="L179">
        <v>11</v>
      </c>
      <c r="M179">
        <v>159</v>
      </c>
      <c r="N179">
        <v>1</v>
      </c>
      <c r="O179">
        <v>1</v>
      </c>
      <c r="P179">
        <v>0</v>
      </c>
      <c r="Q179">
        <v>1</v>
      </c>
      <c r="R179">
        <v>3</v>
      </c>
      <c r="S179">
        <v>0</v>
      </c>
      <c r="T179">
        <v>0</v>
      </c>
      <c r="U179">
        <v>1</v>
      </c>
      <c r="V179">
        <v>0</v>
      </c>
      <c r="W179">
        <v>54.9</v>
      </c>
      <c r="DW179">
        <v>54.9</v>
      </c>
      <c r="JV179">
        <v>1</v>
      </c>
    </row>
    <row r="180" spans="1:282" x14ac:dyDescent="0.3">
      <c r="A180">
        <v>1</v>
      </c>
      <c r="B180">
        <v>0</v>
      </c>
      <c r="E180">
        <v>0</v>
      </c>
      <c r="F180">
        <v>1.4948489182900422</v>
      </c>
      <c r="G180">
        <v>1.4948489182900422</v>
      </c>
      <c r="H180">
        <v>0</v>
      </c>
      <c r="I180">
        <v>0</v>
      </c>
      <c r="J180">
        <v>0</v>
      </c>
      <c r="K180">
        <v>30.284320000000001</v>
      </c>
      <c r="L180">
        <v>5</v>
      </c>
      <c r="M180">
        <v>161</v>
      </c>
      <c r="N180">
        <v>0</v>
      </c>
      <c r="O180">
        <v>0</v>
      </c>
      <c r="P180">
        <v>0</v>
      </c>
      <c r="Q180">
        <v>0</v>
      </c>
      <c r="R180">
        <v>1</v>
      </c>
      <c r="S180">
        <v>1</v>
      </c>
      <c r="T180">
        <v>0</v>
      </c>
      <c r="U180">
        <v>0</v>
      </c>
      <c r="V180">
        <v>0</v>
      </c>
      <c r="W180">
        <v>78.5</v>
      </c>
      <c r="DW180">
        <v>78.5</v>
      </c>
      <c r="JV180">
        <v>1</v>
      </c>
    </row>
    <row r="181" spans="1:282" x14ac:dyDescent="0.3">
      <c r="A181">
        <v>1</v>
      </c>
      <c r="B181">
        <v>0</v>
      </c>
      <c r="E181">
        <v>0</v>
      </c>
      <c r="F181">
        <v>-0.61871927991733955</v>
      </c>
      <c r="G181">
        <v>-0.61871927991733955</v>
      </c>
      <c r="H181">
        <v>0</v>
      </c>
      <c r="I181">
        <v>0</v>
      </c>
      <c r="J181">
        <v>0</v>
      </c>
      <c r="K181">
        <v>31.279160000000001</v>
      </c>
      <c r="L181">
        <v>1</v>
      </c>
      <c r="M181">
        <v>157</v>
      </c>
      <c r="N181">
        <v>0</v>
      </c>
      <c r="O181">
        <v>0</v>
      </c>
      <c r="P181">
        <v>0</v>
      </c>
      <c r="Q181">
        <v>0</v>
      </c>
      <c r="R181">
        <v>1</v>
      </c>
      <c r="S181">
        <v>1</v>
      </c>
      <c r="T181">
        <v>0</v>
      </c>
      <c r="U181">
        <v>0</v>
      </c>
      <c r="V181">
        <v>0</v>
      </c>
      <c r="W181">
        <v>77.099999999999994</v>
      </c>
      <c r="DW181">
        <v>77.099999999999994</v>
      </c>
      <c r="JV181">
        <v>1</v>
      </c>
    </row>
    <row r="182" spans="1:282" x14ac:dyDescent="0.3">
      <c r="A182">
        <v>1</v>
      </c>
      <c r="B182">
        <v>0</v>
      </c>
      <c r="E182">
        <v>0</v>
      </c>
      <c r="F182">
        <v>-0.61871927991733955</v>
      </c>
      <c r="G182">
        <v>0</v>
      </c>
      <c r="H182">
        <v>-0.61871927991733955</v>
      </c>
      <c r="I182">
        <v>63</v>
      </c>
      <c r="J182">
        <v>0</v>
      </c>
      <c r="K182">
        <v>29.972449999999998</v>
      </c>
      <c r="L182">
        <v>2</v>
      </c>
      <c r="M182">
        <v>165</v>
      </c>
      <c r="N182">
        <v>0</v>
      </c>
      <c r="O182">
        <v>0</v>
      </c>
      <c r="P182">
        <v>0</v>
      </c>
      <c r="Q182">
        <v>1</v>
      </c>
      <c r="R182">
        <v>2</v>
      </c>
      <c r="S182">
        <v>0</v>
      </c>
      <c r="T182">
        <v>1</v>
      </c>
      <c r="U182">
        <v>0</v>
      </c>
      <c r="V182">
        <v>0</v>
      </c>
      <c r="W182">
        <v>81.599999999999994</v>
      </c>
      <c r="DW182">
        <v>81.599999999999994</v>
      </c>
      <c r="JV182">
        <v>1</v>
      </c>
    </row>
    <row r="183" spans="1:282" x14ac:dyDescent="0.3">
      <c r="A183">
        <v>1</v>
      </c>
      <c r="B183">
        <v>0</v>
      </c>
      <c r="E183">
        <v>0</v>
      </c>
      <c r="F183">
        <v>-0.84120014288653766</v>
      </c>
      <c r="G183">
        <v>-0.84120014288653766</v>
      </c>
      <c r="H183">
        <v>0</v>
      </c>
      <c r="I183">
        <v>0</v>
      </c>
      <c r="J183">
        <v>0</v>
      </c>
      <c r="K183">
        <v>25.797149999999998</v>
      </c>
      <c r="L183">
        <v>1</v>
      </c>
      <c r="M183">
        <v>158</v>
      </c>
      <c r="N183">
        <v>0</v>
      </c>
      <c r="O183">
        <v>0</v>
      </c>
      <c r="P183">
        <v>1</v>
      </c>
      <c r="Q183">
        <v>0</v>
      </c>
      <c r="R183">
        <v>1</v>
      </c>
      <c r="S183">
        <v>1</v>
      </c>
      <c r="T183">
        <v>0</v>
      </c>
      <c r="U183">
        <v>0</v>
      </c>
      <c r="V183">
        <v>0</v>
      </c>
      <c r="W183">
        <v>64.400000000000006</v>
      </c>
      <c r="DW183">
        <v>64.400000000000006</v>
      </c>
      <c r="JV183">
        <v>1</v>
      </c>
    </row>
    <row r="184" spans="1:282" x14ac:dyDescent="0.3">
      <c r="A184">
        <v>1</v>
      </c>
      <c r="B184">
        <v>0</v>
      </c>
      <c r="E184">
        <v>0</v>
      </c>
      <c r="F184">
        <v>-1.3974023003095328</v>
      </c>
      <c r="G184">
        <v>-1.3974023003095328</v>
      </c>
      <c r="H184">
        <v>0</v>
      </c>
      <c r="I184">
        <v>0</v>
      </c>
      <c r="J184">
        <v>0</v>
      </c>
      <c r="K184">
        <v>25.085039999999999</v>
      </c>
      <c r="L184">
        <v>0</v>
      </c>
      <c r="M184">
        <v>168</v>
      </c>
      <c r="N184">
        <v>0</v>
      </c>
      <c r="O184">
        <v>0</v>
      </c>
      <c r="P184">
        <v>0</v>
      </c>
      <c r="Q184">
        <v>0</v>
      </c>
      <c r="R184">
        <v>1</v>
      </c>
      <c r="S184">
        <v>1</v>
      </c>
      <c r="T184">
        <v>0</v>
      </c>
      <c r="U184">
        <v>0</v>
      </c>
      <c r="V184">
        <v>0</v>
      </c>
      <c r="W184">
        <v>70.8</v>
      </c>
      <c r="DW184">
        <v>70.8</v>
      </c>
      <c r="JV184">
        <v>1</v>
      </c>
    </row>
    <row r="185" spans="1:282" x14ac:dyDescent="0.3">
      <c r="A185">
        <v>1</v>
      </c>
      <c r="B185">
        <v>0</v>
      </c>
      <c r="E185">
        <v>0</v>
      </c>
      <c r="F185">
        <v>-1.0636810058557358</v>
      </c>
      <c r="G185">
        <v>-1.0636810058557358</v>
      </c>
      <c r="H185">
        <v>0</v>
      </c>
      <c r="I185">
        <v>0</v>
      </c>
      <c r="J185">
        <v>0</v>
      </c>
      <c r="K185">
        <v>30.908239999999999</v>
      </c>
      <c r="L185">
        <v>0</v>
      </c>
      <c r="M185">
        <v>167</v>
      </c>
      <c r="N185">
        <v>0</v>
      </c>
      <c r="O185">
        <v>0</v>
      </c>
      <c r="P185">
        <v>0</v>
      </c>
      <c r="Q185">
        <v>0</v>
      </c>
      <c r="R185">
        <v>2</v>
      </c>
      <c r="S185">
        <v>0</v>
      </c>
      <c r="T185">
        <v>1</v>
      </c>
      <c r="U185">
        <v>0</v>
      </c>
      <c r="V185">
        <v>0</v>
      </c>
      <c r="W185">
        <v>86.2</v>
      </c>
      <c r="DW185">
        <v>86.2</v>
      </c>
      <c r="JV185">
        <v>1</v>
      </c>
    </row>
    <row r="186" spans="1:282" x14ac:dyDescent="0.3">
      <c r="A186">
        <v>1</v>
      </c>
      <c r="B186">
        <v>0</v>
      </c>
      <c r="E186">
        <v>0</v>
      </c>
      <c r="F186">
        <v>-0.95244057437113672</v>
      </c>
      <c r="G186">
        <v>-0.95244057437113672</v>
      </c>
      <c r="H186">
        <v>0</v>
      </c>
      <c r="I186">
        <v>0</v>
      </c>
      <c r="J186">
        <v>0</v>
      </c>
      <c r="K186">
        <v>23.936060000000001</v>
      </c>
      <c r="L186">
        <v>1</v>
      </c>
      <c r="M186">
        <v>157</v>
      </c>
      <c r="N186">
        <v>0</v>
      </c>
      <c r="O186">
        <v>0</v>
      </c>
      <c r="P186">
        <v>0</v>
      </c>
      <c r="Q186">
        <v>0</v>
      </c>
      <c r="R186">
        <v>3</v>
      </c>
      <c r="S186">
        <v>0</v>
      </c>
      <c r="T186">
        <v>0</v>
      </c>
      <c r="U186">
        <v>1</v>
      </c>
      <c r="V186">
        <v>0</v>
      </c>
      <c r="W186">
        <v>59</v>
      </c>
      <c r="DW186">
        <v>59</v>
      </c>
      <c r="JV186">
        <v>1</v>
      </c>
    </row>
    <row r="187" spans="1:282" x14ac:dyDescent="0.3">
      <c r="A187">
        <v>1</v>
      </c>
      <c r="B187">
        <v>0</v>
      </c>
      <c r="E187">
        <v>0</v>
      </c>
      <c r="F187">
        <v>-0.17375755397894344</v>
      </c>
      <c r="G187">
        <v>-0.17375755397894344</v>
      </c>
      <c r="H187">
        <v>0</v>
      </c>
      <c r="I187">
        <v>0</v>
      </c>
      <c r="J187">
        <v>0</v>
      </c>
      <c r="K187">
        <v>27.77778</v>
      </c>
      <c r="L187">
        <v>2</v>
      </c>
      <c r="M187">
        <v>156</v>
      </c>
      <c r="N187">
        <v>0</v>
      </c>
      <c r="O187">
        <v>0</v>
      </c>
      <c r="P187">
        <v>0</v>
      </c>
      <c r="Q187">
        <v>0</v>
      </c>
      <c r="R187">
        <v>3</v>
      </c>
      <c r="S187">
        <v>0</v>
      </c>
      <c r="T187">
        <v>0</v>
      </c>
      <c r="U187">
        <v>1</v>
      </c>
      <c r="V187">
        <v>0</v>
      </c>
      <c r="W187">
        <v>67.599999999999994</v>
      </c>
      <c r="DW187">
        <v>67.599999999999994</v>
      </c>
      <c r="JV187">
        <v>1</v>
      </c>
    </row>
    <row r="188" spans="1:282" x14ac:dyDescent="0.3">
      <c r="A188">
        <v>1</v>
      </c>
      <c r="B188">
        <v>0</v>
      </c>
      <c r="E188">
        <v>0</v>
      </c>
      <c r="F188">
        <v>0.49368503492865079</v>
      </c>
      <c r="G188">
        <v>0</v>
      </c>
      <c r="H188">
        <v>0.49368503492865079</v>
      </c>
      <c r="I188">
        <v>73</v>
      </c>
      <c r="J188">
        <v>0</v>
      </c>
      <c r="K188">
        <v>20.06822</v>
      </c>
      <c r="L188">
        <v>5</v>
      </c>
      <c r="M188">
        <v>166</v>
      </c>
      <c r="N188">
        <v>0</v>
      </c>
      <c r="O188">
        <v>0</v>
      </c>
      <c r="P188">
        <v>1</v>
      </c>
      <c r="Q188">
        <v>1</v>
      </c>
      <c r="R188">
        <v>3</v>
      </c>
      <c r="S188">
        <v>0</v>
      </c>
      <c r="T188">
        <v>0</v>
      </c>
      <c r="U188">
        <v>1</v>
      </c>
      <c r="V188">
        <v>0</v>
      </c>
      <c r="W188">
        <v>55.3</v>
      </c>
      <c r="DW188">
        <v>55.3</v>
      </c>
      <c r="JV188">
        <v>1</v>
      </c>
    </row>
    <row r="189" spans="1:282" x14ac:dyDescent="0.3">
      <c r="A189">
        <v>1</v>
      </c>
      <c r="B189">
        <v>0</v>
      </c>
      <c r="E189">
        <v>0</v>
      </c>
      <c r="F189">
        <v>-1.0636810058557358</v>
      </c>
      <c r="G189">
        <v>-1.0636810058557358</v>
      </c>
      <c r="H189">
        <v>0</v>
      </c>
      <c r="I189">
        <v>0</v>
      </c>
      <c r="J189">
        <v>0</v>
      </c>
      <c r="K189">
        <v>20.31221</v>
      </c>
      <c r="L189">
        <v>1</v>
      </c>
      <c r="M189">
        <v>165</v>
      </c>
      <c r="N189">
        <v>0</v>
      </c>
      <c r="O189">
        <v>0</v>
      </c>
      <c r="P189">
        <v>0</v>
      </c>
      <c r="Q189">
        <v>0</v>
      </c>
      <c r="R189">
        <v>3</v>
      </c>
      <c r="S189">
        <v>0</v>
      </c>
      <c r="T189">
        <v>0</v>
      </c>
      <c r="U189">
        <v>1</v>
      </c>
      <c r="V189">
        <v>0</v>
      </c>
      <c r="W189">
        <v>55.3</v>
      </c>
      <c r="DW189">
        <v>55.3</v>
      </c>
      <c r="JV189">
        <v>1</v>
      </c>
    </row>
    <row r="190" spans="1:282" x14ac:dyDescent="0.3">
      <c r="A190">
        <v>1</v>
      </c>
      <c r="B190">
        <v>0</v>
      </c>
      <c r="E190">
        <v>0</v>
      </c>
      <c r="F190">
        <v>1.1611276238362451</v>
      </c>
      <c r="G190">
        <v>0</v>
      </c>
      <c r="H190">
        <v>1.1611276238362451</v>
      </c>
      <c r="I190">
        <v>79</v>
      </c>
      <c r="J190">
        <v>1</v>
      </c>
      <c r="K190">
        <v>29.832350000000002</v>
      </c>
      <c r="L190">
        <v>7</v>
      </c>
      <c r="M190">
        <v>156</v>
      </c>
      <c r="N190">
        <v>0</v>
      </c>
      <c r="O190">
        <v>0</v>
      </c>
      <c r="P190">
        <v>0</v>
      </c>
      <c r="Q190">
        <v>1</v>
      </c>
      <c r="R190">
        <v>3</v>
      </c>
      <c r="S190">
        <v>0</v>
      </c>
      <c r="T190">
        <v>0</v>
      </c>
      <c r="U190">
        <v>1</v>
      </c>
      <c r="V190">
        <v>0</v>
      </c>
      <c r="W190">
        <v>72.599999999999994</v>
      </c>
      <c r="DW190">
        <v>72.599999999999994</v>
      </c>
      <c r="JV190">
        <v>1</v>
      </c>
    </row>
    <row r="191" spans="1:282" x14ac:dyDescent="0.3">
      <c r="A191">
        <v>1</v>
      </c>
      <c r="B191">
        <v>0</v>
      </c>
      <c r="E191">
        <v>0</v>
      </c>
      <c r="F191">
        <v>-6.2517122494344393E-2</v>
      </c>
      <c r="G191">
        <v>-6.2517122494344393E-2</v>
      </c>
      <c r="H191">
        <v>0</v>
      </c>
      <c r="I191">
        <v>0</v>
      </c>
      <c r="J191">
        <v>0</v>
      </c>
      <c r="K191">
        <v>34.137529999999998</v>
      </c>
      <c r="L191">
        <v>2</v>
      </c>
      <c r="M191">
        <v>163</v>
      </c>
      <c r="N191">
        <v>0</v>
      </c>
      <c r="O191">
        <v>0</v>
      </c>
      <c r="P191">
        <v>1</v>
      </c>
      <c r="Q191">
        <v>0</v>
      </c>
      <c r="R191">
        <v>2</v>
      </c>
      <c r="S191">
        <v>0</v>
      </c>
      <c r="T191">
        <v>1</v>
      </c>
      <c r="U191">
        <v>0</v>
      </c>
      <c r="V191">
        <v>0</v>
      </c>
      <c r="W191">
        <v>90.7</v>
      </c>
      <c r="DW191">
        <v>90.7</v>
      </c>
      <c r="JV191">
        <v>1</v>
      </c>
    </row>
    <row r="192" spans="1:282" x14ac:dyDescent="0.3">
      <c r="A192">
        <v>1</v>
      </c>
      <c r="B192">
        <v>0</v>
      </c>
      <c r="E192">
        <v>0</v>
      </c>
      <c r="F192">
        <v>-1.2861618688249339</v>
      </c>
      <c r="G192">
        <v>0</v>
      </c>
      <c r="H192">
        <v>-1.2861618688249339</v>
      </c>
      <c r="I192">
        <v>57</v>
      </c>
      <c r="J192">
        <v>0</v>
      </c>
      <c r="K192">
        <v>28.163440000000001</v>
      </c>
      <c r="L192">
        <v>1</v>
      </c>
      <c r="M192">
        <v>159</v>
      </c>
      <c r="N192">
        <v>0</v>
      </c>
      <c r="O192">
        <v>0</v>
      </c>
      <c r="P192">
        <v>0</v>
      </c>
      <c r="Q192">
        <v>1</v>
      </c>
      <c r="R192">
        <v>2</v>
      </c>
      <c r="S192">
        <v>0</v>
      </c>
      <c r="T192">
        <v>1</v>
      </c>
      <c r="U192">
        <v>0</v>
      </c>
      <c r="V192">
        <v>0</v>
      </c>
      <c r="W192">
        <v>71.2</v>
      </c>
      <c r="DW192">
        <v>71.2</v>
      </c>
      <c r="JV192">
        <v>1</v>
      </c>
    </row>
    <row r="193" spans="1:282" x14ac:dyDescent="0.3">
      <c r="A193">
        <v>1</v>
      </c>
      <c r="B193">
        <v>0</v>
      </c>
      <c r="E193">
        <v>0</v>
      </c>
      <c r="F193">
        <v>0.15996374047485368</v>
      </c>
      <c r="G193">
        <v>0.15996374047485368</v>
      </c>
      <c r="H193">
        <v>0</v>
      </c>
      <c r="I193">
        <v>0</v>
      </c>
      <c r="J193">
        <v>0</v>
      </c>
      <c r="K193">
        <v>26.15767</v>
      </c>
      <c r="L193">
        <v>3</v>
      </c>
      <c r="M193">
        <v>158</v>
      </c>
      <c r="N193">
        <v>0</v>
      </c>
      <c r="O193">
        <v>0</v>
      </c>
      <c r="P193">
        <v>0</v>
      </c>
      <c r="Q193">
        <v>0</v>
      </c>
      <c r="R193">
        <v>1</v>
      </c>
      <c r="S193">
        <v>1</v>
      </c>
      <c r="T193">
        <v>0</v>
      </c>
      <c r="U193">
        <v>0</v>
      </c>
      <c r="V193">
        <v>0</v>
      </c>
      <c r="W193">
        <v>65.3</v>
      </c>
      <c r="DW193">
        <v>65.3</v>
      </c>
      <c r="JV193">
        <v>1</v>
      </c>
    </row>
    <row r="194" spans="1:282" x14ac:dyDescent="0.3">
      <c r="A194">
        <v>1</v>
      </c>
      <c r="B194">
        <v>0</v>
      </c>
      <c r="E194">
        <v>0</v>
      </c>
      <c r="F194">
        <v>-1.3974023003095328</v>
      </c>
      <c r="G194">
        <v>-1.3974023003095328</v>
      </c>
      <c r="H194">
        <v>0</v>
      </c>
      <c r="I194">
        <v>0</v>
      </c>
      <c r="J194">
        <v>0</v>
      </c>
      <c r="K194">
        <v>29.587440000000001</v>
      </c>
      <c r="L194">
        <v>0</v>
      </c>
      <c r="M194">
        <v>159</v>
      </c>
      <c r="N194">
        <v>0</v>
      </c>
      <c r="O194">
        <v>0</v>
      </c>
      <c r="P194">
        <v>0</v>
      </c>
      <c r="Q194">
        <v>0</v>
      </c>
      <c r="R194">
        <v>3</v>
      </c>
      <c r="S194">
        <v>0</v>
      </c>
      <c r="T194">
        <v>0</v>
      </c>
      <c r="U194">
        <v>1</v>
      </c>
      <c r="V194">
        <v>0</v>
      </c>
      <c r="W194">
        <v>74.8</v>
      </c>
      <c r="DW194">
        <v>74.8</v>
      </c>
      <c r="JV194">
        <v>1</v>
      </c>
    </row>
    <row r="195" spans="1:282" x14ac:dyDescent="0.3">
      <c r="A195">
        <v>1</v>
      </c>
      <c r="B195">
        <v>0</v>
      </c>
      <c r="E195">
        <v>0</v>
      </c>
      <c r="F195">
        <v>-0.95244057437113672</v>
      </c>
      <c r="G195">
        <v>-0.95244057437113672</v>
      </c>
      <c r="H195">
        <v>0</v>
      </c>
      <c r="I195">
        <v>0</v>
      </c>
      <c r="J195">
        <v>1</v>
      </c>
      <c r="K195">
        <v>32.59122</v>
      </c>
      <c r="L195">
        <v>3</v>
      </c>
      <c r="M195">
        <v>171</v>
      </c>
      <c r="N195">
        <v>0</v>
      </c>
      <c r="O195">
        <v>0</v>
      </c>
      <c r="P195">
        <v>0</v>
      </c>
      <c r="Q195">
        <v>0</v>
      </c>
      <c r="R195">
        <v>2</v>
      </c>
      <c r="S195">
        <v>0</v>
      </c>
      <c r="T195">
        <v>1</v>
      </c>
      <c r="U195">
        <v>0</v>
      </c>
      <c r="V195">
        <v>0</v>
      </c>
      <c r="W195">
        <v>95.3</v>
      </c>
      <c r="DW195">
        <v>95.3</v>
      </c>
      <c r="JV195">
        <v>1</v>
      </c>
    </row>
    <row r="196" spans="1:282" x14ac:dyDescent="0.3">
      <c r="A196">
        <v>1</v>
      </c>
      <c r="B196">
        <v>0</v>
      </c>
      <c r="E196">
        <v>0</v>
      </c>
      <c r="F196">
        <v>-0.17375755397894344</v>
      </c>
      <c r="G196">
        <v>-0.17375755397894344</v>
      </c>
      <c r="H196">
        <v>0</v>
      </c>
      <c r="I196">
        <v>0</v>
      </c>
      <c r="J196">
        <v>0</v>
      </c>
      <c r="K196">
        <v>27.76275</v>
      </c>
      <c r="L196">
        <v>2</v>
      </c>
      <c r="M196">
        <v>155</v>
      </c>
      <c r="N196">
        <v>0</v>
      </c>
      <c r="O196">
        <v>0</v>
      </c>
      <c r="P196">
        <v>0</v>
      </c>
      <c r="Q196">
        <v>0</v>
      </c>
      <c r="R196">
        <v>1</v>
      </c>
      <c r="S196">
        <v>1</v>
      </c>
      <c r="T196">
        <v>0</v>
      </c>
      <c r="U196">
        <v>0</v>
      </c>
      <c r="V196">
        <v>0</v>
      </c>
      <c r="W196">
        <v>66.7</v>
      </c>
      <c r="DW196">
        <v>66.7</v>
      </c>
      <c r="JV196">
        <v>1</v>
      </c>
    </row>
    <row r="197" spans="1:282" x14ac:dyDescent="0.3">
      <c r="A197">
        <v>1</v>
      </c>
      <c r="B197">
        <v>0</v>
      </c>
      <c r="E197">
        <v>0</v>
      </c>
      <c r="F197">
        <v>4.8723308990254642E-2</v>
      </c>
      <c r="G197">
        <v>4.8723308990254642E-2</v>
      </c>
      <c r="H197">
        <v>0</v>
      </c>
      <c r="I197">
        <v>0</v>
      </c>
      <c r="J197">
        <v>0</v>
      </c>
      <c r="K197">
        <v>39.617049999999999</v>
      </c>
      <c r="L197">
        <v>2</v>
      </c>
      <c r="M197">
        <v>158</v>
      </c>
      <c r="N197">
        <v>0</v>
      </c>
      <c r="O197">
        <v>0</v>
      </c>
      <c r="P197">
        <v>1</v>
      </c>
      <c r="Q197">
        <v>0</v>
      </c>
      <c r="R197">
        <v>2</v>
      </c>
      <c r="S197">
        <v>0</v>
      </c>
      <c r="T197">
        <v>1</v>
      </c>
      <c r="U197">
        <v>0</v>
      </c>
      <c r="V197">
        <v>0</v>
      </c>
      <c r="W197">
        <v>98.9</v>
      </c>
      <c r="DW197">
        <v>98.9</v>
      </c>
      <c r="JV197">
        <v>1</v>
      </c>
    </row>
    <row r="198" spans="1:282" x14ac:dyDescent="0.3">
      <c r="A198">
        <v>1</v>
      </c>
      <c r="B198">
        <v>0</v>
      </c>
      <c r="E198">
        <v>0</v>
      </c>
      <c r="F198">
        <v>-0.95244057437113672</v>
      </c>
      <c r="G198">
        <v>-0.95244057437113672</v>
      </c>
      <c r="H198">
        <v>0</v>
      </c>
      <c r="I198">
        <v>0</v>
      </c>
      <c r="J198">
        <v>0</v>
      </c>
      <c r="K198">
        <v>28.132090000000002</v>
      </c>
      <c r="L198">
        <v>2</v>
      </c>
      <c r="M198">
        <v>168</v>
      </c>
      <c r="N198">
        <v>1</v>
      </c>
      <c r="O198">
        <v>0</v>
      </c>
      <c r="P198">
        <v>1</v>
      </c>
      <c r="Q198">
        <v>0</v>
      </c>
      <c r="R198">
        <v>1</v>
      </c>
      <c r="S198">
        <v>1</v>
      </c>
      <c r="T198">
        <v>0</v>
      </c>
      <c r="U198">
        <v>0</v>
      </c>
      <c r="V198">
        <v>0</v>
      </c>
      <c r="W198">
        <v>79.400000000000006</v>
      </c>
      <c r="DW198">
        <v>79.400000000000006</v>
      </c>
      <c r="JV198">
        <v>1</v>
      </c>
    </row>
    <row r="199" spans="1:282" x14ac:dyDescent="0.3">
      <c r="A199">
        <v>1</v>
      </c>
      <c r="B199">
        <v>0</v>
      </c>
      <c r="E199">
        <v>0</v>
      </c>
      <c r="F199">
        <v>1.049887192351646</v>
      </c>
      <c r="G199">
        <v>0</v>
      </c>
      <c r="H199">
        <v>1.049887192351646</v>
      </c>
      <c r="I199">
        <v>78</v>
      </c>
      <c r="J199">
        <v>1</v>
      </c>
      <c r="K199">
        <v>26.005510000000001</v>
      </c>
      <c r="L199">
        <v>7</v>
      </c>
      <c r="M199">
        <v>165</v>
      </c>
      <c r="N199">
        <v>0</v>
      </c>
      <c r="O199">
        <v>0</v>
      </c>
      <c r="P199">
        <v>0</v>
      </c>
      <c r="Q199">
        <v>1</v>
      </c>
      <c r="R199">
        <v>1</v>
      </c>
      <c r="S199">
        <v>1</v>
      </c>
      <c r="T199">
        <v>0</v>
      </c>
      <c r="U199">
        <v>0</v>
      </c>
      <c r="V199">
        <v>0</v>
      </c>
      <c r="W199">
        <v>70.8</v>
      </c>
      <c r="DW199">
        <v>70.8</v>
      </c>
      <c r="JV199">
        <v>1</v>
      </c>
    </row>
    <row r="200" spans="1:282" x14ac:dyDescent="0.3">
      <c r="A200">
        <v>1</v>
      </c>
      <c r="B200">
        <v>0</v>
      </c>
      <c r="E200">
        <v>0</v>
      </c>
      <c r="F200">
        <v>-1.3974023003095328</v>
      </c>
      <c r="G200">
        <v>-1.3974023003095328</v>
      </c>
      <c r="H200">
        <v>0</v>
      </c>
      <c r="I200">
        <v>0</v>
      </c>
      <c r="J200">
        <v>1</v>
      </c>
      <c r="K200">
        <v>44.997169999999997</v>
      </c>
      <c r="L200">
        <v>2</v>
      </c>
      <c r="M200">
        <v>168</v>
      </c>
      <c r="N200">
        <v>0</v>
      </c>
      <c r="O200">
        <v>0</v>
      </c>
      <c r="P200">
        <v>0</v>
      </c>
      <c r="Q200">
        <v>0</v>
      </c>
      <c r="R200">
        <v>2</v>
      </c>
      <c r="S200">
        <v>0</v>
      </c>
      <c r="T200">
        <v>1</v>
      </c>
      <c r="U200">
        <v>0</v>
      </c>
      <c r="V200">
        <v>0</v>
      </c>
      <c r="W200">
        <v>127</v>
      </c>
      <c r="DW200">
        <v>127</v>
      </c>
      <c r="JV200">
        <v>1</v>
      </c>
    </row>
    <row r="201" spans="1:282" x14ac:dyDescent="0.3">
      <c r="A201">
        <v>1</v>
      </c>
      <c r="B201">
        <v>0</v>
      </c>
      <c r="E201">
        <v>0</v>
      </c>
      <c r="F201">
        <v>-0.84120014288653766</v>
      </c>
      <c r="G201">
        <v>-0.84120014288653766</v>
      </c>
      <c r="H201">
        <v>0</v>
      </c>
      <c r="I201">
        <v>0</v>
      </c>
      <c r="J201">
        <v>0</v>
      </c>
      <c r="K201">
        <v>25.30762</v>
      </c>
      <c r="L201">
        <v>1</v>
      </c>
      <c r="M201">
        <v>165</v>
      </c>
      <c r="N201">
        <v>0</v>
      </c>
      <c r="O201">
        <v>0</v>
      </c>
      <c r="P201">
        <v>0</v>
      </c>
      <c r="Q201">
        <v>0</v>
      </c>
      <c r="R201">
        <v>3</v>
      </c>
      <c r="S201">
        <v>0</v>
      </c>
      <c r="T201">
        <v>0</v>
      </c>
      <c r="U201">
        <v>1</v>
      </c>
      <c r="V201">
        <v>0</v>
      </c>
      <c r="W201">
        <v>68.900000000000006</v>
      </c>
      <c r="DW201">
        <v>68.900000000000006</v>
      </c>
      <c r="JV201">
        <v>1</v>
      </c>
    </row>
    <row r="202" spans="1:282" x14ac:dyDescent="0.3">
      <c r="A202">
        <v>1</v>
      </c>
      <c r="B202">
        <v>0</v>
      </c>
      <c r="E202">
        <v>0</v>
      </c>
      <c r="F202">
        <v>1.049887192351646</v>
      </c>
      <c r="G202">
        <v>1.049887192351646</v>
      </c>
      <c r="H202">
        <v>0</v>
      </c>
      <c r="I202">
        <v>0</v>
      </c>
      <c r="J202">
        <v>0</v>
      </c>
      <c r="K202">
        <v>23.69708</v>
      </c>
      <c r="L202">
        <v>5</v>
      </c>
      <c r="M202">
        <v>154</v>
      </c>
      <c r="N202">
        <v>0</v>
      </c>
      <c r="O202">
        <v>0</v>
      </c>
      <c r="P202">
        <v>0</v>
      </c>
      <c r="Q202">
        <v>0</v>
      </c>
      <c r="R202">
        <v>1</v>
      </c>
      <c r="S202">
        <v>1</v>
      </c>
      <c r="T202">
        <v>0</v>
      </c>
      <c r="U202">
        <v>0</v>
      </c>
      <c r="V202">
        <v>0</v>
      </c>
      <c r="W202">
        <v>56.2</v>
      </c>
      <c r="DW202">
        <v>56.2</v>
      </c>
      <c r="JV202">
        <v>1</v>
      </c>
    </row>
    <row r="203" spans="1:282" x14ac:dyDescent="0.3">
      <c r="A203">
        <v>1</v>
      </c>
      <c r="B203">
        <v>0</v>
      </c>
      <c r="E203">
        <v>0</v>
      </c>
      <c r="F203">
        <v>0.82740632938244796</v>
      </c>
      <c r="G203">
        <v>0</v>
      </c>
      <c r="H203">
        <v>0.82740632938244796</v>
      </c>
      <c r="I203">
        <v>76</v>
      </c>
      <c r="J203">
        <v>1</v>
      </c>
      <c r="K203">
        <v>26.502269999999999</v>
      </c>
      <c r="L203">
        <v>7</v>
      </c>
      <c r="M203">
        <v>168</v>
      </c>
      <c r="N203">
        <v>0</v>
      </c>
      <c r="O203">
        <v>0</v>
      </c>
      <c r="P203">
        <v>0</v>
      </c>
      <c r="Q203">
        <v>1</v>
      </c>
      <c r="R203">
        <v>1</v>
      </c>
      <c r="S203">
        <v>1</v>
      </c>
      <c r="T203">
        <v>0</v>
      </c>
      <c r="U203">
        <v>0</v>
      </c>
      <c r="V203">
        <v>0</v>
      </c>
      <c r="W203">
        <v>74.8</v>
      </c>
      <c r="DW203">
        <v>74.8</v>
      </c>
      <c r="JV203">
        <v>1</v>
      </c>
    </row>
    <row r="204" spans="1:282" x14ac:dyDescent="0.3">
      <c r="A204">
        <v>1</v>
      </c>
      <c r="B204">
        <v>0</v>
      </c>
      <c r="E204">
        <v>0</v>
      </c>
      <c r="F204">
        <v>-0.5074788484327406</v>
      </c>
      <c r="G204">
        <v>-0.5074788484327406</v>
      </c>
      <c r="H204">
        <v>0</v>
      </c>
      <c r="I204">
        <v>0</v>
      </c>
      <c r="J204">
        <v>0</v>
      </c>
      <c r="K204">
        <v>44.555520000000001</v>
      </c>
      <c r="L204">
        <v>1</v>
      </c>
      <c r="M204">
        <v>153</v>
      </c>
      <c r="N204">
        <v>0</v>
      </c>
      <c r="O204">
        <v>0</v>
      </c>
      <c r="P204">
        <v>0</v>
      </c>
      <c r="Q204">
        <v>0</v>
      </c>
      <c r="R204">
        <v>2</v>
      </c>
      <c r="S204">
        <v>0</v>
      </c>
      <c r="T204">
        <v>1</v>
      </c>
      <c r="U204">
        <v>0</v>
      </c>
      <c r="V204">
        <v>0</v>
      </c>
      <c r="W204">
        <v>104.3</v>
      </c>
      <c r="DW204">
        <v>104.3</v>
      </c>
      <c r="JV204">
        <v>1</v>
      </c>
    </row>
    <row r="205" spans="1:282" x14ac:dyDescent="0.3">
      <c r="A205">
        <v>1</v>
      </c>
      <c r="B205">
        <v>0</v>
      </c>
      <c r="E205">
        <v>0</v>
      </c>
      <c r="F205">
        <v>-6.2517122494344393E-2</v>
      </c>
      <c r="G205">
        <v>-6.2517122494344393E-2</v>
      </c>
      <c r="H205">
        <v>0</v>
      </c>
      <c r="I205">
        <v>0</v>
      </c>
      <c r="J205">
        <v>0</v>
      </c>
      <c r="K205">
        <v>19.64696</v>
      </c>
      <c r="L205">
        <v>3</v>
      </c>
      <c r="M205">
        <v>163</v>
      </c>
      <c r="N205">
        <v>0</v>
      </c>
      <c r="O205">
        <v>0</v>
      </c>
      <c r="P205">
        <v>0</v>
      </c>
      <c r="Q205">
        <v>0</v>
      </c>
      <c r="R205">
        <v>1</v>
      </c>
      <c r="S205">
        <v>1</v>
      </c>
      <c r="T205">
        <v>0</v>
      </c>
      <c r="U205">
        <v>0</v>
      </c>
      <c r="V205">
        <v>0</v>
      </c>
      <c r="W205">
        <v>52.2</v>
      </c>
      <c r="DW205">
        <v>52.2</v>
      </c>
      <c r="JV205">
        <v>1</v>
      </c>
    </row>
    <row r="206" spans="1:282" x14ac:dyDescent="0.3">
      <c r="A206">
        <v>1</v>
      </c>
      <c r="B206">
        <v>0</v>
      </c>
      <c r="E206">
        <v>0</v>
      </c>
      <c r="F206">
        <v>-1.2861618688249339</v>
      </c>
      <c r="G206">
        <v>-1.2861618688249339</v>
      </c>
      <c r="H206">
        <v>0</v>
      </c>
      <c r="I206">
        <v>0</v>
      </c>
      <c r="J206">
        <v>0</v>
      </c>
      <c r="K206">
        <v>30.749880000000001</v>
      </c>
      <c r="L206">
        <v>1</v>
      </c>
      <c r="M206">
        <v>162</v>
      </c>
      <c r="N206">
        <v>1</v>
      </c>
      <c r="O206">
        <v>0</v>
      </c>
      <c r="P206">
        <v>0</v>
      </c>
      <c r="Q206">
        <v>0</v>
      </c>
      <c r="R206">
        <v>1</v>
      </c>
      <c r="S206">
        <v>1</v>
      </c>
      <c r="T206">
        <v>0</v>
      </c>
      <c r="U206">
        <v>0</v>
      </c>
      <c r="V206">
        <v>0</v>
      </c>
      <c r="W206">
        <v>80.7</v>
      </c>
      <c r="DW206">
        <v>80.7</v>
      </c>
      <c r="JV206">
        <v>1</v>
      </c>
    </row>
    <row r="207" spans="1:282" x14ac:dyDescent="0.3">
      <c r="A207">
        <v>1</v>
      </c>
      <c r="B207">
        <v>0</v>
      </c>
      <c r="E207">
        <v>0</v>
      </c>
      <c r="F207">
        <v>-1.2861618688249339</v>
      </c>
      <c r="G207">
        <v>-1.2861618688249339</v>
      </c>
      <c r="H207">
        <v>0</v>
      </c>
      <c r="I207">
        <v>0</v>
      </c>
      <c r="J207">
        <v>0</v>
      </c>
      <c r="K207">
        <v>32.443820000000002</v>
      </c>
      <c r="L207">
        <v>0</v>
      </c>
      <c r="M207">
        <v>163</v>
      </c>
      <c r="N207">
        <v>0</v>
      </c>
      <c r="O207">
        <v>0</v>
      </c>
      <c r="P207">
        <v>0</v>
      </c>
      <c r="Q207">
        <v>0</v>
      </c>
      <c r="R207">
        <v>3</v>
      </c>
      <c r="S207">
        <v>0</v>
      </c>
      <c r="T207">
        <v>0</v>
      </c>
      <c r="U207">
        <v>1</v>
      </c>
      <c r="V207">
        <v>0</v>
      </c>
      <c r="W207">
        <v>86.2</v>
      </c>
      <c r="DW207">
        <v>86.2</v>
      </c>
      <c r="JV207">
        <v>1</v>
      </c>
    </row>
    <row r="208" spans="1:282" x14ac:dyDescent="0.3">
      <c r="A208">
        <v>1</v>
      </c>
      <c r="B208">
        <v>0</v>
      </c>
      <c r="E208">
        <v>0</v>
      </c>
      <c r="F208">
        <v>-0.95244057437113672</v>
      </c>
      <c r="G208">
        <v>-0.95244057437113672</v>
      </c>
      <c r="H208">
        <v>0</v>
      </c>
      <c r="I208">
        <v>0</v>
      </c>
      <c r="J208">
        <v>0</v>
      </c>
      <c r="K208">
        <v>34.529719999999998</v>
      </c>
      <c r="L208">
        <v>2</v>
      </c>
      <c r="M208">
        <v>158</v>
      </c>
      <c r="N208">
        <v>0</v>
      </c>
      <c r="O208">
        <v>0</v>
      </c>
      <c r="P208">
        <v>0</v>
      </c>
      <c r="Q208">
        <v>0</v>
      </c>
      <c r="R208">
        <v>1</v>
      </c>
      <c r="S208">
        <v>1</v>
      </c>
      <c r="T208">
        <v>0</v>
      </c>
      <c r="U208">
        <v>0</v>
      </c>
      <c r="V208">
        <v>1</v>
      </c>
      <c r="W208">
        <v>86.2</v>
      </c>
      <c r="DW208">
        <v>86.2</v>
      </c>
      <c r="JV208">
        <v>1</v>
      </c>
    </row>
    <row r="209" spans="1:282" x14ac:dyDescent="0.3">
      <c r="A209">
        <v>1</v>
      </c>
      <c r="B209">
        <v>0</v>
      </c>
      <c r="E209">
        <v>0</v>
      </c>
      <c r="F209">
        <v>-0.39623841694814149</v>
      </c>
      <c r="G209">
        <v>-0.39623841694814149</v>
      </c>
      <c r="H209">
        <v>0</v>
      </c>
      <c r="I209">
        <v>0</v>
      </c>
      <c r="J209">
        <v>0</v>
      </c>
      <c r="K209">
        <v>30.254539999999999</v>
      </c>
      <c r="L209">
        <v>2</v>
      </c>
      <c r="M209">
        <v>162</v>
      </c>
      <c r="N209">
        <v>0</v>
      </c>
      <c r="O209">
        <v>0</v>
      </c>
      <c r="P209">
        <v>0</v>
      </c>
      <c r="Q209">
        <v>0</v>
      </c>
      <c r="R209">
        <v>2</v>
      </c>
      <c r="S209">
        <v>0</v>
      </c>
      <c r="T209">
        <v>1</v>
      </c>
      <c r="U209">
        <v>0</v>
      </c>
      <c r="V209">
        <v>0</v>
      </c>
      <c r="W209">
        <v>79.400000000000006</v>
      </c>
      <c r="DW209">
        <v>79.400000000000006</v>
      </c>
      <c r="JV209">
        <v>1</v>
      </c>
    </row>
    <row r="210" spans="1:282" x14ac:dyDescent="0.3">
      <c r="A210">
        <v>1</v>
      </c>
      <c r="B210">
        <v>0</v>
      </c>
      <c r="E210">
        <v>0</v>
      </c>
      <c r="F210">
        <v>0.38244460344405179</v>
      </c>
      <c r="G210">
        <v>0.38244460344405179</v>
      </c>
      <c r="H210">
        <v>0</v>
      </c>
      <c r="I210">
        <v>0</v>
      </c>
      <c r="J210">
        <v>1</v>
      </c>
      <c r="K210">
        <v>37.273240000000001</v>
      </c>
      <c r="L210">
        <v>6</v>
      </c>
      <c r="M210">
        <v>168</v>
      </c>
      <c r="N210">
        <v>1</v>
      </c>
      <c r="O210">
        <v>1</v>
      </c>
      <c r="P210">
        <v>0</v>
      </c>
      <c r="Q210">
        <v>0</v>
      </c>
      <c r="R210">
        <v>3</v>
      </c>
      <c r="S210">
        <v>0</v>
      </c>
      <c r="T210">
        <v>0</v>
      </c>
      <c r="U210">
        <v>1</v>
      </c>
      <c r="V210">
        <v>0</v>
      </c>
      <c r="W210">
        <v>105.2</v>
      </c>
      <c r="DW210">
        <v>105.2</v>
      </c>
      <c r="JV210">
        <v>1</v>
      </c>
    </row>
    <row r="211" spans="1:282" x14ac:dyDescent="0.3">
      <c r="A211">
        <v>1</v>
      </c>
      <c r="B211">
        <v>0</v>
      </c>
      <c r="E211">
        <v>0</v>
      </c>
      <c r="F211">
        <v>-1.2861618688249339</v>
      </c>
      <c r="G211">
        <v>-1.2861618688249339</v>
      </c>
      <c r="H211">
        <v>0</v>
      </c>
      <c r="I211">
        <v>0</v>
      </c>
      <c r="J211">
        <v>1</v>
      </c>
      <c r="K211">
        <v>25.882349999999999</v>
      </c>
      <c r="L211">
        <v>2</v>
      </c>
      <c r="M211">
        <v>170</v>
      </c>
      <c r="N211">
        <v>0</v>
      </c>
      <c r="O211">
        <v>0</v>
      </c>
      <c r="P211">
        <v>0</v>
      </c>
      <c r="Q211">
        <v>0</v>
      </c>
      <c r="R211">
        <v>2</v>
      </c>
      <c r="S211">
        <v>0</v>
      </c>
      <c r="T211">
        <v>1</v>
      </c>
      <c r="U211">
        <v>0</v>
      </c>
      <c r="V211">
        <v>0</v>
      </c>
      <c r="W211">
        <v>74.8</v>
      </c>
      <c r="DW211">
        <v>74.8</v>
      </c>
      <c r="JV211">
        <v>1</v>
      </c>
    </row>
    <row r="212" spans="1:282" x14ac:dyDescent="0.3">
      <c r="A212">
        <v>1</v>
      </c>
      <c r="B212">
        <v>0</v>
      </c>
      <c r="E212">
        <v>0</v>
      </c>
      <c r="F212">
        <v>-1.3974023003095328</v>
      </c>
      <c r="G212">
        <v>-1.3974023003095328</v>
      </c>
      <c r="H212">
        <v>0</v>
      </c>
      <c r="I212">
        <v>0</v>
      </c>
      <c r="J212">
        <v>0</v>
      </c>
      <c r="K212">
        <v>29.378139999999998</v>
      </c>
      <c r="L212">
        <v>0</v>
      </c>
      <c r="M212">
        <v>162</v>
      </c>
      <c r="N212">
        <v>0</v>
      </c>
      <c r="O212">
        <v>0</v>
      </c>
      <c r="P212">
        <v>0</v>
      </c>
      <c r="Q212">
        <v>0</v>
      </c>
      <c r="R212">
        <v>3</v>
      </c>
      <c r="S212">
        <v>0</v>
      </c>
      <c r="T212">
        <v>0</v>
      </c>
      <c r="U212">
        <v>1</v>
      </c>
      <c r="V212">
        <v>0</v>
      </c>
      <c r="W212">
        <v>77.099999999999994</v>
      </c>
      <c r="DW212">
        <v>77.099999999999994</v>
      </c>
      <c r="JV212">
        <v>1</v>
      </c>
    </row>
    <row r="213" spans="1:282" x14ac:dyDescent="0.3">
      <c r="A213">
        <v>1</v>
      </c>
      <c r="B213">
        <v>0</v>
      </c>
      <c r="E213">
        <v>0</v>
      </c>
      <c r="F213">
        <v>0.93864676086704701</v>
      </c>
      <c r="G213">
        <v>0.93864676086704701</v>
      </c>
      <c r="H213">
        <v>0</v>
      </c>
      <c r="I213">
        <v>0</v>
      </c>
      <c r="J213">
        <v>1</v>
      </c>
      <c r="K213">
        <v>25.072399999999998</v>
      </c>
      <c r="L213">
        <v>7</v>
      </c>
      <c r="M213">
        <v>162</v>
      </c>
      <c r="N213">
        <v>1</v>
      </c>
      <c r="O213">
        <v>1</v>
      </c>
      <c r="P213">
        <v>0</v>
      </c>
      <c r="Q213">
        <v>0</v>
      </c>
      <c r="R213">
        <v>1</v>
      </c>
      <c r="S213">
        <v>1</v>
      </c>
      <c r="T213">
        <v>0</v>
      </c>
      <c r="U213">
        <v>0</v>
      </c>
      <c r="V213">
        <v>0</v>
      </c>
      <c r="W213">
        <v>65.8</v>
      </c>
      <c r="DW213">
        <v>65.8</v>
      </c>
      <c r="JV213">
        <v>1</v>
      </c>
    </row>
    <row r="214" spans="1:282" x14ac:dyDescent="0.3">
      <c r="A214">
        <v>1</v>
      </c>
      <c r="B214">
        <v>0</v>
      </c>
      <c r="E214">
        <v>0</v>
      </c>
      <c r="F214">
        <v>-1.2861618688249339</v>
      </c>
      <c r="G214">
        <v>-1.2861618688249339</v>
      </c>
      <c r="H214">
        <v>0</v>
      </c>
      <c r="I214">
        <v>0</v>
      </c>
      <c r="J214">
        <v>0</v>
      </c>
      <c r="K214">
        <v>26.78708</v>
      </c>
      <c r="L214">
        <v>0</v>
      </c>
      <c r="M214">
        <v>162</v>
      </c>
      <c r="N214">
        <v>0</v>
      </c>
      <c r="O214">
        <v>0</v>
      </c>
      <c r="P214">
        <v>0</v>
      </c>
      <c r="Q214">
        <v>0</v>
      </c>
      <c r="R214">
        <v>2</v>
      </c>
      <c r="S214">
        <v>0</v>
      </c>
      <c r="T214">
        <v>1</v>
      </c>
      <c r="U214">
        <v>0</v>
      </c>
      <c r="V214">
        <v>0</v>
      </c>
      <c r="W214">
        <v>70.3</v>
      </c>
      <c r="DW214">
        <v>70.3</v>
      </c>
      <c r="JV214">
        <v>1</v>
      </c>
    </row>
    <row r="215" spans="1:282" x14ac:dyDescent="0.3">
      <c r="A215">
        <v>1</v>
      </c>
      <c r="B215">
        <v>0</v>
      </c>
      <c r="E215">
        <v>0</v>
      </c>
      <c r="F215">
        <v>1.6060893497746411</v>
      </c>
      <c r="G215">
        <v>1.6060893497746411</v>
      </c>
      <c r="H215">
        <v>0</v>
      </c>
      <c r="I215">
        <v>0</v>
      </c>
      <c r="J215">
        <v>1</v>
      </c>
      <c r="K215">
        <v>24.977039999999999</v>
      </c>
      <c r="L215">
        <v>7</v>
      </c>
      <c r="M215">
        <v>165</v>
      </c>
      <c r="N215">
        <v>0</v>
      </c>
      <c r="O215">
        <v>0</v>
      </c>
      <c r="P215">
        <v>0</v>
      </c>
      <c r="Q215">
        <v>0</v>
      </c>
      <c r="R215">
        <v>1</v>
      </c>
      <c r="S215">
        <v>1</v>
      </c>
      <c r="T215">
        <v>0</v>
      </c>
      <c r="U215">
        <v>0</v>
      </c>
      <c r="V215">
        <v>0</v>
      </c>
      <c r="W215">
        <v>68</v>
      </c>
      <c r="DW215">
        <v>68</v>
      </c>
      <c r="JV215">
        <v>1</v>
      </c>
    </row>
    <row r="216" spans="1:282" x14ac:dyDescent="0.3">
      <c r="A216">
        <v>1</v>
      </c>
      <c r="B216">
        <v>0</v>
      </c>
      <c r="E216">
        <v>0</v>
      </c>
      <c r="F216">
        <v>-0.17375755397894344</v>
      </c>
      <c r="G216">
        <v>0</v>
      </c>
      <c r="H216">
        <v>-0.17375755397894344</v>
      </c>
      <c r="I216">
        <v>67</v>
      </c>
      <c r="J216">
        <v>0</v>
      </c>
      <c r="K216">
        <v>20.826450000000001</v>
      </c>
      <c r="L216">
        <v>5</v>
      </c>
      <c r="M216">
        <v>165</v>
      </c>
      <c r="N216">
        <v>1</v>
      </c>
      <c r="O216">
        <v>0</v>
      </c>
      <c r="P216">
        <v>0</v>
      </c>
      <c r="Q216">
        <v>1</v>
      </c>
      <c r="R216">
        <v>1</v>
      </c>
      <c r="S216">
        <v>1</v>
      </c>
      <c r="T216">
        <v>0</v>
      </c>
      <c r="U216">
        <v>0</v>
      </c>
      <c r="V216">
        <v>0</v>
      </c>
      <c r="W216">
        <v>56.7</v>
      </c>
      <c r="DW216">
        <v>56.7</v>
      </c>
      <c r="JV216">
        <v>1</v>
      </c>
    </row>
    <row r="217" spans="1:282" x14ac:dyDescent="0.3">
      <c r="A217">
        <v>1</v>
      </c>
      <c r="B217">
        <v>0</v>
      </c>
      <c r="E217">
        <v>0</v>
      </c>
      <c r="F217">
        <v>-1.3974023003095328</v>
      </c>
      <c r="G217">
        <v>-1.3974023003095328</v>
      </c>
      <c r="H217">
        <v>0</v>
      </c>
      <c r="I217">
        <v>0</v>
      </c>
      <c r="J217">
        <v>0</v>
      </c>
      <c r="K217">
        <v>24.426960000000001</v>
      </c>
      <c r="L217">
        <v>0</v>
      </c>
      <c r="M217">
        <v>163</v>
      </c>
      <c r="N217">
        <v>0</v>
      </c>
      <c r="O217">
        <v>0</v>
      </c>
      <c r="P217">
        <v>1</v>
      </c>
      <c r="Q217">
        <v>0</v>
      </c>
      <c r="R217">
        <v>1</v>
      </c>
      <c r="S217">
        <v>1</v>
      </c>
      <c r="T217">
        <v>0</v>
      </c>
      <c r="U217">
        <v>0</v>
      </c>
      <c r="V217">
        <v>0</v>
      </c>
      <c r="W217">
        <v>64.900000000000006</v>
      </c>
      <c r="DW217">
        <v>64.900000000000006</v>
      </c>
      <c r="JV217">
        <v>1</v>
      </c>
    </row>
    <row r="218" spans="1:282" x14ac:dyDescent="0.3">
      <c r="A218">
        <v>1</v>
      </c>
      <c r="B218">
        <v>0</v>
      </c>
      <c r="E218">
        <v>0</v>
      </c>
      <c r="F218">
        <v>0.93864676086704701</v>
      </c>
      <c r="G218">
        <v>0.93864676086704701</v>
      </c>
      <c r="H218">
        <v>0</v>
      </c>
      <c r="I218">
        <v>0</v>
      </c>
      <c r="J218">
        <v>0</v>
      </c>
      <c r="K218">
        <v>23.529409999999999</v>
      </c>
      <c r="L218">
        <v>5</v>
      </c>
      <c r="M218">
        <v>170</v>
      </c>
      <c r="N218">
        <v>0</v>
      </c>
      <c r="O218">
        <v>0</v>
      </c>
      <c r="P218">
        <v>0</v>
      </c>
      <c r="Q218">
        <v>0</v>
      </c>
      <c r="R218">
        <v>1</v>
      </c>
      <c r="S218">
        <v>1</v>
      </c>
      <c r="T218">
        <v>0</v>
      </c>
      <c r="U218">
        <v>0</v>
      </c>
      <c r="V218">
        <v>1</v>
      </c>
      <c r="W218">
        <v>68</v>
      </c>
      <c r="DW218">
        <v>68</v>
      </c>
      <c r="JV218">
        <v>1</v>
      </c>
    </row>
    <row r="219" spans="1:282" x14ac:dyDescent="0.3">
      <c r="A219">
        <v>1</v>
      </c>
      <c r="B219">
        <v>0</v>
      </c>
      <c r="E219">
        <v>0</v>
      </c>
      <c r="F219">
        <v>-0.39623841694814149</v>
      </c>
      <c r="G219">
        <v>-0.39623841694814149</v>
      </c>
      <c r="H219">
        <v>0</v>
      </c>
      <c r="I219">
        <v>0</v>
      </c>
      <c r="J219">
        <v>0</v>
      </c>
      <c r="K219">
        <v>29.21875</v>
      </c>
      <c r="L219">
        <v>2</v>
      </c>
      <c r="M219">
        <v>160</v>
      </c>
      <c r="N219">
        <v>0</v>
      </c>
      <c r="O219">
        <v>0</v>
      </c>
      <c r="P219">
        <v>1</v>
      </c>
      <c r="Q219">
        <v>0</v>
      </c>
      <c r="R219">
        <v>3</v>
      </c>
      <c r="S219">
        <v>0</v>
      </c>
      <c r="T219">
        <v>0</v>
      </c>
      <c r="U219">
        <v>1</v>
      </c>
      <c r="V219">
        <v>0</v>
      </c>
      <c r="W219">
        <v>74.8</v>
      </c>
      <c r="DW219">
        <v>74.8</v>
      </c>
      <c r="JV219">
        <v>1</v>
      </c>
    </row>
    <row r="220" spans="1:282" x14ac:dyDescent="0.3">
      <c r="A220">
        <v>1</v>
      </c>
      <c r="B220">
        <v>0</v>
      </c>
      <c r="E220">
        <v>0</v>
      </c>
      <c r="F220">
        <v>0.15996374047485368</v>
      </c>
      <c r="G220">
        <v>0.15996374047485368</v>
      </c>
      <c r="H220">
        <v>0</v>
      </c>
      <c r="I220">
        <v>0</v>
      </c>
      <c r="J220">
        <v>0</v>
      </c>
      <c r="K220">
        <v>22.34375</v>
      </c>
      <c r="L220">
        <v>3</v>
      </c>
      <c r="M220">
        <v>160</v>
      </c>
      <c r="N220">
        <v>0</v>
      </c>
      <c r="O220">
        <v>0</v>
      </c>
      <c r="P220">
        <v>0</v>
      </c>
      <c r="Q220">
        <v>0</v>
      </c>
      <c r="R220">
        <v>2</v>
      </c>
      <c r="S220">
        <v>0</v>
      </c>
      <c r="T220">
        <v>1</v>
      </c>
      <c r="U220">
        <v>0</v>
      </c>
      <c r="V220">
        <v>0</v>
      </c>
      <c r="W220">
        <v>57.2</v>
      </c>
      <c r="DW220">
        <v>57.2</v>
      </c>
      <c r="JV220">
        <v>1</v>
      </c>
    </row>
    <row r="221" spans="1:282" x14ac:dyDescent="0.3">
      <c r="A221">
        <v>1</v>
      </c>
      <c r="B221">
        <v>0</v>
      </c>
      <c r="E221">
        <v>0</v>
      </c>
      <c r="F221">
        <v>0.38244460344405179</v>
      </c>
      <c r="G221">
        <v>0.38244460344405179</v>
      </c>
      <c r="H221">
        <v>0</v>
      </c>
      <c r="I221">
        <v>0</v>
      </c>
      <c r="J221">
        <v>1</v>
      </c>
      <c r="K221">
        <v>22.48133</v>
      </c>
      <c r="L221">
        <v>5</v>
      </c>
      <c r="M221">
        <v>162</v>
      </c>
      <c r="N221">
        <v>0</v>
      </c>
      <c r="O221">
        <v>0</v>
      </c>
      <c r="P221">
        <v>0</v>
      </c>
      <c r="Q221">
        <v>0</v>
      </c>
      <c r="R221">
        <v>3</v>
      </c>
      <c r="S221">
        <v>0</v>
      </c>
      <c r="T221">
        <v>0</v>
      </c>
      <c r="U221">
        <v>1</v>
      </c>
      <c r="V221">
        <v>0</v>
      </c>
      <c r="W221">
        <v>59</v>
      </c>
      <c r="DW221">
        <v>59</v>
      </c>
      <c r="JV221">
        <v>1</v>
      </c>
    </row>
    <row r="222" spans="1:282" x14ac:dyDescent="0.3">
      <c r="A222">
        <v>1</v>
      </c>
      <c r="B222">
        <v>0</v>
      </c>
      <c r="E222">
        <v>0</v>
      </c>
      <c r="F222">
        <v>0.82740632938244796</v>
      </c>
      <c r="G222">
        <v>0.82740632938244796</v>
      </c>
      <c r="H222">
        <v>0</v>
      </c>
      <c r="I222">
        <v>0</v>
      </c>
      <c r="J222">
        <v>1</v>
      </c>
      <c r="K222">
        <v>23.273510000000002</v>
      </c>
      <c r="L222">
        <v>6</v>
      </c>
      <c r="M222">
        <v>158</v>
      </c>
      <c r="N222">
        <v>0</v>
      </c>
      <c r="O222">
        <v>0</v>
      </c>
      <c r="P222">
        <v>0</v>
      </c>
      <c r="Q222">
        <v>0</v>
      </c>
      <c r="R222">
        <v>3</v>
      </c>
      <c r="S222">
        <v>0</v>
      </c>
      <c r="T222">
        <v>0</v>
      </c>
      <c r="U222">
        <v>1</v>
      </c>
      <c r="V222">
        <v>0</v>
      </c>
      <c r="W222">
        <v>58.1</v>
      </c>
      <c r="DW222">
        <v>58.1</v>
      </c>
      <c r="JV222">
        <v>1</v>
      </c>
    </row>
    <row r="223" spans="1:282" x14ac:dyDescent="0.3">
      <c r="A223">
        <v>1</v>
      </c>
      <c r="B223">
        <v>0</v>
      </c>
      <c r="E223">
        <v>0</v>
      </c>
      <c r="F223">
        <v>-1.1749214373403347</v>
      </c>
      <c r="G223">
        <v>-1.1749214373403347</v>
      </c>
      <c r="H223">
        <v>0</v>
      </c>
      <c r="I223">
        <v>0</v>
      </c>
      <c r="J223">
        <v>0</v>
      </c>
      <c r="K223">
        <v>24.301189999999998</v>
      </c>
      <c r="L223">
        <v>0</v>
      </c>
      <c r="M223">
        <v>157</v>
      </c>
      <c r="N223">
        <v>0</v>
      </c>
      <c r="O223">
        <v>0</v>
      </c>
      <c r="P223">
        <v>0</v>
      </c>
      <c r="Q223">
        <v>0</v>
      </c>
      <c r="R223">
        <v>2</v>
      </c>
      <c r="S223">
        <v>0</v>
      </c>
      <c r="T223">
        <v>1</v>
      </c>
      <c r="U223">
        <v>0</v>
      </c>
      <c r="V223">
        <v>0</v>
      </c>
      <c r="W223">
        <v>59.9</v>
      </c>
      <c r="DW223">
        <v>59.9</v>
      </c>
      <c r="JV223">
        <v>1</v>
      </c>
    </row>
    <row r="224" spans="1:282" x14ac:dyDescent="0.3">
      <c r="A224">
        <v>1</v>
      </c>
      <c r="B224">
        <v>0</v>
      </c>
      <c r="E224">
        <v>0</v>
      </c>
      <c r="F224">
        <v>4.8723308990254642E-2</v>
      </c>
      <c r="G224">
        <v>4.8723308990254642E-2</v>
      </c>
      <c r="H224">
        <v>0</v>
      </c>
      <c r="I224">
        <v>0</v>
      </c>
      <c r="J224">
        <v>0</v>
      </c>
      <c r="K224">
        <v>23.936060000000001</v>
      </c>
      <c r="L224">
        <v>2</v>
      </c>
      <c r="M224">
        <v>157</v>
      </c>
      <c r="N224">
        <v>0</v>
      </c>
      <c r="O224">
        <v>0</v>
      </c>
      <c r="P224">
        <v>0</v>
      </c>
      <c r="Q224">
        <v>0</v>
      </c>
      <c r="R224">
        <v>1</v>
      </c>
      <c r="S224">
        <v>1</v>
      </c>
      <c r="T224">
        <v>0</v>
      </c>
      <c r="U224">
        <v>0</v>
      </c>
      <c r="V224">
        <v>0</v>
      </c>
      <c r="W224">
        <v>59</v>
      </c>
      <c r="DW224">
        <v>59</v>
      </c>
      <c r="JV224">
        <v>1</v>
      </c>
    </row>
    <row r="225" spans="1:282" x14ac:dyDescent="0.3">
      <c r="A225">
        <v>1</v>
      </c>
      <c r="B225">
        <v>0</v>
      </c>
      <c r="E225">
        <v>0</v>
      </c>
      <c r="F225">
        <v>-1.1749214373403347</v>
      </c>
      <c r="G225">
        <v>-1.1749214373403347</v>
      </c>
      <c r="H225">
        <v>0</v>
      </c>
      <c r="I225">
        <v>0</v>
      </c>
      <c r="J225">
        <v>1</v>
      </c>
      <c r="K225">
        <v>43.966940000000001</v>
      </c>
      <c r="L225">
        <v>2</v>
      </c>
      <c r="M225">
        <v>165</v>
      </c>
      <c r="N225">
        <v>0</v>
      </c>
      <c r="O225">
        <v>0</v>
      </c>
      <c r="P225">
        <v>0</v>
      </c>
      <c r="Q225">
        <v>0</v>
      </c>
      <c r="R225">
        <v>1</v>
      </c>
      <c r="S225">
        <v>1</v>
      </c>
      <c r="T225">
        <v>0</v>
      </c>
      <c r="U225">
        <v>0</v>
      </c>
      <c r="V225">
        <v>0</v>
      </c>
      <c r="W225">
        <v>119.7</v>
      </c>
      <c r="DW225">
        <v>119.7</v>
      </c>
      <c r="JV225">
        <v>1</v>
      </c>
    </row>
    <row r="226" spans="1:282" x14ac:dyDescent="0.3">
      <c r="A226">
        <v>1</v>
      </c>
      <c r="B226">
        <v>0</v>
      </c>
      <c r="E226">
        <v>0</v>
      </c>
      <c r="F226">
        <v>-0.95244057437113672</v>
      </c>
      <c r="G226">
        <v>-0.95244057437113672</v>
      </c>
      <c r="H226">
        <v>0</v>
      </c>
      <c r="I226">
        <v>0</v>
      </c>
      <c r="J226">
        <v>0</v>
      </c>
      <c r="K226">
        <v>21.716080000000002</v>
      </c>
      <c r="L226">
        <v>1</v>
      </c>
      <c r="M226">
        <v>171</v>
      </c>
      <c r="N226">
        <v>0</v>
      </c>
      <c r="O226">
        <v>0</v>
      </c>
      <c r="P226">
        <v>0</v>
      </c>
      <c r="Q226">
        <v>0</v>
      </c>
      <c r="R226">
        <v>1</v>
      </c>
      <c r="S226">
        <v>1</v>
      </c>
      <c r="T226">
        <v>0</v>
      </c>
      <c r="U226">
        <v>0</v>
      </c>
      <c r="V226">
        <v>0</v>
      </c>
      <c r="W226">
        <v>63.5</v>
      </c>
      <c r="DW226">
        <v>63.5</v>
      </c>
      <c r="JV226">
        <v>1</v>
      </c>
    </row>
    <row r="227" spans="1:282" x14ac:dyDescent="0.3">
      <c r="A227">
        <v>1</v>
      </c>
      <c r="B227">
        <v>0</v>
      </c>
      <c r="E227">
        <v>0</v>
      </c>
      <c r="F227">
        <v>-0.84120014288653766</v>
      </c>
      <c r="G227">
        <v>-0.84120014288653766</v>
      </c>
      <c r="H227">
        <v>0</v>
      </c>
      <c r="I227">
        <v>0</v>
      </c>
      <c r="J227">
        <v>0</v>
      </c>
      <c r="K227">
        <v>36.21716</v>
      </c>
      <c r="L227">
        <v>1</v>
      </c>
      <c r="M227">
        <v>166</v>
      </c>
      <c r="N227">
        <v>0</v>
      </c>
      <c r="O227">
        <v>0</v>
      </c>
      <c r="P227">
        <v>0</v>
      </c>
      <c r="Q227">
        <v>0</v>
      </c>
      <c r="R227">
        <v>1</v>
      </c>
      <c r="S227">
        <v>1</v>
      </c>
      <c r="T227">
        <v>0</v>
      </c>
      <c r="U227">
        <v>0</v>
      </c>
      <c r="V227">
        <v>0</v>
      </c>
      <c r="W227">
        <v>99.8</v>
      </c>
      <c r="DW227">
        <v>99.8</v>
      </c>
      <c r="JV227">
        <v>1</v>
      </c>
    </row>
    <row r="228" spans="1:282" x14ac:dyDescent="0.3">
      <c r="A228">
        <v>1</v>
      </c>
      <c r="B228">
        <v>0</v>
      </c>
      <c r="E228">
        <v>0</v>
      </c>
      <c r="F228">
        <v>-1.2861618688249339</v>
      </c>
      <c r="G228">
        <v>0</v>
      </c>
      <c r="H228">
        <v>-1.2861618688249339</v>
      </c>
      <c r="I228">
        <v>57</v>
      </c>
      <c r="J228">
        <v>1</v>
      </c>
      <c r="K228">
        <v>20.334060000000001</v>
      </c>
      <c r="L228">
        <v>5</v>
      </c>
      <c r="M228">
        <v>153</v>
      </c>
      <c r="N228">
        <v>0</v>
      </c>
      <c r="O228">
        <v>0</v>
      </c>
      <c r="P228">
        <v>1</v>
      </c>
      <c r="Q228">
        <v>1</v>
      </c>
      <c r="R228">
        <v>3</v>
      </c>
      <c r="S228">
        <v>0</v>
      </c>
      <c r="T228">
        <v>0</v>
      </c>
      <c r="U228">
        <v>1</v>
      </c>
      <c r="V228">
        <v>1</v>
      </c>
      <c r="W228">
        <v>47.6</v>
      </c>
      <c r="DW228">
        <v>47.6</v>
      </c>
      <c r="JV228">
        <v>1</v>
      </c>
    </row>
    <row r="229" spans="1:282" x14ac:dyDescent="0.3">
      <c r="A229">
        <v>1</v>
      </c>
      <c r="B229">
        <v>0</v>
      </c>
      <c r="E229">
        <v>0</v>
      </c>
      <c r="F229">
        <v>-6.2517122494344393E-2</v>
      </c>
      <c r="G229">
        <v>-6.2517122494344393E-2</v>
      </c>
      <c r="H229">
        <v>0</v>
      </c>
      <c r="I229">
        <v>0</v>
      </c>
      <c r="J229">
        <v>1</v>
      </c>
      <c r="K229">
        <v>32.199080000000002</v>
      </c>
      <c r="L229">
        <v>4</v>
      </c>
      <c r="M229">
        <v>167</v>
      </c>
      <c r="N229">
        <v>0</v>
      </c>
      <c r="O229">
        <v>0</v>
      </c>
      <c r="P229">
        <v>0</v>
      </c>
      <c r="Q229">
        <v>0</v>
      </c>
      <c r="R229">
        <v>2</v>
      </c>
      <c r="S229">
        <v>0</v>
      </c>
      <c r="T229">
        <v>1</v>
      </c>
      <c r="U229">
        <v>0</v>
      </c>
      <c r="V229">
        <v>0</v>
      </c>
      <c r="W229">
        <v>89.8</v>
      </c>
      <c r="DW229">
        <v>89.8</v>
      </c>
      <c r="JV229">
        <v>1</v>
      </c>
    </row>
    <row r="230" spans="1:282" x14ac:dyDescent="0.3">
      <c r="A230">
        <v>1</v>
      </c>
      <c r="B230">
        <v>0</v>
      </c>
      <c r="E230">
        <v>0</v>
      </c>
      <c r="F230">
        <v>-0.95244057437113672</v>
      </c>
      <c r="G230">
        <v>-0.95244057437113672</v>
      </c>
      <c r="H230">
        <v>0</v>
      </c>
      <c r="I230">
        <v>0</v>
      </c>
      <c r="J230">
        <v>0</v>
      </c>
      <c r="K230">
        <v>23.043980000000001</v>
      </c>
      <c r="L230">
        <v>1</v>
      </c>
      <c r="M230">
        <v>166</v>
      </c>
      <c r="N230">
        <v>0</v>
      </c>
      <c r="O230">
        <v>0</v>
      </c>
      <c r="P230">
        <v>0</v>
      </c>
      <c r="Q230">
        <v>0</v>
      </c>
      <c r="R230">
        <v>3</v>
      </c>
      <c r="S230">
        <v>0</v>
      </c>
      <c r="T230">
        <v>0</v>
      </c>
      <c r="U230">
        <v>1</v>
      </c>
      <c r="V230">
        <v>0</v>
      </c>
      <c r="W230">
        <v>63.5</v>
      </c>
      <c r="DW230">
        <v>63.5</v>
      </c>
      <c r="JV230">
        <v>1</v>
      </c>
    </row>
    <row r="231" spans="1:282" x14ac:dyDescent="0.3">
      <c r="A231">
        <v>1</v>
      </c>
      <c r="B231">
        <v>0</v>
      </c>
      <c r="E231">
        <v>0</v>
      </c>
      <c r="F231">
        <v>0.82740632938244796</v>
      </c>
      <c r="G231">
        <v>0</v>
      </c>
      <c r="H231">
        <v>0.82740632938244796</v>
      </c>
      <c r="I231">
        <v>76</v>
      </c>
      <c r="J231">
        <v>0</v>
      </c>
      <c r="K231">
        <v>39.335940000000001</v>
      </c>
      <c r="L231">
        <v>5</v>
      </c>
      <c r="M231">
        <v>160</v>
      </c>
      <c r="N231">
        <v>0</v>
      </c>
      <c r="O231">
        <v>0</v>
      </c>
      <c r="P231">
        <v>0</v>
      </c>
      <c r="Q231">
        <v>1</v>
      </c>
      <c r="R231">
        <v>1</v>
      </c>
      <c r="S231">
        <v>1</v>
      </c>
      <c r="T231">
        <v>0</v>
      </c>
      <c r="U231">
        <v>0</v>
      </c>
      <c r="V231">
        <v>0</v>
      </c>
      <c r="W231">
        <v>100.7</v>
      </c>
      <c r="DW231">
        <v>100.7</v>
      </c>
      <c r="JV231">
        <v>1</v>
      </c>
    </row>
    <row r="232" spans="1:282" x14ac:dyDescent="0.3">
      <c r="A232">
        <v>1</v>
      </c>
      <c r="B232">
        <v>0</v>
      </c>
      <c r="E232">
        <v>0</v>
      </c>
      <c r="F232">
        <v>-1.1749214373403347</v>
      </c>
      <c r="G232">
        <v>-1.1749214373403347</v>
      </c>
      <c r="H232">
        <v>0</v>
      </c>
      <c r="I232">
        <v>0</v>
      </c>
      <c r="J232">
        <v>0</v>
      </c>
      <c r="K232">
        <v>20.266439999999999</v>
      </c>
      <c r="L232">
        <v>0</v>
      </c>
      <c r="M232">
        <v>168</v>
      </c>
      <c r="N232">
        <v>0</v>
      </c>
      <c r="O232">
        <v>0</v>
      </c>
      <c r="P232">
        <v>1</v>
      </c>
      <c r="Q232">
        <v>0</v>
      </c>
      <c r="R232">
        <v>2</v>
      </c>
      <c r="S232">
        <v>0</v>
      </c>
      <c r="T232">
        <v>1</v>
      </c>
      <c r="U232">
        <v>0</v>
      </c>
      <c r="V232">
        <v>0</v>
      </c>
      <c r="W232">
        <v>57.2</v>
      </c>
      <c r="DW232">
        <v>57.2</v>
      </c>
      <c r="JV232">
        <v>1</v>
      </c>
    </row>
    <row r="233" spans="1:282" x14ac:dyDescent="0.3">
      <c r="A233">
        <v>1</v>
      </c>
      <c r="B233">
        <v>0</v>
      </c>
      <c r="E233">
        <v>0</v>
      </c>
      <c r="F233">
        <v>0.7161658978978489</v>
      </c>
      <c r="G233">
        <v>0.7161658978978489</v>
      </c>
      <c r="H233">
        <v>0</v>
      </c>
      <c r="I233">
        <v>0</v>
      </c>
      <c r="J233">
        <v>1</v>
      </c>
      <c r="K233">
        <v>38.331530000000001</v>
      </c>
      <c r="L233">
        <v>6</v>
      </c>
      <c r="M233">
        <v>172</v>
      </c>
      <c r="N233">
        <v>0</v>
      </c>
      <c r="O233">
        <v>0</v>
      </c>
      <c r="P233">
        <v>0</v>
      </c>
      <c r="Q233">
        <v>0</v>
      </c>
      <c r="R233">
        <v>2</v>
      </c>
      <c r="S233">
        <v>0</v>
      </c>
      <c r="T233">
        <v>1</v>
      </c>
      <c r="U233">
        <v>0</v>
      </c>
      <c r="V233">
        <v>0</v>
      </c>
      <c r="W233">
        <v>113.4</v>
      </c>
      <c r="DW233">
        <v>113.4</v>
      </c>
      <c r="JV233">
        <v>1</v>
      </c>
    </row>
    <row r="234" spans="1:282" x14ac:dyDescent="0.3">
      <c r="A234">
        <v>1</v>
      </c>
      <c r="B234">
        <v>0</v>
      </c>
      <c r="E234">
        <v>0</v>
      </c>
      <c r="F234">
        <v>-0.7299597114019386</v>
      </c>
      <c r="G234">
        <v>-0.7299597114019386</v>
      </c>
      <c r="H234">
        <v>0</v>
      </c>
      <c r="I234">
        <v>0</v>
      </c>
      <c r="J234">
        <v>0</v>
      </c>
      <c r="K234">
        <v>29.081880000000002</v>
      </c>
      <c r="L234">
        <v>1</v>
      </c>
      <c r="M234">
        <v>158</v>
      </c>
      <c r="N234">
        <v>0</v>
      </c>
      <c r="O234">
        <v>0</v>
      </c>
      <c r="P234">
        <v>0</v>
      </c>
      <c r="Q234">
        <v>0</v>
      </c>
      <c r="R234">
        <v>2</v>
      </c>
      <c r="S234">
        <v>0</v>
      </c>
      <c r="T234">
        <v>1</v>
      </c>
      <c r="U234">
        <v>0</v>
      </c>
      <c r="V234">
        <v>0</v>
      </c>
      <c r="W234">
        <v>72.599999999999994</v>
      </c>
      <c r="DW234">
        <v>72.599999999999994</v>
      </c>
      <c r="JV234">
        <v>1</v>
      </c>
    </row>
    <row r="235" spans="1:282" x14ac:dyDescent="0.3">
      <c r="A235">
        <v>1</v>
      </c>
      <c r="B235">
        <v>0</v>
      </c>
      <c r="E235">
        <v>0</v>
      </c>
      <c r="F235">
        <v>-0.7299597114019386</v>
      </c>
      <c r="G235">
        <v>-0.7299597114019386</v>
      </c>
      <c r="H235">
        <v>0</v>
      </c>
      <c r="I235">
        <v>0</v>
      </c>
      <c r="J235">
        <v>0</v>
      </c>
      <c r="K235">
        <v>21.684650000000001</v>
      </c>
      <c r="L235">
        <v>2</v>
      </c>
      <c r="M235">
        <v>173</v>
      </c>
      <c r="N235">
        <v>1</v>
      </c>
      <c r="O235">
        <v>0</v>
      </c>
      <c r="P235">
        <v>0</v>
      </c>
      <c r="Q235">
        <v>0</v>
      </c>
      <c r="R235">
        <v>3</v>
      </c>
      <c r="S235">
        <v>0</v>
      </c>
      <c r="T235">
        <v>0</v>
      </c>
      <c r="U235">
        <v>1</v>
      </c>
      <c r="V235">
        <v>0</v>
      </c>
      <c r="W235">
        <v>64.900000000000006</v>
      </c>
      <c r="DW235">
        <v>64.900000000000006</v>
      </c>
      <c r="JV235">
        <v>1</v>
      </c>
    </row>
    <row r="236" spans="1:282" x14ac:dyDescent="0.3">
      <c r="A236">
        <v>1</v>
      </c>
      <c r="B236">
        <v>0</v>
      </c>
      <c r="E236">
        <v>0</v>
      </c>
      <c r="F236">
        <v>-1.0636810058557358</v>
      </c>
      <c r="G236">
        <v>-1.0636810058557358</v>
      </c>
      <c r="H236">
        <v>0</v>
      </c>
      <c r="I236">
        <v>0</v>
      </c>
      <c r="J236">
        <v>0</v>
      </c>
      <c r="K236">
        <v>29.960940000000001</v>
      </c>
      <c r="L236">
        <v>0</v>
      </c>
      <c r="M236">
        <v>160</v>
      </c>
      <c r="N236">
        <v>0</v>
      </c>
      <c r="O236">
        <v>0</v>
      </c>
      <c r="P236">
        <v>0</v>
      </c>
      <c r="Q236">
        <v>0</v>
      </c>
      <c r="R236">
        <v>1</v>
      </c>
      <c r="S236">
        <v>1</v>
      </c>
      <c r="T236">
        <v>0</v>
      </c>
      <c r="U236">
        <v>0</v>
      </c>
      <c r="V236">
        <v>0</v>
      </c>
      <c r="W236">
        <v>76.7</v>
      </c>
      <c r="DW236">
        <v>76.7</v>
      </c>
      <c r="JV236">
        <v>1</v>
      </c>
    </row>
    <row r="237" spans="1:282" x14ac:dyDescent="0.3">
      <c r="A237">
        <v>1</v>
      </c>
      <c r="B237">
        <v>0</v>
      </c>
      <c r="E237">
        <v>0</v>
      </c>
      <c r="F237">
        <v>-1.1749214373403347</v>
      </c>
      <c r="G237">
        <v>-1.1749214373403347</v>
      </c>
      <c r="H237">
        <v>0</v>
      </c>
      <c r="I237">
        <v>0</v>
      </c>
      <c r="J237">
        <v>0</v>
      </c>
      <c r="K237">
        <v>23.54571</v>
      </c>
      <c r="L237">
        <v>1</v>
      </c>
      <c r="M237">
        <v>152</v>
      </c>
      <c r="N237">
        <v>0</v>
      </c>
      <c r="O237">
        <v>0</v>
      </c>
      <c r="P237">
        <v>0</v>
      </c>
      <c r="Q237">
        <v>0</v>
      </c>
      <c r="R237">
        <v>3</v>
      </c>
      <c r="S237">
        <v>0</v>
      </c>
      <c r="T237">
        <v>0</v>
      </c>
      <c r="U237">
        <v>1</v>
      </c>
      <c r="V237">
        <v>0</v>
      </c>
      <c r="W237">
        <v>54.4</v>
      </c>
      <c r="DW237">
        <v>54.4</v>
      </c>
      <c r="JV237">
        <v>1</v>
      </c>
    </row>
    <row r="238" spans="1:282" x14ac:dyDescent="0.3">
      <c r="A238">
        <v>1</v>
      </c>
      <c r="B238">
        <v>0</v>
      </c>
      <c r="E238">
        <v>0</v>
      </c>
      <c r="F238">
        <v>-1.1749214373403347</v>
      </c>
      <c r="G238">
        <v>-1.1749214373403347</v>
      </c>
      <c r="H238">
        <v>0</v>
      </c>
      <c r="I238">
        <v>0</v>
      </c>
      <c r="J238">
        <v>0</v>
      </c>
      <c r="K238">
        <v>32.845599999999997</v>
      </c>
      <c r="L238">
        <v>0</v>
      </c>
      <c r="M238">
        <v>162</v>
      </c>
      <c r="N238">
        <v>0</v>
      </c>
      <c r="O238">
        <v>0</v>
      </c>
      <c r="P238">
        <v>0</v>
      </c>
      <c r="Q238">
        <v>0</v>
      </c>
      <c r="R238">
        <v>3</v>
      </c>
      <c r="S238">
        <v>0</v>
      </c>
      <c r="T238">
        <v>0</v>
      </c>
      <c r="U238">
        <v>1</v>
      </c>
      <c r="V238">
        <v>0</v>
      </c>
      <c r="W238">
        <v>86.2</v>
      </c>
      <c r="DW238">
        <v>86.2</v>
      </c>
      <c r="JV238">
        <v>1</v>
      </c>
    </row>
    <row r="239" spans="1:282" x14ac:dyDescent="0.3">
      <c r="A239">
        <v>1</v>
      </c>
      <c r="B239">
        <v>0</v>
      </c>
      <c r="E239">
        <v>0</v>
      </c>
      <c r="F239">
        <v>-1.0636810058557358</v>
      </c>
      <c r="G239">
        <v>0</v>
      </c>
      <c r="H239">
        <v>-1.0636810058557358</v>
      </c>
      <c r="I239">
        <v>59</v>
      </c>
      <c r="J239">
        <v>1</v>
      </c>
      <c r="K239">
        <v>44.150599999999997</v>
      </c>
      <c r="L239">
        <v>3</v>
      </c>
      <c r="M239">
        <v>165</v>
      </c>
      <c r="N239">
        <v>0</v>
      </c>
      <c r="O239">
        <v>0</v>
      </c>
      <c r="P239">
        <v>0</v>
      </c>
      <c r="Q239">
        <v>1</v>
      </c>
      <c r="R239">
        <v>1</v>
      </c>
      <c r="S239">
        <v>1</v>
      </c>
      <c r="T239">
        <v>0</v>
      </c>
      <c r="U239">
        <v>0</v>
      </c>
      <c r="V239">
        <v>0</v>
      </c>
      <c r="W239">
        <v>120.2</v>
      </c>
      <c r="DW239">
        <v>120.2</v>
      </c>
      <c r="JV239">
        <v>1</v>
      </c>
    </row>
    <row r="240" spans="1:282" x14ac:dyDescent="0.3">
      <c r="A240">
        <v>1</v>
      </c>
      <c r="B240">
        <v>0</v>
      </c>
      <c r="E240">
        <v>0</v>
      </c>
      <c r="F240">
        <v>-0.5074788484327406</v>
      </c>
      <c r="G240">
        <v>-0.5074788484327406</v>
      </c>
      <c r="H240">
        <v>0</v>
      </c>
      <c r="I240">
        <v>0</v>
      </c>
      <c r="J240">
        <v>0</v>
      </c>
      <c r="K240">
        <v>24.426960000000001</v>
      </c>
      <c r="L240">
        <v>2</v>
      </c>
      <c r="M240">
        <v>163</v>
      </c>
      <c r="N240">
        <v>0</v>
      </c>
      <c r="O240">
        <v>0</v>
      </c>
      <c r="P240">
        <v>1</v>
      </c>
      <c r="Q240">
        <v>0</v>
      </c>
      <c r="R240">
        <v>2</v>
      </c>
      <c r="S240">
        <v>0</v>
      </c>
      <c r="T240">
        <v>1</v>
      </c>
      <c r="U240">
        <v>0</v>
      </c>
      <c r="V240">
        <v>1</v>
      </c>
      <c r="W240">
        <v>64.900000000000006</v>
      </c>
      <c r="DW240">
        <v>64.900000000000006</v>
      </c>
      <c r="JV240">
        <v>1</v>
      </c>
    </row>
    <row r="241" spans="1:282" x14ac:dyDescent="0.3">
      <c r="A241">
        <v>1</v>
      </c>
      <c r="B241">
        <v>0</v>
      </c>
      <c r="E241">
        <v>0</v>
      </c>
      <c r="F241">
        <v>4.8723308990254642E-2</v>
      </c>
      <c r="G241">
        <v>4.8723308990254642E-2</v>
      </c>
      <c r="H241">
        <v>0</v>
      </c>
      <c r="I241">
        <v>0</v>
      </c>
      <c r="J241">
        <v>1</v>
      </c>
      <c r="K241">
        <v>28.501750000000001</v>
      </c>
      <c r="L241">
        <v>4</v>
      </c>
      <c r="M241">
        <v>162</v>
      </c>
      <c r="N241">
        <v>0</v>
      </c>
      <c r="O241">
        <v>0</v>
      </c>
      <c r="P241">
        <v>0</v>
      </c>
      <c r="Q241">
        <v>0</v>
      </c>
      <c r="R241">
        <v>3</v>
      </c>
      <c r="S241">
        <v>0</v>
      </c>
      <c r="T241">
        <v>0</v>
      </c>
      <c r="U241">
        <v>1</v>
      </c>
      <c r="V241">
        <v>0</v>
      </c>
      <c r="W241">
        <v>74.8</v>
      </c>
      <c r="DW241">
        <v>74.8</v>
      </c>
      <c r="JV241">
        <v>1</v>
      </c>
    </row>
    <row r="242" spans="1:282" x14ac:dyDescent="0.3">
      <c r="A242">
        <v>1</v>
      </c>
      <c r="B242">
        <v>0</v>
      </c>
      <c r="E242">
        <v>0</v>
      </c>
      <c r="F242">
        <v>-0.84120014288653766</v>
      </c>
      <c r="G242">
        <v>0</v>
      </c>
      <c r="H242">
        <v>-0.84120014288653766</v>
      </c>
      <c r="I242">
        <v>61</v>
      </c>
      <c r="J242">
        <v>0</v>
      </c>
      <c r="K242">
        <v>27.239229999999999</v>
      </c>
      <c r="L242">
        <v>3</v>
      </c>
      <c r="M242">
        <v>158</v>
      </c>
      <c r="N242">
        <v>0</v>
      </c>
      <c r="O242">
        <v>0</v>
      </c>
      <c r="P242">
        <v>1</v>
      </c>
      <c r="Q242">
        <v>1</v>
      </c>
      <c r="R242">
        <v>2</v>
      </c>
      <c r="S242">
        <v>0</v>
      </c>
      <c r="T242">
        <v>1</v>
      </c>
      <c r="U242">
        <v>0</v>
      </c>
      <c r="V242">
        <v>1</v>
      </c>
      <c r="W242">
        <v>68</v>
      </c>
      <c r="DW242">
        <v>68</v>
      </c>
      <c r="JV242">
        <v>1</v>
      </c>
    </row>
    <row r="243" spans="1:282" x14ac:dyDescent="0.3">
      <c r="A243">
        <v>1</v>
      </c>
      <c r="B243">
        <v>0</v>
      </c>
      <c r="E243">
        <v>0</v>
      </c>
      <c r="F243">
        <v>-0.39623841694814149</v>
      </c>
      <c r="G243">
        <v>-0.39623841694814149</v>
      </c>
      <c r="H243">
        <v>0</v>
      </c>
      <c r="I243">
        <v>0</v>
      </c>
      <c r="J243">
        <v>0</v>
      </c>
      <c r="K243">
        <v>23.874099999999999</v>
      </c>
      <c r="L243">
        <v>2</v>
      </c>
      <c r="M243">
        <v>156</v>
      </c>
      <c r="N243">
        <v>0</v>
      </c>
      <c r="O243">
        <v>0</v>
      </c>
      <c r="P243">
        <v>0</v>
      </c>
      <c r="Q243">
        <v>0</v>
      </c>
      <c r="R243">
        <v>1</v>
      </c>
      <c r="S243">
        <v>1</v>
      </c>
      <c r="T243">
        <v>0</v>
      </c>
      <c r="U243">
        <v>0</v>
      </c>
      <c r="V243">
        <v>0</v>
      </c>
      <c r="W243">
        <v>58.1</v>
      </c>
      <c r="DW243">
        <v>58.1</v>
      </c>
      <c r="JV243">
        <v>1</v>
      </c>
    </row>
    <row r="244" spans="1:282" x14ac:dyDescent="0.3">
      <c r="A244">
        <v>1</v>
      </c>
      <c r="B244">
        <v>0</v>
      </c>
      <c r="E244">
        <v>0</v>
      </c>
      <c r="F244">
        <v>-0.7299597114019386</v>
      </c>
      <c r="G244">
        <v>-0.7299597114019386</v>
      </c>
      <c r="H244">
        <v>0</v>
      </c>
      <c r="I244">
        <v>0</v>
      </c>
      <c r="J244">
        <v>0</v>
      </c>
      <c r="K244">
        <v>26.502269999999999</v>
      </c>
      <c r="L244">
        <v>1</v>
      </c>
      <c r="M244">
        <v>168</v>
      </c>
      <c r="N244">
        <v>0</v>
      </c>
      <c r="O244">
        <v>0</v>
      </c>
      <c r="P244">
        <v>0</v>
      </c>
      <c r="Q244">
        <v>0</v>
      </c>
      <c r="R244">
        <v>1</v>
      </c>
      <c r="S244">
        <v>1</v>
      </c>
      <c r="T244">
        <v>0</v>
      </c>
      <c r="U244">
        <v>0</v>
      </c>
      <c r="V244">
        <v>0</v>
      </c>
      <c r="W244">
        <v>74.8</v>
      </c>
      <c r="DW244">
        <v>74.8</v>
      </c>
      <c r="JV244">
        <v>1</v>
      </c>
    </row>
    <row r="245" spans="1:282" x14ac:dyDescent="0.3">
      <c r="A245">
        <v>1</v>
      </c>
      <c r="B245">
        <v>0</v>
      </c>
      <c r="E245">
        <v>0</v>
      </c>
      <c r="F245">
        <v>0.93864676086704701</v>
      </c>
      <c r="G245">
        <v>0</v>
      </c>
      <c r="H245">
        <v>0.93864676086704701</v>
      </c>
      <c r="I245">
        <v>77</v>
      </c>
      <c r="J245">
        <v>0</v>
      </c>
      <c r="K245">
        <v>25.59374</v>
      </c>
      <c r="L245">
        <v>5</v>
      </c>
      <c r="M245">
        <v>163</v>
      </c>
      <c r="N245">
        <v>0</v>
      </c>
      <c r="O245">
        <v>0</v>
      </c>
      <c r="P245">
        <v>0</v>
      </c>
      <c r="Q245">
        <v>1</v>
      </c>
      <c r="R245">
        <v>1</v>
      </c>
      <c r="S245">
        <v>1</v>
      </c>
      <c r="T245">
        <v>0</v>
      </c>
      <c r="U245">
        <v>0</v>
      </c>
      <c r="V245">
        <v>0</v>
      </c>
      <c r="W245">
        <v>68</v>
      </c>
      <c r="DW245">
        <v>68</v>
      </c>
      <c r="JV245">
        <v>1</v>
      </c>
    </row>
    <row r="246" spans="1:282" x14ac:dyDescent="0.3">
      <c r="A246">
        <v>1</v>
      </c>
      <c r="B246">
        <v>0</v>
      </c>
      <c r="E246">
        <v>0</v>
      </c>
      <c r="F246">
        <v>-1.2861618688249339</v>
      </c>
      <c r="G246">
        <v>-1.2861618688249339</v>
      </c>
      <c r="H246">
        <v>0</v>
      </c>
      <c r="I246">
        <v>0</v>
      </c>
      <c r="J246">
        <v>1</v>
      </c>
      <c r="K246">
        <v>29.569980000000001</v>
      </c>
      <c r="L246">
        <v>2</v>
      </c>
      <c r="M246">
        <v>173</v>
      </c>
      <c r="N246">
        <v>0</v>
      </c>
      <c r="O246">
        <v>0</v>
      </c>
      <c r="P246">
        <v>0</v>
      </c>
      <c r="Q246">
        <v>0</v>
      </c>
      <c r="R246">
        <v>3</v>
      </c>
      <c r="S246">
        <v>0</v>
      </c>
      <c r="T246">
        <v>0</v>
      </c>
      <c r="U246">
        <v>1</v>
      </c>
      <c r="V246">
        <v>0</v>
      </c>
      <c r="W246">
        <v>88.5</v>
      </c>
      <c r="DW246">
        <v>88.5</v>
      </c>
      <c r="JV246">
        <v>1</v>
      </c>
    </row>
    <row r="247" spans="1:282" x14ac:dyDescent="0.3">
      <c r="A247">
        <v>1</v>
      </c>
      <c r="B247">
        <v>0</v>
      </c>
      <c r="E247">
        <v>0</v>
      </c>
      <c r="F247">
        <v>0.82740632938244796</v>
      </c>
      <c r="G247">
        <v>0.82740632938244796</v>
      </c>
      <c r="H247">
        <v>0</v>
      </c>
      <c r="I247">
        <v>0</v>
      </c>
      <c r="J247">
        <v>1</v>
      </c>
      <c r="K247">
        <v>23.87865</v>
      </c>
      <c r="L247">
        <v>7</v>
      </c>
      <c r="M247">
        <v>166</v>
      </c>
      <c r="N247">
        <v>1</v>
      </c>
      <c r="O247">
        <v>1</v>
      </c>
      <c r="P247">
        <v>0</v>
      </c>
      <c r="Q247">
        <v>0</v>
      </c>
      <c r="R247">
        <v>2</v>
      </c>
      <c r="S247">
        <v>0</v>
      </c>
      <c r="T247">
        <v>1</v>
      </c>
      <c r="U247">
        <v>0</v>
      </c>
      <c r="V247">
        <v>0</v>
      </c>
      <c r="W247">
        <v>65.8</v>
      </c>
      <c r="DW247">
        <v>65.8</v>
      </c>
      <c r="JV247">
        <v>1</v>
      </c>
    </row>
    <row r="248" spans="1:282" x14ac:dyDescent="0.3">
      <c r="A248">
        <v>1</v>
      </c>
      <c r="B248">
        <v>0</v>
      </c>
      <c r="E248">
        <v>0</v>
      </c>
      <c r="F248">
        <v>0.60492546641324985</v>
      </c>
      <c r="G248">
        <v>0.60492546641324985</v>
      </c>
      <c r="H248">
        <v>0</v>
      </c>
      <c r="I248">
        <v>0</v>
      </c>
      <c r="J248">
        <v>1</v>
      </c>
      <c r="K248">
        <v>31.875</v>
      </c>
      <c r="L248">
        <v>6</v>
      </c>
      <c r="M248">
        <v>160</v>
      </c>
      <c r="N248">
        <v>1</v>
      </c>
      <c r="O248">
        <v>1</v>
      </c>
      <c r="P248">
        <v>0</v>
      </c>
      <c r="Q248">
        <v>0</v>
      </c>
      <c r="R248">
        <v>2</v>
      </c>
      <c r="S248">
        <v>0</v>
      </c>
      <c r="T248">
        <v>1</v>
      </c>
      <c r="U248">
        <v>0</v>
      </c>
      <c r="V248">
        <v>0</v>
      </c>
      <c r="W248">
        <v>81.599999999999994</v>
      </c>
      <c r="DW248">
        <v>81.599999999999994</v>
      </c>
      <c r="JV248">
        <v>1</v>
      </c>
    </row>
    <row r="249" spans="1:282" x14ac:dyDescent="0.3">
      <c r="A249">
        <v>1</v>
      </c>
      <c r="B249">
        <v>0</v>
      </c>
      <c r="E249">
        <v>0</v>
      </c>
      <c r="F249">
        <v>-1.0636810058557358</v>
      </c>
      <c r="G249">
        <v>-1.0636810058557358</v>
      </c>
      <c r="H249">
        <v>0</v>
      </c>
      <c r="I249">
        <v>0</v>
      </c>
      <c r="J249">
        <v>0</v>
      </c>
      <c r="K249">
        <v>20.244230000000002</v>
      </c>
      <c r="L249">
        <v>2</v>
      </c>
      <c r="M249">
        <v>157</v>
      </c>
      <c r="N249">
        <v>0</v>
      </c>
      <c r="O249">
        <v>0</v>
      </c>
      <c r="P249">
        <v>1</v>
      </c>
      <c r="Q249">
        <v>0</v>
      </c>
      <c r="R249">
        <v>1</v>
      </c>
      <c r="S249">
        <v>1</v>
      </c>
      <c r="T249">
        <v>0</v>
      </c>
      <c r="U249">
        <v>0</v>
      </c>
      <c r="V249">
        <v>1</v>
      </c>
      <c r="W249">
        <v>49.9</v>
      </c>
      <c r="DW249">
        <v>49.9</v>
      </c>
      <c r="JV249">
        <v>1</v>
      </c>
    </row>
    <row r="250" spans="1:282" x14ac:dyDescent="0.3">
      <c r="A250">
        <v>1</v>
      </c>
      <c r="B250">
        <v>0</v>
      </c>
      <c r="E250">
        <v>0</v>
      </c>
      <c r="F250">
        <v>-6.2517122494344393E-2</v>
      </c>
      <c r="G250">
        <v>-6.2517122494344393E-2</v>
      </c>
      <c r="H250">
        <v>0</v>
      </c>
      <c r="I250">
        <v>0</v>
      </c>
      <c r="J250">
        <v>0</v>
      </c>
      <c r="K250">
        <v>20.103809999999999</v>
      </c>
      <c r="L250">
        <v>2</v>
      </c>
      <c r="M250">
        <v>170</v>
      </c>
      <c r="N250">
        <v>0</v>
      </c>
      <c r="O250">
        <v>0</v>
      </c>
      <c r="P250">
        <v>0</v>
      </c>
      <c r="Q250">
        <v>0</v>
      </c>
      <c r="R250">
        <v>1</v>
      </c>
      <c r="S250">
        <v>1</v>
      </c>
      <c r="T250">
        <v>0</v>
      </c>
      <c r="U250">
        <v>0</v>
      </c>
      <c r="V250">
        <v>0</v>
      </c>
      <c r="W250">
        <v>58.1</v>
      </c>
      <c r="DW250">
        <v>58.1</v>
      </c>
      <c r="JV250">
        <v>1</v>
      </c>
    </row>
    <row r="251" spans="1:282" x14ac:dyDescent="0.3">
      <c r="A251">
        <v>1</v>
      </c>
      <c r="B251">
        <v>0</v>
      </c>
      <c r="E251">
        <v>0</v>
      </c>
      <c r="F251">
        <v>-1.2861618688249339</v>
      </c>
      <c r="G251">
        <v>-1.2861618688249339</v>
      </c>
      <c r="H251">
        <v>0</v>
      </c>
      <c r="I251">
        <v>0</v>
      </c>
      <c r="J251">
        <v>1</v>
      </c>
      <c r="K251">
        <v>37.769280000000002</v>
      </c>
      <c r="L251">
        <v>2</v>
      </c>
      <c r="M251">
        <v>168</v>
      </c>
      <c r="N251">
        <v>0</v>
      </c>
      <c r="O251">
        <v>0</v>
      </c>
      <c r="P251">
        <v>0</v>
      </c>
      <c r="Q251">
        <v>0</v>
      </c>
      <c r="R251">
        <v>3</v>
      </c>
      <c r="S251">
        <v>0</v>
      </c>
      <c r="T251">
        <v>0</v>
      </c>
      <c r="U251">
        <v>1</v>
      </c>
      <c r="V251">
        <v>0</v>
      </c>
      <c r="W251">
        <v>106.6</v>
      </c>
      <c r="DW251">
        <v>106.6</v>
      </c>
      <c r="JV251">
        <v>1</v>
      </c>
    </row>
    <row r="252" spans="1:282" x14ac:dyDescent="0.3">
      <c r="A252">
        <v>1</v>
      </c>
      <c r="B252">
        <v>0</v>
      </c>
      <c r="E252">
        <v>0</v>
      </c>
      <c r="F252">
        <v>-1.2861618688249339</v>
      </c>
      <c r="G252">
        <v>-1.2861618688249339</v>
      </c>
      <c r="H252">
        <v>0</v>
      </c>
      <c r="I252">
        <v>0</v>
      </c>
      <c r="J252">
        <v>0</v>
      </c>
      <c r="K252">
        <v>19.61938</v>
      </c>
      <c r="L252">
        <v>1</v>
      </c>
      <c r="M252">
        <v>170</v>
      </c>
      <c r="N252">
        <v>0</v>
      </c>
      <c r="O252">
        <v>0</v>
      </c>
      <c r="P252">
        <v>0</v>
      </c>
      <c r="Q252">
        <v>0</v>
      </c>
      <c r="R252">
        <v>2</v>
      </c>
      <c r="S252">
        <v>0</v>
      </c>
      <c r="T252">
        <v>1</v>
      </c>
      <c r="U252">
        <v>0</v>
      </c>
      <c r="V252">
        <v>0</v>
      </c>
      <c r="W252">
        <v>56.7</v>
      </c>
      <c r="DW252">
        <v>56.7</v>
      </c>
      <c r="JV252">
        <v>1</v>
      </c>
    </row>
    <row r="253" spans="1:282" x14ac:dyDescent="0.3">
      <c r="A253">
        <v>1</v>
      </c>
      <c r="B253">
        <v>0</v>
      </c>
      <c r="E253">
        <v>0</v>
      </c>
      <c r="F253">
        <v>-0.95244057437113672</v>
      </c>
      <c r="G253">
        <v>0</v>
      </c>
      <c r="H253">
        <v>-0.95244057437113672</v>
      </c>
      <c r="I253">
        <v>60</v>
      </c>
      <c r="J253">
        <v>1</v>
      </c>
      <c r="K253">
        <v>24.497509999999998</v>
      </c>
      <c r="L253">
        <v>4</v>
      </c>
      <c r="M253">
        <v>161</v>
      </c>
      <c r="N253">
        <v>0</v>
      </c>
      <c r="O253">
        <v>0</v>
      </c>
      <c r="P253">
        <v>1</v>
      </c>
      <c r="Q253">
        <v>1</v>
      </c>
      <c r="R253">
        <v>3</v>
      </c>
      <c r="S253">
        <v>0</v>
      </c>
      <c r="T253">
        <v>0</v>
      </c>
      <c r="U253">
        <v>1</v>
      </c>
      <c r="V253">
        <v>0</v>
      </c>
      <c r="W253">
        <v>63.5</v>
      </c>
      <c r="DW253">
        <v>63.5</v>
      </c>
      <c r="JV253">
        <v>1</v>
      </c>
    </row>
    <row r="254" spans="1:282" x14ac:dyDescent="0.3">
      <c r="A254">
        <v>1</v>
      </c>
      <c r="B254">
        <v>0</v>
      </c>
      <c r="E254">
        <v>0</v>
      </c>
      <c r="F254">
        <v>-1.0636810058557358</v>
      </c>
      <c r="G254">
        <v>-1.0636810058557358</v>
      </c>
      <c r="H254">
        <v>0</v>
      </c>
      <c r="I254">
        <v>0</v>
      </c>
      <c r="J254">
        <v>0</v>
      </c>
      <c r="K254">
        <v>23.90625</v>
      </c>
      <c r="L254">
        <v>0</v>
      </c>
      <c r="M254">
        <v>160</v>
      </c>
      <c r="N254">
        <v>0</v>
      </c>
      <c r="O254">
        <v>0</v>
      </c>
      <c r="P254">
        <v>0</v>
      </c>
      <c r="Q254">
        <v>0</v>
      </c>
      <c r="R254">
        <v>1</v>
      </c>
      <c r="S254">
        <v>1</v>
      </c>
      <c r="T254">
        <v>0</v>
      </c>
      <c r="U254">
        <v>0</v>
      </c>
      <c r="V254">
        <v>0</v>
      </c>
      <c r="W254">
        <v>61.2</v>
      </c>
      <c r="DW254">
        <v>61.2</v>
      </c>
      <c r="JV254">
        <v>1</v>
      </c>
    </row>
    <row r="255" spans="1:282" x14ac:dyDescent="0.3">
      <c r="A255">
        <v>1</v>
      </c>
      <c r="B255">
        <v>0</v>
      </c>
      <c r="E255">
        <v>0</v>
      </c>
      <c r="F255">
        <v>-0.5074788484327406</v>
      </c>
      <c r="G255">
        <v>-0.5074788484327406</v>
      </c>
      <c r="H255">
        <v>0</v>
      </c>
      <c r="I255">
        <v>0</v>
      </c>
      <c r="J255">
        <v>1</v>
      </c>
      <c r="K255">
        <v>36.326900000000002</v>
      </c>
      <c r="L255">
        <v>3</v>
      </c>
      <c r="M255">
        <v>165</v>
      </c>
      <c r="N255">
        <v>0</v>
      </c>
      <c r="O255">
        <v>0</v>
      </c>
      <c r="P255">
        <v>1</v>
      </c>
      <c r="Q255">
        <v>0</v>
      </c>
      <c r="R255">
        <v>2</v>
      </c>
      <c r="S255">
        <v>0</v>
      </c>
      <c r="T255">
        <v>1</v>
      </c>
      <c r="U255">
        <v>0</v>
      </c>
      <c r="V255">
        <v>0</v>
      </c>
      <c r="W255">
        <v>98.9</v>
      </c>
      <c r="DW255">
        <v>98.9</v>
      </c>
      <c r="JV255">
        <v>1</v>
      </c>
    </row>
    <row r="256" spans="1:282" x14ac:dyDescent="0.3">
      <c r="A256">
        <v>1</v>
      </c>
      <c r="B256">
        <v>0</v>
      </c>
      <c r="E256">
        <v>0</v>
      </c>
      <c r="F256">
        <v>-0.84120014288653766</v>
      </c>
      <c r="G256">
        <v>0</v>
      </c>
      <c r="H256">
        <v>-0.84120014288653766</v>
      </c>
      <c r="I256">
        <v>61</v>
      </c>
      <c r="J256">
        <v>1</v>
      </c>
      <c r="K256">
        <v>26.82114</v>
      </c>
      <c r="L256">
        <v>4</v>
      </c>
      <c r="M256">
        <v>168</v>
      </c>
      <c r="N256">
        <v>0</v>
      </c>
      <c r="O256">
        <v>0</v>
      </c>
      <c r="P256">
        <v>1</v>
      </c>
      <c r="Q256">
        <v>1</v>
      </c>
      <c r="R256">
        <v>3</v>
      </c>
      <c r="S256">
        <v>0</v>
      </c>
      <c r="T256">
        <v>0</v>
      </c>
      <c r="U256">
        <v>1</v>
      </c>
      <c r="V256">
        <v>0</v>
      </c>
      <c r="W256">
        <v>75.7</v>
      </c>
      <c r="DW256">
        <v>75.7</v>
      </c>
      <c r="JV256">
        <v>1</v>
      </c>
    </row>
    <row r="257" spans="1:282" x14ac:dyDescent="0.3">
      <c r="A257">
        <v>1</v>
      </c>
      <c r="B257">
        <v>0</v>
      </c>
      <c r="E257">
        <v>0</v>
      </c>
      <c r="F257">
        <v>-0.17375755397894344</v>
      </c>
      <c r="G257">
        <v>0</v>
      </c>
      <c r="H257">
        <v>-0.17375755397894344</v>
      </c>
      <c r="I257">
        <v>67</v>
      </c>
      <c r="J257">
        <v>0</v>
      </c>
      <c r="K257">
        <v>34.929020000000001</v>
      </c>
      <c r="L257">
        <v>4</v>
      </c>
      <c r="M257">
        <v>152</v>
      </c>
      <c r="N257">
        <v>0</v>
      </c>
      <c r="O257">
        <v>0</v>
      </c>
      <c r="P257">
        <v>0</v>
      </c>
      <c r="Q257">
        <v>1</v>
      </c>
      <c r="R257">
        <v>2</v>
      </c>
      <c r="S257">
        <v>0</v>
      </c>
      <c r="T257">
        <v>1</v>
      </c>
      <c r="U257">
        <v>0</v>
      </c>
      <c r="V257">
        <v>1</v>
      </c>
      <c r="W257">
        <v>80.7</v>
      </c>
      <c r="DW257">
        <v>80.7</v>
      </c>
      <c r="JV257">
        <v>1</v>
      </c>
    </row>
    <row r="258" spans="1:282" x14ac:dyDescent="0.3">
      <c r="A258">
        <v>1</v>
      </c>
      <c r="B258">
        <v>0</v>
      </c>
      <c r="E258">
        <v>0</v>
      </c>
      <c r="F258">
        <v>0.27120417195945273</v>
      </c>
      <c r="G258">
        <v>0</v>
      </c>
      <c r="H258">
        <v>0.27120417195945273</v>
      </c>
      <c r="I258">
        <v>71</v>
      </c>
      <c r="J258">
        <v>1</v>
      </c>
      <c r="K258">
        <v>23.774090000000001</v>
      </c>
      <c r="L258">
        <v>6</v>
      </c>
      <c r="M258">
        <v>168</v>
      </c>
      <c r="N258">
        <v>0</v>
      </c>
      <c r="O258">
        <v>0</v>
      </c>
      <c r="P258">
        <v>0</v>
      </c>
      <c r="Q258">
        <v>1</v>
      </c>
      <c r="R258">
        <v>3</v>
      </c>
      <c r="S258">
        <v>0</v>
      </c>
      <c r="T258">
        <v>0</v>
      </c>
      <c r="U258">
        <v>1</v>
      </c>
      <c r="V258">
        <v>0</v>
      </c>
      <c r="W258">
        <v>67.099999999999994</v>
      </c>
      <c r="DW258">
        <v>67.099999999999994</v>
      </c>
      <c r="JV258">
        <v>1</v>
      </c>
    </row>
    <row r="259" spans="1:282" x14ac:dyDescent="0.3">
      <c r="A259">
        <v>1</v>
      </c>
      <c r="B259">
        <v>0</v>
      </c>
      <c r="E259">
        <v>0</v>
      </c>
      <c r="F259">
        <v>0.27120417195945273</v>
      </c>
      <c r="G259">
        <v>0.27120417195945273</v>
      </c>
      <c r="H259">
        <v>0</v>
      </c>
      <c r="I259">
        <v>0</v>
      </c>
      <c r="J259">
        <v>1</v>
      </c>
      <c r="K259">
        <v>28.450959999999998</v>
      </c>
      <c r="L259">
        <v>5</v>
      </c>
      <c r="M259">
        <v>168</v>
      </c>
      <c r="N259">
        <v>0</v>
      </c>
      <c r="O259">
        <v>0</v>
      </c>
      <c r="P259">
        <v>0</v>
      </c>
      <c r="Q259">
        <v>0</v>
      </c>
      <c r="R259">
        <v>2</v>
      </c>
      <c r="S259">
        <v>0</v>
      </c>
      <c r="T259">
        <v>1</v>
      </c>
      <c r="U259">
        <v>0</v>
      </c>
      <c r="V259">
        <v>0</v>
      </c>
      <c r="W259">
        <v>80.3</v>
      </c>
      <c r="DW259">
        <v>80.3</v>
      </c>
      <c r="JV259">
        <v>1</v>
      </c>
    </row>
    <row r="260" spans="1:282" x14ac:dyDescent="0.3">
      <c r="A260">
        <v>1</v>
      </c>
      <c r="B260">
        <v>0</v>
      </c>
      <c r="E260">
        <v>0</v>
      </c>
      <c r="F260">
        <v>0.60492546641324985</v>
      </c>
      <c r="G260">
        <v>0.60492546641324985</v>
      </c>
      <c r="H260">
        <v>0</v>
      </c>
      <c r="I260">
        <v>0</v>
      </c>
      <c r="J260">
        <v>1</v>
      </c>
      <c r="K260">
        <v>42.154389999999999</v>
      </c>
      <c r="L260">
        <v>5</v>
      </c>
      <c r="M260">
        <v>163</v>
      </c>
      <c r="N260">
        <v>0</v>
      </c>
      <c r="O260">
        <v>0</v>
      </c>
      <c r="P260">
        <v>1</v>
      </c>
      <c r="Q260">
        <v>0</v>
      </c>
      <c r="R260">
        <v>1</v>
      </c>
      <c r="S260">
        <v>1</v>
      </c>
      <c r="T260">
        <v>0</v>
      </c>
      <c r="U260">
        <v>0</v>
      </c>
      <c r="V260">
        <v>0</v>
      </c>
      <c r="W260">
        <v>112</v>
      </c>
      <c r="DW260">
        <v>112</v>
      </c>
      <c r="JV260">
        <v>1</v>
      </c>
    </row>
    <row r="261" spans="1:282" x14ac:dyDescent="0.3">
      <c r="A261">
        <v>1</v>
      </c>
      <c r="B261">
        <v>0</v>
      </c>
      <c r="E261">
        <v>0</v>
      </c>
      <c r="F261">
        <v>-0.5074788484327406</v>
      </c>
      <c r="G261">
        <v>-0.5074788484327406</v>
      </c>
      <c r="H261">
        <v>0</v>
      </c>
      <c r="I261">
        <v>0</v>
      </c>
      <c r="J261">
        <v>1</v>
      </c>
      <c r="K261">
        <v>27.475629999999999</v>
      </c>
      <c r="L261">
        <v>3</v>
      </c>
      <c r="M261">
        <v>163</v>
      </c>
      <c r="N261">
        <v>0</v>
      </c>
      <c r="O261">
        <v>0</v>
      </c>
      <c r="P261">
        <v>0</v>
      </c>
      <c r="Q261">
        <v>0</v>
      </c>
      <c r="R261">
        <v>3</v>
      </c>
      <c r="S261">
        <v>0</v>
      </c>
      <c r="T261">
        <v>0</v>
      </c>
      <c r="U261">
        <v>1</v>
      </c>
      <c r="V261">
        <v>0</v>
      </c>
      <c r="W261">
        <v>73</v>
      </c>
      <c r="DW261">
        <v>73</v>
      </c>
      <c r="JV261">
        <v>1</v>
      </c>
    </row>
    <row r="262" spans="1:282" x14ac:dyDescent="0.3">
      <c r="A262">
        <v>1</v>
      </c>
      <c r="B262">
        <v>0</v>
      </c>
      <c r="E262">
        <v>0</v>
      </c>
      <c r="F262">
        <v>1.1611276238362451</v>
      </c>
      <c r="G262">
        <v>0</v>
      </c>
      <c r="H262">
        <v>1.1611276238362451</v>
      </c>
      <c r="I262">
        <v>79</v>
      </c>
      <c r="J262">
        <v>1</v>
      </c>
      <c r="K262">
        <v>26.5625</v>
      </c>
      <c r="L262">
        <v>7</v>
      </c>
      <c r="M262">
        <v>160</v>
      </c>
      <c r="N262">
        <v>0</v>
      </c>
      <c r="O262">
        <v>0</v>
      </c>
      <c r="P262">
        <v>0</v>
      </c>
      <c r="Q262">
        <v>1</v>
      </c>
      <c r="R262">
        <v>2</v>
      </c>
      <c r="S262">
        <v>0</v>
      </c>
      <c r="T262">
        <v>1</v>
      </c>
      <c r="U262">
        <v>0</v>
      </c>
      <c r="V262">
        <v>0</v>
      </c>
      <c r="W262">
        <v>68</v>
      </c>
      <c r="DW262">
        <v>68</v>
      </c>
      <c r="JV262">
        <v>1</v>
      </c>
    </row>
    <row r="263" spans="1:282" x14ac:dyDescent="0.3">
      <c r="A263">
        <v>1</v>
      </c>
      <c r="B263">
        <v>0</v>
      </c>
      <c r="E263">
        <v>0</v>
      </c>
      <c r="F263">
        <v>0.93864676086704701</v>
      </c>
      <c r="G263">
        <v>0.93864676086704701</v>
      </c>
      <c r="H263">
        <v>0</v>
      </c>
      <c r="I263">
        <v>0</v>
      </c>
      <c r="J263">
        <v>1</v>
      </c>
      <c r="K263">
        <v>30.305050000000001</v>
      </c>
      <c r="L263">
        <v>6</v>
      </c>
      <c r="M263">
        <v>173</v>
      </c>
      <c r="N263">
        <v>0</v>
      </c>
      <c r="O263">
        <v>0</v>
      </c>
      <c r="P263">
        <v>0</v>
      </c>
      <c r="Q263">
        <v>0</v>
      </c>
      <c r="R263">
        <v>1</v>
      </c>
      <c r="S263">
        <v>1</v>
      </c>
      <c r="T263">
        <v>0</v>
      </c>
      <c r="U263">
        <v>0</v>
      </c>
      <c r="V263">
        <v>0</v>
      </c>
      <c r="W263">
        <v>90.7</v>
      </c>
      <c r="DW263">
        <v>90.7</v>
      </c>
      <c r="JV263">
        <v>1</v>
      </c>
    </row>
    <row r="264" spans="1:282" x14ac:dyDescent="0.3">
      <c r="A264">
        <v>1</v>
      </c>
      <c r="B264">
        <v>0</v>
      </c>
      <c r="E264">
        <v>0</v>
      </c>
      <c r="F264">
        <v>-0.84120014288653766</v>
      </c>
      <c r="G264">
        <v>-0.84120014288653766</v>
      </c>
      <c r="H264">
        <v>0</v>
      </c>
      <c r="I264">
        <v>0</v>
      </c>
      <c r="J264">
        <v>0</v>
      </c>
      <c r="K264">
        <v>22.694990000000001</v>
      </c>
      <c r="L264">
        <v>1</v>
      </c>
      <c r="M264">
        <v>176</v>
      </c>
      <c r="N264">
        <v>0</v>
      </c>
      <c r="O264">
        <v>0</v>
      </c>
      <c r="P264">
        <v>0</v>
      </c>
      <c r="Q264">
        <v>0</v>
      </c>
      <c r="R264">
        <v>1</v>
      </c>
      <c r="S264">
        <v>1</v>
      </c>
      <c r="T264">
        <v>0</v>
      </c>
      <c r="U264">
        <v>0</v>
      </c>
      <c r="V264">
        <v>0</v>
      </c>
      <c r="W264">
        <v>70.3</v>
      </c>
      <c r="DW264">
        <v>70.3</v>
      </c>
      <c r="JV264">
        <v>1</v>
      </c>
    </row>
    <row r="265" spans="1:282" x14ac:dyDescent="0.3">
      <c r="A265">
        <v>1</v>
      </c>
      <c r="B265">
        <v>0</v>
      </c>
      <c r="E265">
        <v>0</v>
      </c>
      <c r="F265">
        <v>-0.5074788484327406</v>
      </c>
      <c r="G265">
        <v>-0.5074788484327406</v>
      </c>
      <c r="H265">
        <v>0</v>
      </c>
      <c r="I265">
        <v>0</v>
      </c>
      <c r="J265">
        <v>0</v>
      </c>
      <c r="K265">
        <v>31.384080000000001</v>
      </c>
      <c r="L265">
        <v>2</v>
      </c>
      <c r="M265">
        <v>170</v>
      </c>
      <c r="N265">
        <v>1</v>
      </c>
      <c r="O265">
        <v>0</v>
      </c>
      <c r="P265">
        <v>0</v>
      </c>
      <c r="Q265">
        <v>0</v>
      </c>
      <c r="R265">
        <v>2</v>
      </c>
      <c r="S265">
        <v>0</v>
      </c>
      <c r="T265">
        <v>1</v>
      </c>
      <c r="U265">
        <v>0</v>
      </c>
      <c r="V265">
        <v>0</v>
      </c>
      <c r="W265">
        <v>90.7</v>
      </c>
      <c r="DW265">
        <v>90.7</v>
      </c>
      <c r="JV265">
        <v>1</v>
      </c>
    </row>
    <row r="266" spans="1:282" x14ac:dyDescent="0.3">
      <c r="A266">
        <v>1</v>
      </c>
      <c r="B266">
        <v>0</v>
      </c>
      <c r="E266">
        <v>0</v>
      </c>
      <c r="F266">
        <v>-0.5074788484327406</v>
      </c>
      <c r="G266">
        <v>-0.5074788484327406</v>
      </c>
      <c r="H266">
        <v>0</v>
      </c>
      <c r="I266">
        <v>0</v>
      </c>
      <c r="J266">
        <v>0</v>
      </c>
      <c r="K266">
        <v>24.828589999999998</v>
      </c>
      <c r="L266">
        <v>1</v>
      </c>
      <c r="M266">
        <v>157</v>
      </c>
      <c r="N266">
        <v>0</v>
      </c>
      <c r="O266">
        <v>0</v>
      </c>
      <c r="P266">
        <v>1</v>
      </c>
      <c r="Q266">
        <v>0</v>
      </c>
      <c r="R266">
        <v>2</v>
      </c>
      <c r="S266">
        <v>0</v>
      </c>
      <c r="T266">
        <v>1</v>
      </c>
      <c r="U266">
        <v>0</v>
      </c>
      <c r="V266">
        <v>0</v>
      </c>
      <c r="W266">
        <v>61.2</v>
      </c>
      <c r="DW266">
        <v>61.2</v>
      </c>
      <c r="JV266">
        <v>1</v>
      </c>
    </row>
    <row r="267" spans="1:282" x14ac:dyDescent="0.3">
      <c r="A267">
        <v>1</v>
      </c>
      <c r="B267">
        <v>0</v>
      </c>
      <c r="E267">
        <v>0</v>
      </c>
      <c r="F267">
        <v>-0.39623841694814149</v>
      </c>
      <c r="G267">
        <v>-0.39623841694814149</v>
      </c>
      <c r="H267">
        <v>0</v>
      </c>
      <c r="I267">
        <v>0</v>
      </c>
      <c r="J267">
        <v>0</v>
      </c>
      <c r="K267">
        <v>32.687069999999999</v>
      </c>
      <c r="L267">
        <v>2</v>
      </c>
      <c r="M267">
        <v>158</v>
      </c>
      <c r="N267">
        <v>0</v>
      </c>
      <c r="O267">
        <v>0</v>
      </c>
      <c r="P267">
        <v>1</v>
      </c>
      <c r="Q267">
        <v>0</v>
      </c>
      <c r="R267">
        <v>3</v>
      </c>
      <c r="S267">
        <v>0</v>
      </c>
      <c r="T267">
        <v>0</v>
      </c>
      <c r="U267">
        <v>1</v>
      </c>
      <c r="V267">
        <v>0</v>
      </c>
      <c r="W267">
        <v>81.599999999999994</v>
      </c>
      <c r="DW267">
        <v>81.599999999999994</v>
      </c>
      <c r="JV267">
        <v>1</v>
      </c>
    </row>
    <row r="268" spans="1:282" x14ac:dyDescent="0.3">
      <c r="A268">
        <v>1</v>
      </c>
      <c r="B268">
        <v>0</v>
      </c>
      <c r="E268">
        <v>0</v>
      </c>
      <c r="F268">
        <v>-1.0636810058557358</v>
      </c>
      <c r="G268">
        <v>-1.0636810058557358</v>
      </c>
      <c r="H268">
        <v>0</v>
      </c>
      <c r="I268">
        <v>0</v>
      </c>
      <c r="J268">
        <v>0</v>
      </c>
      <c r="K268">
        <v>22.976680000000002</v>
      </c>
      <c r="L268">
        <v>0</v>
      </c>
      <c r="M268">
        <v>162</v>
      </c>
      <c r="N268">
        <v>0</v>
      </c>
      <c r="O268">
        <v>0</v>
      </c>
      <c r="P268">
        <v>0</v>
      </c>
      <c r="Q268">
        <v>0</v>
      </c>
      <c r="R268">
        <v>1</v>
      </c>
      <c r="S268">
        <v>1</v>
      </c>
      <c r="T268">
        <v>0</v>
      </c>
      <c r="U268">
        <v>0</v>
      </c>
      <c r="V268">
        <v>0</v>
      </c>
      <c r="W268">
        <v>60.3</v>
      </c>
      <c r="DW268">
        <v>60.3</v>
      </c>
      <c r="JV268">
        <v>1</v>
      </c>
    </row>
    <row r="269" spans="1:282" x14ac:dyDescent="0.3">
      <c r="A269">
        <v>1</v>
      </c>
      <c r="B269">
        <v>0</v>
      </c>
      <c r="E269">
        <v>0</v>
      </c>
      <c r="F269">
        <v>-0.39623841694814149</v>
      </c>
      <c r="G269">
        <v>0</v>
      </c>
      <c r="H269">
        <v>-0.39623841694814149</v>
      </c>
      <c r="I269">
        <v>65</v>
      </c>
      <c r="J269">
        <v>0</v>
      </c>
      <c r="K269">
        <v>21.177330000000001</v>
      </c>
      <c r="L269">
        <v>4</v>
      </c>
      <c r="M269">
        <v>157</v>
      </c>
      <c r="N269">
        <v>0</v>
      </c>
      <c r="O269">
        <v>0</v>
      </c>
      <c r="P269">
        <v>1</v>
      </c>
      <c r="Q269">
        <v>1</v>
      </c>
      <c r="R269">
        <v>2</v>
      </c>
      <c r="S269">
        <v>0</v>
      </c>
      <c r="T269">
        <v>1</v>
      </c>
      <c r="U269">
        <v>0</v>
      </c>
      <c r="V269">
        <v>0</v>
      </c>
      <c r="W269">
        <v>52.2</v>
      </c>
      <c r="DW269">
        <v>52.2</v>
      </c>
      <c r="JV269">
        <v>1</v>
      </c>
    </row>
    <row r="270" spans="1:282" x14ac:dyDescent="0.3">
      <c r="A270">
        <v>1</v>
      </c>
      <c r="B270">
        <v>0</v>
      </c>
      <c r="E270">
        <v>0</v>
      </c>
      <c r="F270">
        <v>0.15996374047485368</v>
      </c>
      <c r="G270">
        <v>0.15996374047485368</v>
      </c>
      <c r="H270">
        <v>0</v>
      </c>
      <c r="I270">
        <v>0</v>
      </c>
      <c r="J270">
        <v>0</v>
      </c>
      <c r="K270">
        <v>26.459409999999998</v>
      </c>
      <c r="L270">
        <v>4</v>
      </c>
      <c r="M270">
        <v>163</v>
      </c>
      <c r="N270">
        <v>1</v>
      </c>
      <c r="O270">
        <v>0</v>
      </c>
      <c r="P270">
        <v>0</v>
      </c>
      <c r="Q270">
        <v>0</v>
      </c>
      <c r="R270">
        <v>1</v>
      </c>
      <c r="S270">
        <v>1</v>
      </c>
      <c r="T270">
        <v>0</v>
      </c>
      <c r="U270">
        <v>0</v>
      </c>
      <c r="V270">
        <v>0</v>
      </c>
      <c r="W270">
        <v>70.3</v>
      </c>
      <c r="DW270">
        <v>70.3</v>
      </c>
      <c r="JV270">
        <v>1</v>
      </c>
    </row>
    <row r="271" spans="1:282" x14ac:dyDescent="0.3">
      <c r="A271">
        <v>1</v>
      </c>
      <c r="B271">
        <v>0</v>
      </c>
      <c r="E271">
        <v>0</v>
      </c>
      <c r="F271">
        <v>-1.508642731794132</v>
      </c>
      <c r="G271">
        <v>-1.508642731794132</v>
      </c>
      <c r="H271">
        <v>0</v>
      </c>
      <c r="I271">
        <v>0</v>
      </c>
      <c r="J271">
        <v>0</v>
      </c>
      <c r="K271">
        <v>39.742420000000003</v>
      </c>
      <c r="L271">
        <v>0</v>
      </c>
      <c r="M271">
        <v>162</v>
      </c>
      <c r="N271">
        <v>0</v>
      </c>
      <c r="O271">
        <v>0</v>
      </c>
      <c r="P271">
        <v>0</v>
      </c>
      <c r="Q271">
        <v>0</v>
      </c>
      <c r="R271">
        <v>1</v>
      </c>
      <c r="S271">
        <v>1</v>
      </c>
      <c r="T271">
        <v>0</v>
      </c>
      <c r="U271">
        <v>0</v>
      </c>
      <c r="V271">
        <v>0</v>
      </c>
      <c r="W271">
        <v>104.3</v>
      </c>
      <c r="DW271">
        <v>104.3</v>
      </c>
      <c r="JV271">
        <v>1</v>
      </c>
    </row>
    <row r="272" spans="1:282" x14ac:dyDescent="0.3">
      <c r="A272">
        <v>1</v>
      </c>
      <c r="B272">
        <v>0</v>
      </c>
      <c r="E272">
        <v>0</v>
      </c>
      <c r="F272">
        <v>-0.95244057437113672</v>
      </c>
      <c r="G272">
        <v>-0.95244057437113672</v>
      </c>
      <c r="H272">
        <v>0</v>
      </c>
      <c r="I272">
        <v>0</v>
      </c>
      <c r="J272">
        <v>0</v>
      </c>
      <c r="K272">
        <v>20.904199999999999</v>
      </c>
      <c r="L272">
        <v>2</v>
      </c>
      <c r="M272">
        <v>168</v>
      </c>
      <c r="N272">
        <v>1</v>
      </c>
      <c r="O272">
        <v>0</v>
      </c>
      <c r="P272">
        <v>1</v>
      </c>
      <c r="Q272">
        <v>0</v>
      </c>
      <c r="R272">
        <v>1</v>
      </c>
      <c r="S272">
        <v>1</v>
      </c>
      <c r="T272">
        <v>0</v>
      </c>
      <c r="U272">
        <v>0</v>
      </c>
      <c r="V272">
        <v>0</v>
      </c>
      <c r="W272">
        <v>59</v>
      </c>
      <c r="DW272">
        <v>59</v>
      </c>
      <c r="JV272">
        <v>1</v>
      </c>
    </row>
    <row r="273" spans="1:282" x14ac:dyDescent="0.3">
      <c r="A273">
        <v>1</v>
      </c>
      <c r="B273">
        <v>0</v>
      </c>
      <c r="E273">
        <v>0</v>
      </c>
      <c r="F273">
        <v>0.93864676086704701</v>
      </c>
      <c r="G273">
        <v>0.93864676086704701</v>
      </c>
      <c r="H273">
        <v>0</v>
      </c>
      <c r="I273">
        <v>0</v>
      </c>
      <c r="J273">
        <v>0</v>
      </c>
      <c r="K273">
        <v>27.460940000000001</v>
      </c>
      <c r="L273">
        <v>4</v>
      </c>
      <c r="M273">
        <v>160</v>
      </c>
      <c r="N273">
        <v>0</v>
      </c>
      <c r="O273">
        <v>0</v>
      </c>
      <c r="P273">
        <v>0</v>
      </c>
      <c r="Q273">
        <v>0</v>
      </c>
      <c r="R273">
        <v>1</v>
      </c>
      <c r="S273">
        <v>1</v>
      </c>
      <c r="T273">
        <v>0</v>
      </c>
      <c r="U273">
        <v>0</v>
      </c>
      <c r="V273">
        <v>0</v>
      </c>
      <c r="W273">
        <v>70.3</v>
      </c>
      <c r="DW273">
        <v>70.3</v>
      </c>
      <c r="JV273">
        <v>1</v>
      </c>
    </row>
    <row r="274" spans="1:282" x14ac:dyDescent="0.3">
      <c r="A274">
        <v>1</v>
      </c>
      <c r="B274">
        <v>0</v>
      </c>
      <c r="E274">
        <v>0</v>
      </c>
      <c r="F274">
        <v>4.8723308990254642E-2</v>
      </c>
      <c r="G274">
        <v>4.8723308990254642E-2</v>
      </c>
      <c r="H274">
        <v>0</v>
      </c>
      <c r="I274">
        <v>0</v>
      </c>
      <c r="J274">
        <v>0</v>
      </c>
      <c r="K274">
        <v>18.789059999999999</v>
      </c>
      <c r="L274">
        <v>3</v>
      </c>
      <c r="M274">
        <v>160</v>
      </c>
      <c r="N274">
        <v>0</v>
      </c>
      <c r="O274">
        <v>0</v>
      </c>
      <c r="P274">
        <v>0</v>
      </c>
      <c r="Q274">
        <v>0</v>
      </c>
      <c r="R274">
        <v>1</v>
      </c>
      <c r="S274">
        <v>1</v>
      </c>
      <c r="T274">
        <v>0</v>
      </c>
      <c r="U274">
        <v>0</v>
      </c>
      <c r="V274">
        <v>0</v>
      </c>
      <c r="W274">
        <v>48.1</v>
      </c>
      <c r="DW274">
        <v>48.1</v>
      </c>
      <c r="JV274">
        <v>1</v>
      </c>
    </row>
    <row r="275" spans="1:282" x14ac:dyDescent="0.3">
      <c r="A275">
        <v>1</v>
      </c>
      <c r="B275">
        <v>0</v>
      </c>
      <c r="E275">
        <v>0</v>
      </c>
      <c r="F275">
        <v>1.6060893497746411</v>
      </c>
      <c r="G275">
        <v>1.6060893497746411</v>
      </c>
      <c r="H275">
        <v>0</v>
      </c>
      <c r="I275">
        <v>0</v>
      </c>
      <c r="J275">
        <v>1</v>
      </c>
      <c r="K275">
        <v>32.914790000000004</v>
      </c>
      <c r="L275">
        <v>7</v>
      </c>
      <c r="M275">
        <v>166</v>
      </c>
      <c r="N275">
        <v>0</v>
      </c>
      <c r="O275">
        <v>0</v>
      </c>
      <c r="P275">
        <v>0</v>
      </c>
      <c r="Q275">
        <v>0</v>
      </c>
      <c r="R275">
        <v>1</v>
      </c>
      <c r="S275">
        <v>1</v>
      </c>
      <c r="T275">
        <v>0</v>
      </c>
      <c r="U275">
        <v>0</v>
      </c>
      <c r="V275">
        <v>0</v>
      </c>
      <c r="W275">
        <v>90.7</v>
      </c>
      <c r="DW275">
        <v>90.7</v>
      </c>
      <c r="JV275">
        <v>1</v>
      </c>
    </row>
    <row r="276" spans="1:282" x14ac:dyDescent="0.3">
      <c r="A276">
        <v>1</v>
      </c>
      <c r="B276">
        <v>0</v>
      </c>
      <c r="E276">
        <v>0</v>
      </c>
      <c r="F276">
        <v>-0.39623841694814149</v>
      </c>
      <c r="G276">
        <v>-0.39623841694814149</v>
      </c>
      <c r="H276">
        <v>0</v>
      </c>
      <c r="I276">
        <v>0</v>
      </c>
      <c r="J276">
        <v>1</v>
      </c>
      <c r="K276">
        <v>40.993479999999998</v>
      </c>
      <c r="L276">
        <v>5</v>
      </c>
      <c r="M276">
        <v>168</v>
      </c>
      <c r="N276">
        <v>0</v>
      </c>
      <c r="O276">
        <v>0</v>
      </c>
      <c r="P276">
        <v>0</v>
      </c>
      <c r="Q276">
        <v>0</v>
      </c>
      <c r="R276">
        <v>2</v>
      </c>
      <c r="S276">
        <v>0</v>
      </c>
      <c r="T276">
        <v>1</v>
      </c>
      <c r="U276">
        <v>0</v>
      </c>
      <c r="V276">
        <v>1</v>
      </c>
      <c r="W276">
        <v>115.7</v>
      </c>
      <c r="DW276">
        <v>115.7</v>
      </c>
      <c r="JV276">
        <v>1</v>
      </c>
    </row>
    <row r="277" spans="1:282" x14ac:dyDescent="0.3">
      <c r="A277">
        <v>1</v>
      </c>
      <c r="B277">
        <v>0</v>
      </c>
      <c r="E277">
        <v>0</v>
      </c>
      <c r="F277">
        <v>-1.508642731794132</v>
      </c>
      <c r="G277">
        <v>-1.508642731794132</v>
      </c>
      <c r="H277">
        <v>0</v>
      </c>
      <c r="I277">
        <v>0</v>
      </c>
      <c r="J277">
        <v>1</v>
      </c>
      <c r="K277">
        <v>29.26587</v>
      </c>
      <c r="L277">
        <v>3</v>
      </c>
      <c r="M277">
        <v>168</v>
      </c>
      <c r="N277">
        <v>1</v>
      </c>
      <c r="O277">
        <v>1</v>
      </c>
      <c r="P277">
        <v>1</v>
      </c>
      <c r="Q277">
        <v>0</v>
      </c>
      <c r="R277">
        <v>3</v>
      </c>
      <c r="S277">
        <v>0</v>
      </c>
      <c r="T277">
        <v>0</v>
      </c>
      <c r="U277">
        <v>1</v>
      </c>
      <c r="V277">
        <v>0</v>
      </c>
      <c r="W277">
        <v>82.6</v>
      </c>
      <c r="DW277">
        <v>82.6</v>
      </c>
      <c r="JV277">
        <v>1</v>
      </c>
    </row>
    <row r="278" spans="1:282" x14ac:dyDescent="0.3">
      <c r="A278">
        <v>1</v>
      </c>
      <c r="B278">
        <v>0</v>
      </c>
      <c r="E278">
        <v>0</v>
      </c>
      <c r="F278">
        <v>0.15996374047485368</v>
      </c>
      <c r="G278">
        <v>0.15996374047485368</v>
      </c>
      <c r="H278">
        <v>0</v>
      </c>
      <c r="I278">
        <v>0</v>
      </c>
      <c r="J278">
        <v>0</v>
      </c>
      <c r="K278">
        <v>24.092970000000001</v>
      </c>
      <c r="L278">
        <v>3</v>
      </c>
      <c r="M278">
        <v>168</v>
      </c>
      <c r="N278">
        <v>0</v>
      </c>
      <c r="O278">
        <v>0</v>
      </c>
      <c r="P278">
        <v>0</v>
      </c>
      <c r="Q278">
        <v>0</v>
      </c>
      <c r="R278">
        <v>2</v>
      </c>
      <c r="S278">
        <v>0</v>
      </c>
      <c r="T278">
        <v>1</v>
      </c>
      <c r="U278">
        <v>0</v>
      </c>
      <c r="V278">
        <v>0</v>
      </c>
      <c r="W278">
        <v>68</v>
      </c>
      <c r="DW278">
        <v>68</v>
      </c>
      <c r="JV278">
        <v>1</v>
      </c>
    </row>
    <row r="279" spans="1:282" x14ac:dyDescent="0.3">
      <c r="A279">
        <v>1</v>
      </c>
      <c r="B279">
        <v>0</v>
      </c>
      <c r="E279">
        <v>0</v>
      </c>
      <c r="F279">
        <v>1.1611276238362451</v>
      </c>
      <c r="G279">
        <v>1.1611276238362451</v>
      </c>
      <c r="H279">
        <v>0</v>
      </c>
      <c r="I279">
        <v>0</v>
      </c>
      <c r="J279">
        <v>1</v>
      </c>
      <c r="K279">
        <v>25.121110000000002</v>
      </c>
      <c r="L279">
        <v>6</v>
      </c>
      <c r="M279">
        <v>170</v>
      </c>
      <c r="N279">
        <v>0</v>
      </c>
      <c r="O279">
        <v>0</v>
      </c>
      <c r="P279">
        <v>0</v>
      </c>
      <c r="Q279">
        <v>0</v>
      </c>
      <c r="R279">
        <v>1</v>
      </c>
      <c r="S279">
        <v>1</v>
      </c>
      <c r="T279">
        <v>0</v>
      </c>
      <c r="U279">
        <v>0</v>
      </c>
      <c r="V279">
        <v>0</v>
      </c>
      <c r="W279">
        <v>72.599999999999994</v>
      </c>
      <c r="DW279">
        <v>72.599999999999994</v>
      </c>
      <c r="JV279">
        <v>1</v>
      </c>
    </row>
    <row r="280" spans="1:282" x14ac:dyDescent="0.3">
      <c r="A280">
        <v>1</v>
      </c>
      <c r="B280">
        <v>0</v>
      </c>
      <c r="E280">
        <v>0</v>
      </c>
      <c r="F280">
        <v>2.3847723701668344</v>
      </c>
      <c r="G280">
        <v>2.3847723701668344</v>
      </c>
      <c r="H280">
        <v>0</v>
      </c>
      <c r="I280">
        <v>0</v>
      </c>
      <c r="J280">
        <v>1</v>
      </c>
      <c r="K280">
        <v>28.168369999999999</v>
      </c>
      <c r="L280">
        <v>8</v>
      </c>
      <c r="M280">
        <v>148</v>
      </c>
      <c r="N280">
        <v>0</v>
      </c>
      <c r="O280">
        <v>0</v>
      </c>
      <c r="P280">
        <v>0</v>
      </c>
      <c r="Q280">
        <v>0</v>
      </c>
      <c r="R280">
        <v>1</v>
      </c>
      <c r="S280">
        <v>1</v>
      </c>
      <c r="T280">
        <v>0</v>
      </c>
      <c r="U280">
        <v>0</v>
      </c>
      <c r="V280">
        <v>0</v>
      </c>
      <c r="W280">
        <v>61.7</v>
      </c>
      <c r="DW280">
        <v>61.7</v>
      </c>
      <c r="JV280">
        <v>1</v>
      </c>
    </row>
    <row r="281" spans="1:282" x14ac:dyDescent="0.3">
      <c r="A281">
        <v>1</v>
      </c>
      <c r="B281">
        <v>0</v>
      </c>
      <c r="E281">
        <v>0</v>
      </c>
      <c r="F281">
        <v>-1.2861618688249339</v>
      </c>
      <c r="G281">
        <v>-1.2861618688249339</v>
      </c>
      <c r="H281">
        <v>0</v>
      </c>
      <c r="I281">
        <v>0</v>
      </c>
      <c r="J281">
        <v>0</v>
      </c>
      <c r="K281">
        <v>17.752079999999999</v>
      </c>
      <c r="L281">
        <v>0</v>
      </c>
      <c r="M281">
        <v>199</v>
      </c>
      <c r="N281">
        <v>0</v>
      </c>
      <c r="O281">
        <v>0</v>
      </c>
      <c r="P281">
        <v>0</v>
      </c>
      <c r="Q281">
        <v>0</v>
      </c>
      <c r="R281">
        <v>3</v>
      </c>
      <c r="S281">
        <v>0</v>
      </c>
      <c r="T281">
        <v>0</v>
      </c>
      <c r="U281">
        <v>1</v>
      </c>
      <c r="V281">
        <v>0</v>
      </c>
      <c r="W281">
        <v>70.3</v>
      </c>
      <c r="DW281">
        <v>70.3</v>
      </c>
      <c r="JV281">
        <v>1</v>
      </c>
    </row>
    <row r="282" spans="1:282" x14ac:dyDescent="0.3">
      <c r="A282">
        <v>1</v>
      </c>
      <c r="B282">
        <v>0</v>
      </c>
      <c r="E282">
        <v>0</v>
      </c>
      <c r="F282">
        <v>-1.1749214373403347</v>
      </c>
      <c r="G282">
        <v>-1.1749214373403347</v>
      </c>
      <c r="H282">
        <v>0</v>
      </c>
      <c r="I282">
        <v>0</v>
      </c>
      <c r="J282">
        <v>0</v>
      </c>
      <c r="K282">
        <v>21.683669999999999</v>
      </c>
      <c r="L282">
        <v>0</v>
      </c>
      <c r="M282">
        <v>168</v>
      </c>
      <c r="N282">
        <v>0</v>
      </c>
      <c r="O282">
        <v>0</v>
      </c>
      <c r="P282">
        <v>0</v>
      </c>
      <c r="Q282">
        <v>0</v>
      </c>
      <c r="R282">
        <v>3</v>
      </c>
      <c r="S282">
        <v>0</v>
      </c>
      <c r="T282">
        <v>0</v>
      </c>
      <c r="U282">
        <v>1</v>
      </c>
      <c r="V282">
        <v>0</v>
      </c>
      <c r="W282">
        <v>61.2</v>
      </c>
      <c r="DW282">
        <v>61.2</v>
      </c>
      <c r="JV282">
        <v>1</v>
      </c>
    </row>
    <row r="283" spans="1:282" x14ac:dyDescent="0.3">
      <c r="A283">
        <v>1</v>
      </c>
      <c r="B283">
        <v>0</v>
      </c>
      <c r="E283">
        <v>0</v>
      </c>
      <c r="F283">
        <v>0.93864676086704701</v>
      </c>
      <c r="G283">
        <v>0</v>
      </c>
      <c r="H283">
        <v>0.93864676086704701</v>
      </c>
      <c r="I283">
        <v>77</v>
      </c>
      <c r="J283">
        <v>0</v>
      </c>
      <c r="K283">
        <v>26.126819999999999</v>
      </c>
      <c r="L283">
        <v>5</v>
      </c>
      <c r="M283">
        <v>157</v>
      </c>
      <c r="N283">
        <v>0</v>
      </c>
      <c r="O283">
        <v>0</v>
      </c>
      <c r="P283">
        <v>0</v>
      </c>
      <c r="Q283">
        <v>1</v>
      </c>
      <c r="R283">
        <v>1</v>
      </c>
      <c r="S283">
        <v>1</v>
      </c>
      <c r="T283">
        <v>0</v>
      </c>
      <c r="U283">
        <v>0</v>
      </c>
      <c r="V283">
        <v>0</v>
      </c>
      <c r="W283">
        <v>64.400000000000006</v>
      </c>
      <c r="DW283">
        <v>64.400000000000006</v>
      </c>
      <c r="JV283">
        <v>1</v>
      </c>
    </row>
    <row r="284" spans="1:282" x14ac:dyDescent="0.3">
      <c r="A284">
        <v>1</v>
      </c>
      <c r="B284">
        <v>0</v>
      </c>
      <c r="E284">
        <v>0</v>
      </c>
      <c r="F284">
        <v>-0.95244057437113672</v>
      </c>
      <c r="G284">
        <v>-0.95244057437113672</v>
      </c>
      <c r="H284">
        <v>0</v>
      </c>
      <c r="I284">
        <v>0</v>
      </c>
      <c r="J284">
        <v>0</v>
      </c>
      <c r="K284">
        <v>22.568570000000001</v>
      </c>
      <c r="L284">
        <v>3</v>
      </c>
      <c r="M284">
        <v>161</v>
      </c>
      <c r="N284">
        <v>1</v>
      </c>
      <c r="O284">
        <v>0</v>
      </c>
      <c r="P284">
        <v>0</v>
      </c>
      <c r="Q284">
        <v>0</v>
      </c>
      <c r="R284">
        <v>3</v>
      </c>
      <c r="S284">
        <v>0</v>
      </c>
      <c r="T284">
        <v>0</v>
      </c>
      <c r="U284">
        <v>1</v>
      </c>
      <c r="V284">
        <v>1</v>
      </c>
      <c r="W284">
        <v>58.5</v>
      </c>
      <c r="DW284">
        <v>58.5</v>
      </c>
      <c r="JV284">
        <v>1</v>
      </c>
    </row>
    <row r="285" spans="1:282" x14ac:dyDescent="0.3">
      <c r="A285">
        <v>1</v>
      </c>
      <c r="B285">
        <v>0</v>
      </c>
      <c r="E285">
        <v>0</v>
      </c>
      <c r="F285">
        <v>0.27120417195945273</v>
      </c>
      <c r="G285">
        <v>0</v>
      </c>
      <c r="H285">
        <v>0.27120417195945273</v>
      </c>
      <c r="I285">
        <v>71</v>
      </c>
      <c r="J285">
        <v>0</v>
      </c>
      <c r="K285">
        <v>21.882709999999999</v>
      </c>
      <c r="L285">
        <v>5</v>
      </c>
      <c r="M285">
        <v>166</v>
      </c>
      <c r="N285">
        <v>0</v>
      </c>
      <c r="O285">
        <v>0</v>
      </c>
      <c r="P285">
        <v>0</v>
      </c>
      <c r="Q285">
        <v>1</v>
      </c>
      <c r="R285">
        <v>1</v>
      </c>
      <c r="S285">
        <v>1</v>
      </c>
      <c r="T285">
        <v>0</v>
      </c>
      <c r="U285">
        <v>0</v>
      </c>
      <c r="V285">
        <v>1</v>
      </c>
      <c r="W285">
        <v>60.3</v>
      </c>
      <c r="DW285">
        <v>60.3</v>
      </c>
      <c r="JV285">
        <v>1</v>
      </c>
    </row>
    <row r="286" spans="1:282" x14ac:dyDescent="0.3">
      <c r="A286">
        <v>1</v>
      </c>
      <c r="B286">
        <v>0</v>
      </c>
      <c r="E286">
        <v>0</v>
      </c>
      <c r="F286">
        <v>-0.28499798546354249</v>
      </c>
      <c r="G286">
        <v>-0.28499798546354249</v>
      </c>
      <c r="H286">
        <v>0</v>
      </c>
      <c r="I286">
        <v>0</v>
      </c>
      <c r="J286">
        <v>0</v>
      </c>
      <c r="K286">
        <v>24.646460000000001</v>
      </c>
      <c r="L286">
        <v>3</v>
      </c>
      <c r="M286">
        <v>165</v>
      </c>
      <c r="N286">
        <v>1</v>
      </c>
      <c r="O286">
        <v>0</v>
      </c>
      <c r="P286">
        <v>0</v>
      </c>
      <c r="Q286">
        <v>0</v>
      </c>
      <c r="R286">
        <v>2</v>
      </c>
      <c r="S286">
        <v>0</v>
      </c>
      <c r="T286">
        <v>1</v>
      </c>
      <c r="U286">
        <v>0</v>
      </c>
      <c r="V286">
        <v>0</v>
      </c>
      <c r="W286">
        <v>67.099999999999994</v>
      </c>
      <c r="DW286">
        <v>67.099999999999994</v>
      </c>
      <c r="JV286">
        <v>1</v>
      </c>
    </row>
    <row r="287" spans="1:282" x14ac:dyDescent="0.3">
      <c r="A287">
        <v>1</v>
      </c>
      <c r="B287">
        <v>0</v>
      </c>
      <c r="E287">
        <v>0</v>
      </c>
      <c r="F287">
        <v>-0.84120014288653766</v>
      </c>
      <c r="G287">
        <v>-0.84120014288653766</v>
      </c>
      <c r="H287">
        <v>0</v>
      </c>
      <c r="I287">
        <v>0</v>
      </c>
      <c r="J287">
        <v>1</v>
      </c>
      <c r="K287">
        <v>39.97757</v>
      </c>
      <c r="L287">
        <v>3</v>
      </c>
      <c r="M287">
        <v>158</v>
      </c>
      <c r="N287">
        <v>0</v>
      </c>
      <c r="O287">
        <v>0</v>
      </c>
      <c r="P287">
        <v>0</v>
      </c>
      <c r="Q287">
        <v>0</v>
      </c>
      <c r="R287">
        <v>1</v>
      </c>
      <c r="S287">
        <v>1</v>
      </c>
      <c r="T287">
        <v>0</v>
      </c>
      <c r="U287">
        <v>0</v>
      </c>
      <c r="V287">
        <v>0</v>
      </c>
      <c r="W287">
        <v>99.8</v>
      </c>
      <c r="DW287">
        <v>99.8</v>
      </c>
      <c r="JV287">
        <v>1</v>
      </c>
    </row>
    <row r="288" spans="1:282" x14ac:dyDescent="0.3">
      <c r="A288">
        <v>1</v>
      </c>
      <c r="B288">
        <v>0</v>
      </c>
      <c r="E288">
        <v>0</v>
      </c>
      <c r="F288">
        <v>0.93864676086704701</v>
      </c>
      <c r="G288">
        <v>0.93864676086704701</v>
      </c>
      <c r="H288">
        <v>0</v>
      </c>
      <c r="I288">
        <v>0</v>
      </c>
      <c r="J288">
        <v>0</v>
      </c>
      <c r="K288">
        <v>26.459409999999998</v>
      </c>
      <c r="L288">
        <v>4</v>
      </c>
      <c r="M288">
        <v>163</v>
      </c>
      <c r="N288">
        <v>0</v>
      </c>
      <c r="O288">
        <v>0</v>
      </c>
      <c r="P288">
        <v>0</v>
      </c>
      <c r="Q288">
        <v>0</v>
      </c>
      <c r="R288">
        <v>1</v>
      </c>
      <c r="S288">
        <v>1</v>
      </c>
      <c r="T288">
        <v>0</v>
      </c>
      <c r="U288">
        <v>0</v>
      </c>
      <c r="V288">
        <v>0</v>
      </c>
      <c r="W288">
        <v>70.3</v>
      </c>
      <c r="DW288">
        <v>70.3</v>
      </c>
      <c r="JV288">
        <v>1</v>
      </c>
    </row>
    <row r="289" spans="1:282" x14ac:dyDescent="0.3">
      <c r="A289">
        <v>1</v>
      </c>
      <c r="B289">
        <v>0</v>
      </c>
      <c r="E289">
        <v>0</v>
      </c>
      <c r="F289">
        <v>-1.0636810058557358</v>
      </c>
      <c r="G289">
        <v>-1.0636810058557358</v>
      </c>
      <c r="H289">
        <v>0</v>
      </c>
      <c r="I289">
        <v>0</v>
      </c>
      <c r="J289">
        <v>0</v>
      </c>
      <c r="K289">
        <v>20.770029999999998</v>
      </c>
      <c r="L289">
        <v>1</v>
      </c>
      <c r="M289">
        <v>155</v>
      </c>
      <c r="N289">
        <v>0</v>
      </c>
      <c r="O289">
        <v>0</v>
      </c>
      <c r="P289">
        <v>0</v>
      </c>
      <c r="Q289">
        <v>0</v>
      </c>
      <c r="R289">
        <v>3</v>
      </c>
      <c r="S289">
        <v>0</v>
      </c>
      <c r="T289">
        <v>0</v>
      </c>
      <c r="U289">
        <v>1</v>
      </c>
      <c r="V289">
        <v>0</v>
      </c>
      <c r="W289">
        <v>49.9</v>
      </c>
      <c r="DW289">
        <v>49.9</v>
      </c>
      <c r="JV289">
        <v>1</v>
      </c>
    </row>
    <row r="290" spans="1:282" x14ac:dyDescent="0.3">
      <c r="A290">
        <v>1</v>
      </c>
      <c r="B290">
        <v>0</v>
      </c>
      <c r="E290">
        <v>0</v>
      </c>
      <c r="F290">
        <v>0.7161658978978489</v>
      </c>
      <c r="G290">
        <v>0</v>
      </c>
      <c r="H290">
        <v>0.7161658978978489</v>
      </c>
      <c r="I290">
        <v>75</v>
      </c>
      <c r="J290">
        <v>0</v>
      </c>
      <c r="K290">
        <v>27.79017</v>
      </c>
      <c r="L290">
        <v>5</v>
      </c>
      <c r="M290">
        <v>157</v>
      </c>
      <c r="N290">
        <v>0</v>
      </c>
      <c r="O290">
        <v>0</v>
      </c>
      <c r="P290">
        <v>1</v>
      </c>
      <c r="Q290">
        <v>1</v>
      </c>
      <c r="R290">
        <v>1</v>
      </c>
      <c r="S290">
        <v>1</v>
      </c>
      <c r="T290">
        <v>0</v>
      </c>
      <c r="U290">
        <v>0</v>
      </c>
      <c r="V290">
        <v>0</v>
      </c>
      <c r="W290">
        <v>68.5</v>
      </c>
      <c r="DW290">
        <v>68.5</v>
      </c>
      <c r="JV290">
        <v>1</v>
      </c>
    </row>
    <row r="291" spans="1:282" x14ac:dyDescent="0.3">
      <c r="A291">
        <v>1</v>
      </c>
      <c r="B291">
        <v>0</v>
      </c>
      <c r="E291">
        <v>0</v>
      </c>
      <c r="F291">
        <v>0.38244460344405179</v>
      </c>
      <c r="G291">
        <v>0.38244460344405179</v>
      </c>
      <c r="H291">
        <v>0</v>
      </c>
      <c r="I291">
        <v>0</v>
      </c>
      <c r="J291">
        <v>0</v>
      </c>
      <c r="K291">
        <v>21.727370000000001</v>
      </c>
      <c r="L291">
        <v>5</v>
      </c>
      <c r="M291">
        <v>155</v>
      </c>
      <c r="N291">
        <v>1</v>
      </c>
      <c r="O291">
        <v>0</v>
      </c>
      <c r="P291">
        <v>0</v>
      </c>
      <c r="Q291">
        <v>0</v>
      </c>
      <c r="R291">
        <v>3</v>
      </c>
      <c r="S291">
        <v>0</v>
      </c>
      <c r="T291">
        <v>0</v>
      </c>
      <c r="U291">
        <v>1</v>
      </c>
      <c r="V291">
        <v>0</v>
      </c>
      <c r="W291">
        <v>52.2</v>
      </c>
      <c r="DW291">
        <v>52.2</v>
      </c>
      <c r="JV291">
        <v>1</v>
      </c>
    </row>
    <row r="292" spans="1:282" x14ac:dyDescent="0.3">
      <c r="A292">
        <v>1</v>
      </c>
      <c r="B292">
        <v>0</v>
      </c>
      <c r="E292">
        <v>0</v>
      </c>
      <c r="F292">
        <v>0.60492546641324985</v>
      </c>
      <c r="G292">
        <v>0.60492546641324985</v>
      </c>
      <c r="H292">
        <v>0</v>
      </c>
      <c r="I292">
        <v>0</v>
      </c>
      <c r="J292">
        <v>1</v>
      </c>
      <c r="K292">
        <v>26.23039</v>
      </c>
      <c r="L292">
        <v>5</v>
      </c>
      <c r="M292">
        <v>172</v>
      </c>
      <c r="N292">
        <v>0</v>
      </c>
      <c r="O292">
        <v>0</v>
      </c>
      <c r="P292">
        <v>1</v>
      </c>
      <c r="Q292">
        <v>0</v>
      </c>
      <c r="R292">
        <v>1</v>
      </c>
      <c r="S292">
        <v>1</v>
      </c>
      <c r="T292">
        <v>0</v>
      </c>
      <c r="U292">
        <v>0</v>
      </c>
      <c r="V292">
        <v>0</v>
      </c>
      <c r="W292">
        <v>77.599999999999994</v>
      </c>
      <c r="DW292">
        <v>77.599999999999994</v>
      </c>
      <c r="JV292">
        <v>1</v>
      </c>
    </row>
    <row r="293" spans="1:282" x14ac:dyDescent="0.3">
      <c r="A293">
        <v>1</v>
      </c>
      <c r="B293">
        <v>0</v>
      </c>
      <c r="E293">
        <v>0</v>
      </c>
      <c r="F293">
        <v>-6.2517122494344393E-2</v>
      </c>
      <c r="G293">
        <v>-6.2517122494344393E-2</v>
      </c>
      <c r="H293">
        <v>0</v>
      </c>
      <c r="I293">
        <v>0</v>
      </c>
      <c r="J293">
        <v>0</v>
      </c>
      <c r="K293">
        <v>30.218520000000002</v>
      </c>
      <c r="L293">
        <v>2</v>
      </c>
      <c r="M293">
        <v>155</v>
      </c>
      <c r="N293">
        <v>0</v>
      </c>
      <c r="O293">
        <v>0</v>
      </c>
      <c r="P293">
        <v>1</v>
      </c>
      <c r="Q293">
        <v>0</v>
      </c>
      <c r="R293">
        <v>2</v>
      </c>
      <c r="S293">
        <v>0</v>
      </c>
      <c r="T293">
        <v>1</v>
      </c>
      <c r="U293">
        <v>0</v>
      </c>
      <c r="V293">
        <v>0</v>
      </c>
      <c r="W293">
        <v>72.599999999999994</v>
      </c>
      <c r="DW293">
        <v>72.599999999999994</v>
      </c>
      <c r="JV293">
        <v>1</v>
      </c>
    </row>
    <row r="294" spans="1:282" x14ac:dyDescent="0.3">
      <c r="A294">
        <v>1</v>
      </c>
      <c r="B294">
        <v>0</v>
      </c>
      <c r="E294">
        <v>0</v>
      </c>
      <c r="F294">
        <v>0.7161658978978489</v>
      </c>
      <c r="G294">
        <v>0</v>
      </c>
      <c r="H294">
        <v>0.7161658978978489</v>
      </c>
      <c r="I294">
        <v>75</v>
      </c>
      <c r="J294">
        <v>0</v>
      </c>
      <c r="K294">
        <v>26.056190000000001</v>
      </c>
      <c r="L294">
        <v>5</v>
      </c>
      <c r="M294">
        <v>155</v>
      </c>
      <c r="N294">
        <v>0</v>
      </c>
      <c r="O294">
        <v>0</v>
      </c>
      <c r="P294">
        <v>0</v>
      </c>
      <c r="Q294">
        <v>1</v>
      </c>
      <c r="R294">
        <v>2</v>
      </c>
      <c r="S294">
        <v>0</v>
      </c>
      <c r="T294">
        <v>1</v>
      </c>
      <c r="U294">
        <v>0</v>
      </c>
      <c r="V294">
        <v>0</v>
      </c>
      <c r="W294">
        <v>62.6</v>
      </c>
      <c r="DW294">
        <v>62.6</v>
      </c>
      <c r="JV294">
        <v>1</v>
      </c>
    </row>
    <row r="295" spans="1:282" x14ac:dyDescent="0.3">
      <c r="A295">
        <v>1</v>
      </c>
      <c r="B295">
        <v>0</v>
      </c>
      <c r="E295">
        <v>0</v>
      </c>
      <c r="F295">
        <v>-0.61871927991733955</v>
      </c>
      <c r="G295">
        <v>-0.61871927991733955</v>
      </c>
      <c r="H295">
        <v>0</v>
      </c>
      <c r="I295">
        <v>0</v>
      </c>
      <c r="J295">
        <v>0</v>
      </c>
      <c r="K295">
        <v>19.741620000000001</v>
      </c>
      <c r="L295">
        <v>3</v>
      </c>
      <c r="M295">
        <v>166</v>
      </c>
      <c r="N295">
        <v>1</v>
      </c>
      <c r="O295">
        <v>0</v>
      </c>
      <c r="P295">
        <v>0</v>
      </c>
      <c r="Q295">
        <v>0</v>
      </c>
      <c r="R295">
        <v>2</v>
      </c>
      <c r="S295">
        <v>0</v>
      </c>
      <c r="T295">
        <v>1</v>
      </c>
      <c r="U295">
        <v>0</v>
      </c>
      <c r="V295">
        <v>0</v>
      </c>
      <c r="W295">
        <v>54.4</v>
      </c>
      <c r="DW295">
        <v>54.4</v>
      </c>
      <c r="JV295">
        <v>1</v>
      </c>
    </row>
    <row r="296" spans="1:282" x14ac:dyDescent="0.3">
      <c r="A296">
        <v>1</v>
      </c>
      <c r="B296">
        <v>0</v>
      </c>
      <c r="E296">
        <v>0</v>
      </c>
      <c r="F296">
        <v>-1.1749214373403347</v>
      </c>
      <c r="G296">
        <v>-1.1749214373403347</v>
      </c>
      <c r="H296">
        <v>0</v>
      </c>
      <c r="I296">
        <v>0</v>
      </c>
      <c r="J296">
        <v>0</v>
      </c>
      <c r="K296">
        <v>32.845599999999997</v>
      </c>
      <c r="L296">
        <v>0</v>
      </c>
      <c r="M296">
        <v>162</v>
      </c>
      <c r="N296">
        <v>0</v>
      </c>
      <c r="O296">
        <v>0</v>
      </c>
      <c r="P296">
        <v>0</v>
      </c>
      <c r="Q296">
        <v>0</v>
      </c>
      <c r="R296">
        <v>2</v>
      </c>
      <c r="S296">
        <v>0</v>
      </c>
      <c r="T296">
        <v>1</v>
      </c>
      <c r="U296">
        <v>0</v>
      </c>
      <c r="V296">
        <v>0</v>
      </c>
      <c r="W296">
        <v>86.2</v>
      </c>
      <c r="DW296">
        <v>86.2</v>
      </c>
      <c r="JV296">
        <v>1</v>
      </c>
    </row>
    <row r="297" spans="1:282" x14ac:dyDescent="0.3">
      <c r="A297">
        <v>1</v>
      </c>
      <c r="B297">
        <v>0</v>
      </c>
      <c r="E297">
        <v>0</v>
      </c>
      <c r="F297">
        <v>0.27120417195945273</v>
      </c>
      <c r="G297">
        <v>0.27120417195945273</v>
      </c>
      <c r="H297">
        <v>0</v>
      </c>
      <c r="I297">
        <v>0</v>
      </c>
      <c r="J297">
        <v>1</v>
      </c>
      <c r="K297">
        <v>31.073540000000001</v>
      </c>
      <c r="L297">
        <v>6</v>
      </c>
      <c r="M297">
        <v>173</v>
      </c>
      <c r="N297">
        <v>0</v>
      </c>
      <c r="O297">
        <v>0</v>
      </c>
      <c r="P297">
        <v>0</v>
      </c>
      <c r="Q297">
        <v>0</v>
      </c>
      <c r="R297">
        <v>1</v>
      </c>
      <c r="S297">
        <v>1</v>
      </c>
      <c r="T297">
        <v>0</v>
      </c>
      <c r="U297">
        <v>0</v>
      </c>
      <c r="V297">
        <v>1</v>
      </c>
      <c r="W297">
        <v>93</v>
      </c>
      <c r="DW297">
        <v>93</v>
      </c>
      <c r="JV297">
        <v>1</v>
      </c>
    </row>
    <row r="298" spans="1:282" x14ac:dyDescent="0.3">
      <c r="A298">
        <v>1</v>
      </c>
      <c r="B298">
        <v>0</v>
      </c>
      <c r="E298">
        <v>0</v>
      </c>
      <c r="F298">
        <v>-0.7299597114019386</v>
      </c>
      <c r="G298">
        <v>-0.7299597114019386</v>
      </c>
      <c r="H298">
        <v>0</v>
      </c>
      <c r="I298">
        <v>0</v>
      </c>
      <c r="J298">
        <v>0</v>
      </c>
      <c r="K298">
        <v>21.41582</v>
      </c>
      <c r="L298">
        <v>1</v>
      </c>
      <c r="M298">
        <v>164</v>
      </c>
      <c r="N298">
        <v>0</v>
      </c>
      <c r="O298">
        <v>0</v>
      </c>
      <c r="P298">
        <v>0</v>
      </c>
      <c r="Q298">
        <v>0</v>
      </c>
      <c r="R298">
        <v>1</v>
      </c>
      <c r="S298">
        <v>1</v>
      </c>
      <c r="T298">
        <v>0</v>
      </c>
      <c r="U298">
        <v>0</v>
      </c>
      <c r="V298">
        <v>0</v>
      </c>
      <c r="W298">
        <v>57.6</v>
      </c>
      <c r="DW298">
        <v>57.6</v>
      </c>
      <c r="JV298">
        <v>1</v>
      </c>
    </row>
    <row r="299" spans="1:282" x14ac:dyDescent="0.3">
      <c r="A299">
        <v>1</v>
      </c>
      <c r="B299">
        <v>0</v>
      </c>
      <c r="E299">
        <v>0</v>
      </c>
      <c r="F299">
        <v>0.38244460344405179</v>
      </c>
      <c r="G299">
        <v>0.38244460344405179</v>
      </c>
      <c r="H299">
        <v>0</v>
      </c>
      <c r="I299">
        <v>0</v>
      </c>
      <c r="J299">
        <v>1</v>
      </c>
      <c r="K299">
        <v>28.519439999999999</v>
      </c>
      <c r="L299">
        <v>5</v>
      </c>
      <c r="M299">
        <v>159</v>
      </c>
      <c r="N299">
        <v>0</v>
      </c>
      <c r="O299">
        <v>0</v>
      </c>
      <c r="P299">
        <v>0</v>
      </c>
      <c r="Q299">
        <v>0</v>
      </c>
      <c r="R299">
        <v>1</v>
      </c>
      <c r="S299">
        <v>1</v>
      </c>
      <c r="T299">
        <v>0</v>
      </c>
      <c r="U299">
        <v>0</v>
      </c>
      <c r="V299">
        <v>0</v>
      </c>
      <c r="W299">
        <v>72.099999999999994</v>
      </c>
      <c r="DW299">
        <v>72.099999999999994</v>
      </c>
      <c r="JV299">
        <v>1</v>
      </c>
    </row>
    <row r="300" spans="1:282" x14ac:dyDescent="0.3">
      <c r="A300">
        <v>1</v>
      </c>
      <c r="B300">
        <v>0</v>
      </c>
      <c r="E300">
        <v>0</v>
      </c>
      <c r="F300">
        <v>-6.2517122494344393E-2</v>
      </c>
      <c r="G300">
        <v>-6.2517122494344393E-2</v>
      </c>
      <c r="H300">
        <v>0</v>
      </c>
      <c r="I300">
        <v>0</v>
      </c>
      <c r="J300">
        <v>0</v>
      </c>
      <c r="K300">
        <v>23.838380000000001</v>
      </c>
      <c r="L300">
        <v>2</v>
      </c>
      <c r="M300">
        <v>165</v>
      </c>
      <c r="N300">
        <v>0</v>
      </c>
      <c r="O300">
        <v>0</v>
      </c>
      <c r="P300">
        <v>0</v>
      </c>
      <c r="Q300">
        <v>0</v>
      </c>
      <c r="R300">
        <v>1</v>
      </c>
      <c r="S300">
        <v>1</v>
      </c>
      <c r="T300">
        <v>0</v>
      </c>
      <c r="U300">
        <v>0</v>
      </c>
      <c r="V300">
        <v>0</v>
      </c>
      <c r="W300">
        <v>64.900000000000006</v>
      </c>
      <c r="DW300">
        <v>64.900000000000006</v>
      </c>
      <c r="JV300">
        <v>1</v>
      </c>
    </row>
    <row r="301" spans="1:282" x14ac:dyDescent="0.3">
      <c r="A301">
        <v>1</v>
      </c>
      <c r="B301">
        <v>0</v>
      </c>
      <c r="E301">
        <v>0</v>
      </c>
      <c r="F301">
        <v>-0.95244057437113672</v>
      </c>
      <c r="G301">
        <v>-0.95244057437113672</v>
      </c>
      <c r="H301">
        <v>0</v>
      </c>
      <c r="I301">
        <v>0</v>
      </c>
      <c r="J301">
        <v>0</v>
      </c>
      <c r="K301">
        <v>43.59796</v>
      </c>
      <c r="L301">
        <v>1</v>
      </c>
      <c r="M301">
        <v>156</v>
      </c>
      <c r="N301">
        <v>0</v>
      </c>
      <c r="O301">
        <v>0</v>
      </c>
      <c r="P301">
        <v>0</v>
      </c>
      <c r="Q301">
        <v>0</v>
      </c>
      <c r="R301">
        <v>2</v>
      </c>
      <c r="S301">
        <v>0</v>
      </c>
      <c r="T301">
        <v>1</v>
      </c>
      <c r="U301">
        <v>0</v>
      </c>
      <c r="V301">
        <v>0</v>
      </c>
      <c r="W301">
        <v>106.1</v>
      </c>
      <c r="DW301">
        <v>106.1</v>
      </c>
      <c r="JV301">
        <v>1</v>
      </c>
    </row>
    <row r="302" spans="1:282" x14ac:dyDescent="0.3">
      <c r="A302">
        <v>1</v>
      </c>
      <c r="B302">
        <v>0</v>
      </c>
      <c r="E302">
        <v>0</v>
      </c>
      <c r="F302">
        <v>-1.3974023003095328</v>
      </c>
      <c r="G302">
        <v>-1.3974023003095328</v>
      </c>
      <c r="H302">
        <v>0</v>
      </c>
      <c r="I302">
        <v>0</v>
      </c>
      <c r="J302">
        <v>1</v>
      </c>
      <c r="K302">
        <v>40.538379999999997</v>
      </c>
      <c r="L302">
        <v>2</v>
      </c>
      <c r="M302">
        <v>158</v>
      </c>
      <c r="N302">
        <v>0</v>
      </c>
      <c r="O302">
        <v>0</v>
      </c>
      <c r="P302">
        <v>0</v>
      </c>
      <c r="Q302">
        <v>0</v>
      </c>
      <c r="R302">
        <v>1</v>
      </c>
      <c r="S302">
        <v>1</v>
      </c>
      <c r="T302">
        <v>0</v>
      </c>
      <c r="U302">
        <v>0</v>
      </c>
      <c r="V302">
        <v>0</v>
      </c>
      <c r="W302">
        <v>101.2</v>
      </c>
      <c r="DW302">
        <v>101.2</v>
      </c>
      <c r="JV302">
        <v>1</v>
      </c>
    </row>
    <row r="303" spans="1:282" x14ac:dyDescent="0.3">
      <c r="A303">
        <v>1</v>
      </c>
      <c r="B303">
        <v>0</v>
      </c>
      <c r="E303">
        <v>0</v>
      </c>
      <c r="F303">
        <v>1.2723680553208441</v>
      </c>
      <c r="G303">
        <v>1.2723680553208441</v>
      </c>
      <c r="H303">
        <v>0</v>
      </c>
      <c r="I303">
        <v>0</v>
      </c>
      <c r="J303">
        <v>0</v>
      </c>
      <c r="K303">
        <v>23.634029999999999</v>
      </c>
      <c r="L303">
        <v>5</v>
      </c>
      <c r="M303">
        <v>158</v>
      </c>
      <c r="N303">
        <v>0</v>
      </c>
      <c r="O303">
        <v>0</v>
      </c>
      <c r="P303">
        <v>0</v>
      </c>
      <c r="Q303">
        <v>0</v>
      </c>
      <c r="R303">
        <v>2</v>
      </c>
      <c r="S303">
        <v>0</v>
      </c>
      <c r="T303">
        <v>1</v>
      </c>
      <c r="U303">
        <v>0</v>
      </c>
      <c r="V303">
        <v>0</v>
      </c>
      <c r="W303">
        <v>59</v>
      </c>
      <c r="DW303">
        <v>59</v>
      </c>
      <c r="JV303">
        <v>1</v>
      </c>
    </row>
    <row r="304" spans="1:282" x14ac:dyDescent="0.3">
      <c r="A304">
        <v>1</v>
      </c>
      <c r="B304">
        <v>0</v>
      </c>
      <c r="E304">
        <v>0</v>
      </c>
      <c r="F304">
        <v>4.8723308990254642E-2</v>
      </c>
      <c r="G304">
        <v>4.8723308990254642E-2</v>
      </c>
      <c r="H304">
        <v>0</v>
      </c>
      <c r="I304">
        <v>0</v>
      </c>
      <c r="J304">
        <v>0</v>
      </c>
      <c r="K304">
        <v>28.359380000000002</v>
      </c>
      <c r="L304">
        <v>2</v>
      </c>
      <c r="M304">
        <v>160</v>
      </c>
      <c r="N304">
        <v>0</v>
      </c>
      <c r="O304">
        <v>0</v>
      </c>
      <c r="P304">
        <v>0</v>
      </c>
      <c r="Q304">
        <v>0</v>
      </c>
      <c r="R304">
        <v>1</v>
      </c>
      <c r="S304">
        <v>1</v>
      </c>
      <c r="T304">
        <v>0</v>
      </c>
      <c r="U304">
        <v>0</v>
      </c>
      <c r="V304">
        <v>0</v>
      </c>
      <c r="W304">
        <v>72.599999999999994</v>
      </c>
      <c r="DW304">
        <v>72.599999999999994</v>
      </c>
      <c r="JV304">
        <v>1</v>
      </c>
    </row>
    <row r="305" spans="1:282" x14ac:dyDescent="0.3">
      <c r="A305">
        <v>1</v>
      </c>
      <c r="B305">
        <v>0</v>
      </c>
      <c r="E305">
        <v>0</v>
      </c>
      <c r="F305">
        <v>-1.0636810058557358</v>
      </c>
      <c r="G305">
        <v>-1.0636810058557358</v>
      </c>
      <c r="H305">
        <v>0</v>
      </c>
      <c r="I305">
        <v>0</v>
      </c>
      <c r="J305">
        <v>1</v>
      </c>
      <c r="K305">
        <v>39.55536</v>
      </c>
      <c r="L305">
        <v>2</v>
      </c>
      <c r="M305">
        <v>157</v>
      </c>
      <c r="N305">
        <v>0</v>
      </c>
      <c r="O305">
        <v>0</v>
      </c>
      <c r="P305">
        <v>0</v>
      </c>
      <c r="Q305">
        <v>0</v>
      </c>
      <c r="R305">
        <v>1</v>
      </c>
      <c r="S305">
        <v>1</v>
      </c>
      <c r="T305">
        <v>0</v>
      </c>
      <c r="U305">
        <v>0</v>
      </c>
      <c r="V305">
        <v>0</v>
      </c>
      <c r="W305">
        <v>97.5</v>
      </c>
      <c r="DW305">
        <v>97.5</v>
      </c>
      <c r="JV305">
        <v>1</v>
      </c>
    </row>
    <row r="306" spans="1:282" x14ac:dyDescent="0.3">
      <c r="A306">
        <v>1</v>
      </c>
      <c r="B306">
        <v>0</v>
      </c>
      <c r="E306">
        <v>0</v>
      </c>
      <c r="F306">
        <v>-0.7299597114019386</v>
      </c>
      <c r="G306">
        <v>-0.7299597114019386</v>
      </c>
      <c r="H306">
        <v>0</v>
      </c>
      <c r="I306">
        <v>0</v>
      </c>
      <c r="J306">
        <v>0</v>
      </c>
      <c r="K306">
        <v>27.807449999999999</v>
      </c>
      <c r="L306">
        <v>1</v>
      </c>
      <c r="M306">
        <v>159</v>
      </c>
      <c r="N306">
        <v>0</v>
      </c>
      <c r="O306">
        <v>0</v>
      </c>
      <c r="P306">
        <v>0</v>
      </c>
      <c r="Q306">
        <v>0</v>
      </c>
      <c r="R306">
        <v>2</v>
      </c>
      <c r="S306">
        <v>0</v>
      </c>
      <c r="T306">
        <v>1</v>
      </c>
      <c r="U306">
        <v>0</v>
      </c>
      <c r="V306">
        <v>0</v>
      </c>
      <c r="W306">
        <v>70.3</v>
      </c>
      <c r="DW306">
        <v>70.3</v>
      </c>
      <c r="JV306">
        <v>1</v>
      </c>
    </row>
    <row r="307" spans="1:282" x14ac:dyDescent="0.3">
      <c r="A307">
        <v>1</v>
      </c>
      <c r="B307">
        <v>0</v>
      </c>
      <c r="E307">
        <v>0</v>
      </c>
      <c r="F307">
        <v>-0.95244057437113672</v>
      </c>
      <c r="G307">
        <v>-0.95244057437113672</v>
      </c>
      <c r="H307">
        <v>0</v>
      </c>
      <c r="I307">
        <v>0</v>
      </c>
      <c r="J307">
        <v>1</v>
      </c>
      <c r="K307">
        <v>42.63317</v>
      </c>
      <c r="L307">
        <v>3</v>
      </c>
      <c r="M307">
        <v>153</v>
      </c>
      <c r="N307">
        <v>0</v>
      </c>
      <c r="O307">
        <v>0</v>
      </c>
      <c r="P307">
        <v>1</v>
      </c>
      <c r="Q307">
        <v>0</v>
      </c>
      <c r="R307">
        <v>3</v>
      </c>
      <c r="S307">
        <v>0</v>
      </c>
      <c r="T307">
        <v>0</v>
      </c>
      <c r="U307">
        <v>1</v>
      </c>
      <c r="V307">
        <v>0</v>
      </c>
      <c r="W307">
        <v>99.8</v>
      </c>
      <c r="DW307">
        <v>99.8</v>
      </c>
      <c r="JV307">
        <v>1</v>
      </c>
    </row>
    <row r="308" spans="1:282" x14ac:dyDescent="0.3">
      <c r="A308">
        <v>1</v>
      </c>
      <c r="B308">
        <v>0</v>
      </c>
      <c r="E308">
        <v>0</v>
      </c>
      <c r="F308">
        <v>0.60492546641324985</v>
      </c>
      <c r="G308">
        <v>0.60492546641324985</v>
      </c>
      <c r="H308">
        <v>0</v>
      </c>
      <c r="I308">
        <v>0</v>
      </c>
      <c r="J308">
        <v>0</v>
      </c>
      <c r="K308">
        <v>21.683669999999999</v>
      </c>
      <c r="L308">
        <v>3</v>
      </c>
      <c r="M308">
        <v>168</v>
      </c>
      <c r="N308">
        <v>0</v>
      </c>
      <c r="O308">
        <v>0</v>
      </c>
      <c r="P308">
        <v>0</v>
      </c>
      <c r="Q308">
        <v>0</v>
      </c>
      <c r="R308">
        <v>1</v>
      </c>
      <c r="S308">
        <v>1</v>
      </c>
      <c r="T308">
        <v>0</v>
      </c>
      <c r="U308">
        <v>0</v>
      </c>
      <c r="V308">
        <v>0</v>
      </c>
      <c r="W308">
        <v>61.2</v>
      </c>
      <c r="DW308">
        <v>61.2</v>
      </c>
      <c r="JV308">
        <v>1</v>
      </c>
    </row>
    <row r="309" spans="1:282" x14ac:dyDescent="0.3">
      <c r="A309">
        <v>1</v>
      </c>
      <c r="B309">
        <v>0</v>
      </c>
      <c r="E309">
        <v>0</v>
      </c>
      <c r="F309">
        <v>2.1622915071976365</v>
      </c>
      <c r="G309">
        <v>2.1622915071976365</v>
      </c>
      <c r="H309">
        <v>0</v>
      </c>
      <c r="I309">
        <v>0</v>
      </c>
      <c r="J309">
        <v>0</v>
      </c>
      <c r="K309">
        <v>26.48892</v>
      </c>
      <c r="L309">
        <v>6</v>
      </c>
      <c r="M309">
        <v>152</v>
      </c>
      <c r="N309">
        <v>0</v>
      </c>
      <c r="O309">
        <v>0</v>
      </c>
      <c r="P309">
        <v>0</v>
      </c>
      <c r="Q309">
        <v>0</v>
      </c>
      <c r="R309">
        <v>2</v>
      </c>
      <c r="S309">
        <v>0</v>
      </c>
      <c r="T309">
        <v>1</v>
      </c>
      <c r="U309">
        <v>0</v>
      </c>
      <c r="V309">
        <v>0</v>
      </c>
      <c r="W309">
        <v>61.2</v>
      </c>
      <c r="DW309">
        <v>61.2</v>
      </c>
      <c r="JV309">
        <v>1</v>
      </c>
    </row>
    <row r="310" spans="1:282" x14ac:dyDescent="0.3">
      <c r="A310">
        <v>1</v>
      </c>
      <c r="B310">
        <v>0</v>
      </c>
      <c r="E310">
        <v>0</v>
      </c>
      <c r="F310">
        <v>4.8723308990254642E-2</v>
      </c>
      <c r="G310">
        <v>4.8723308990254642E-2</v>
      </c>
      <c r="H310">
        <v>0</v>
      </c>
      <c r="I310">
        <v>0</v>
      </c>
      <c r="J310">
        <v>0</v>
      </c>
      <c r="K310">
        <v>20.661159999999999</v>
      </c>
      <c r="L310">
        <v>3</v>
      </c>
      <c r="M310">
        <v>154</v>
      </c>
      <c r="N310">
        <v>0</v>
      </c>
      <c r="O310">
        <v>0</v>
      </c>
      <c r="P310">
        <v>0</v>
      </c>
      <c r="Q310">
        <v>0</v>
      </c>
      <c r="R310">
        <v>3</v>
      </c>
      <c r="S310">
        <v>0</v>
      </c>
      <c r="T310">
        <v>0</v>
      </c>
      <c r="U310">
        <v>1</v>
      </c>
      <c r="V310">
        <v>0</v>
      </c>
      <c r="W310">
        <v>49</v>
      </c>
      <c r="DW310">
        <v>49</v>
      </c>
      <c r="JV310">
        <v>1</v>
      </c>
    </row>
    <row r="311" spans="1:282" x14ac:dyDescent="0.3">
      <c r="A311">
        <v>1</v>
      </c>
      <c r="B311">
        <v>0</v>
      </c>
      <c r="E311">
        <v>0</v>
      </c>
      <c r="F311">
        <v>-0.28499798546354249</v>
      </c>
      <c r="G311">
        <v>-0.28499798546354249</v>
      </c>
      <c r="H311">
        <v>0</v>
      </c>
      <c r="I311">
        <v>0</v>
      </c>
      <c r="J311">
        <v>0</v>
      </c>
      <c r="K311">
        <v>33.247880000000002</v>
      </c>
      <c r="L311">
        <v>2</v>
      </c>
      <c r="M311">
        <v>158</v>
      </c>
      <c r="N311">
        <v>0</v>
      </c>
      <c r="O311">
        <v>0</v>
      </c>
      <c r="P311">
        <v>0</v>
      </c>
      <c r="Q311">
        <v>0</v>
      </c>
      <c r="R311">
        <v>1</v>
      </c>
      <c r="S311">
        <v>1</v>
      </c>
      <c r="T311">
        <v>0</v>
      </c>
      <c r="U311">
        <v>0</v>
      </c>
      <c r="V311">
        <v>0</v>
      </c>
      <c r="W311">
        <v>83</v>
      </c>
      <c r="DW311">
        <v>83</v>
      </c>
      <c r="JV311">
        <v>1</v>
      </c>
    </row>
    <row r="312" spans="1:282" x14ac:dyDescent="0.3">
      <c r="A312">
        <v>1</v>
      </c>
      <c r="B312">
        <v>0</v>
      </c>
      <c r="E312">
        <v>0</v>
      </c>
      <c r="F312">
        <v>-0.61871927991733955</v>
      </c>
      <c r="G312">
        <v>-0.61871927991733955</v>
      </c>
      <c r="H312">
        <v>0</v>
      </c>
      <c r="I312">
        <v>0</v>
      </c>
      <c r="J312">
        <v>0</v>
      </c>
      <c r="K312">
        <v>27.32508</v>
      </c>
      <c r="L312">
        <v>1</v>
      </c>
      <c r="M312">
        <v>163</v>
      </c>
      <c r="N312">
        <v>0</v>
      </c>
      <c r="O312">
        <v>0</v>
      </c>
      <c r="P312">
        <v>0</v>
      </c>
      <c r="Q312">
        <v>0</v>
      </c>
      <c r="R312">
        <v>2</v>
      </c>
      <c r="S312">
        <v>0</v>
      </c>
      <c r="T312">
        <v>1</v>
      </c>
      <c r="U312">
        <v>0</v>
      </c>
      <c r="V312">
        <v>0</v>
      </c>
      <c r="W312">
        <v>72.599999999999994</v>
      </c>
      <c r="DW312">
        <v>72.599999999999994</v>
      </c>
      <c r="JV312">
        <v>1</v>
      </c>
    </row>
    <row r="313" spans="1:282" x14ac:dyDescent="0.3">
      <c r="A313">
        <v>1</v>
      </c>
      <c r="B313">
        <v>0</v>
      </c>
      <c r="E313">
        <v>0</v>
      </c>
      <c r="F313">
        <v>4.8723308990254642E-2</v>
      </c>
      <c r="G313">
        <v>4.8723308990254642E-2</v>
      </c>
      <c r="H313">
        <v>0</v>
      </c>
      <c r="I313">
        <v>0</v>
      </c>
      <c r="J313">
        <v>1</v>
      </c>
      <c r="K313">
        <v>42.359479999999998</v>
      </c>
      <c r="L313">
        <v>4</v>
      </c>
      <c r="M313">
        <v>161</v>
      </c>
      <c r="N313">
        <v>0</v>
      </c>
      <c r="O313">
        <v>0</v>
      </c>
      <c r="P313">
        <v>0</v>
      </c>
      <c r="Q313">
        <v>0</v>
      </c>
      <c r="R313">
        <v>2</v>
      </c>
      <c r="S313">
        <v>0</v>
      </c>
      <c r="T313">
        <v>1</v>
      </c>
      <c r="U313">
        <v>0</v>
      </c>
      <c r="V313">
        <v>0</v>
      </c>
      <c r="W313">
        <v>109.8</v>
      </c>
      <c r="DW313">
        <v>109.8</v>
      </c>
      <c r="JV313">
        <v>1</v>
      </c>
    </row>
    <row r="314" spans="1:282" x14ac:dyDescent="0.3">
      <c r="A314">
        <v>1</v>
      </c>
      <c r="B314">
        <v>0</v>
      </c>
      <c r="E314">
        <v>0</v>
      </c>
      <c r="F314">
        <v>-0.61871927991733955</v>
      </c>
      <c r="G314">
        <v>0</v>
      </c>
      <c r="H314">
        <v>-0.61871927991733955</v>
      </c>
      <c r="I314">
        <v>63</v>
      </c>
      <c r="J314">
        <v>0</v>
      </c>
      <c r="K314">
        <v>27.689800000000002</v>
      </c>
      <c r="L314">
        <v>2</v>
      </c>
      <c r="M314">
        <v>175</v>
      </c>
      <c r="N314">
        <v>0</v>
      </c>
      <c r="O314">
        <v>0</v>
      </c>
      <c r="P314">
        <v>0</v>
      </c>
      <c r="Q314">
        <v>1</v>
      </c>
      <c r="R314">
        <v>1</v>
      </c>
      <c r="S314">
        <v>1</v>
      </c>
      <c r="T314">
        <v>0</v>
      </c>
      <c r="U314">
        <v>0</v>
      </c>
      <c r="V314">
        <v>0</v>
      </c>
      <c r="W314">
        <v>84.8</v>
      </c>
      <c r="DW314">
        <v>84.8</v>
      </c>
      <c r="JV314">
        <v>1</v>
      </c>
    </row>
    <row r="315" spans="1:282" x14ac:dyDescent="0.3">
      <c r="A315">
        <v>1</v>
      </c>
      <c r="B315">
        <v>0</v>
      </c>
      <c r="E315">
        <v>0</v>
      </c>
      <c r="F315">
        <v>1.4948489182900422</v>
      </c>
      <c r="G315">
        <v>1.4948489182900422</v>
      </c>
      <c r="H315">
        <v>0</v>
      </c>
      <c r="I315">
        <v>0</v>
      </c>
      <c r="J315">
        <v>1</v>
      </c>
      <c r="K315">
        <v>23.324149999999999</v>
      </c>
      <c r="L315">
        <v>7</v>
      </c>
      <c r="M315">
        <v>165</v>
      </c>
      <c r="N315">
        <v>0</v>
      </c>
      <c r="O315">
        <v>0</v>
      </c>
      <c r="P315">
        <v>0</v>
      </c>
      <c r="Q315">
        <v>0</v>
      </c>
      <c r="R315">
        <v>2</v>
      </c>
      <c r="S315">
        <v>0</v>
      </c>
      <c r="T315">
        <v>1</v>
      </c>
      <c r="U315">
        <v>0</v>
      </c>
      <c r="V315">
        <v>0</v>
      </c>
      <c r="W315">
        <v>63.5</v>
      </c>
      <c r="DW315">
        <v>63.5</v>
      </c>
      <c r="JV315">
        <v>1</v>
      </c>
    </row>
    <row r="316" spans="1:282" x14ac:dyDescent="0.3">
      <c r="A316">
        <v>1</v>
      </c>
      <c r="B316">
        <v>0</v>
      </c>
      <c r="E316">
        <v>0</v>
      </c>
      <c r="F316">
        <v>-1.3974023003095328</v>
      </c>
      <c r="G316">
        <v>-1.3974023003095328</v>
      </c>
      <c r="H316">
        <v>0</v>
      </c>
      <c r="I316">
        <v>0</v>
      </c>
      <c r="J316">
        <v>0</v>
      </c>
      <c r="K316">
        <v>28.665970000000002</v>
      </c>
      <c r="L316">
        <v>0</v>
      </c>
      <c r="M316">
        <v>164</v>
      </c>
      <c r="N316">
        <v>0</v>
      </c>
      <c r="O316">
        <v>0</v>
      </c>
      <c r="P316">
        <v>0</v>
      </c>
      <c r="Q316">
        <v>0</v>
      </c>
      <c r="R316">
        <v>3</v>
      </c>
      <c r="S316">
        <v>0</v>
      </c>
      <c r="T316">
        <v>0</v>
      </c>
      <c r="U316">
        <v>1</v>
      </c>
      <c r="V316">
        <v>0</v>
      </c>
      <c r="W316">
        <v>77.099999999999994</v>
      </c>
      <c r="DW316">
        <v>77.099999999999994</v>
      </c>
      <c r="JV316">
        <v>1</v>
      </c>
    </row>
    <row r="317" spans="1:282" x14ac:dyDescent="0.3">
      <c r="A317">
        <v>1</v>
      </c>
      <c r="B317">
        <v>0</v>
      </c>
      <c r="E317">
        <v>0</v>
      </c>
      <c r="F317">
        <v>-0.5074788484327406</v>
      </c>
      <c r="G317">
        <v>-0.5074788484327406</v>
      </c>
      <c r="H317">
        <v>0</v>
      </c>
      <c r="I317">
        <v>0</v>
      </c>
      <c r="J317">
        <v>0</v>
      </c>
      <c r="K317">
        <v>23.073229999999999</v>
      </c>
      <c r="L317">
        <v>1</v>
      </c>
      <c r="M317">
        <v>158</v>
      </c>
      <c r="N317">
        <v>0</v>
      </c>
      <c r="O317">
        <v>0</v>
      </c>
      <c r="P317">
        <v>0</v>
      </c>
      <c r="Q317">
        <v>0</v>
      </c>
      <c r="R317">
        <v>3</v>
      </c>
      <c r="S317">
        <v>0</v>
      </c>
      <c r="T317">
        <v>0</v>
      </c>
      <c r="U317">
        <v>1</v>
      </c>
      <c r="V317">
        <v>0</v>
      </c>
      <c r="W317">
        <v>57.6</v>
      </c>
      <c r="DW317">
        <v>57.6</v>
      </c>
      <c r="JV317">
        <v>1</v>
      </c>
    </row>
    <row r="318" spans="1:282" x14ac:dyDescent="0.3">
      <c r="A318">
        <v>1</v>
      </c>
      <c r="B318">
        <v>0</v>
      </c>
      <c r="E318">
        <v>0</v>
      </c>
      <c r="F318">
        <v>-1.1749214373403347</v>
      </c>
      <c r="G318">
        <v>-1.1749214373403347</v>
      </c>
      <c r="H318">
        <v>0</v>
      </c>
      <c r="I318">
        <v>0</v>
      </c>
      <c r="J318">
        <v>1</v>
      </c>
      <c r="K318">
        <v>34.849139999999998</v>
      </c>
      <c r="L318">
        <v>2</v>
      </c>
      <c r="M318">
        <v>173</v>
      </c>
      <c r="N318">
        <v>0</v>
      </c>
      <c r="O318">
        <v>0</v>
      </c>
      <c r="P318">
        <v>1</v>
      </c>
      <c r="Q318">
        <v>0</v>
      </c>
      <c r="R318">
        <v>2</v>
      </c>
      <c r="S318">
        <v>0</v>
      </c>
      <c r="T318">
        <v>1</v>
      </c>
      <c r="U318">
        <v>0</v>
      </c>
      <c r="V318">
        <v>0</v>
      </c>
      <c r="W318">
        <v>104.3</v>
      </c>
      <c r="DW318">
        <v>104.3</v>
      </c>
      <c r="JV318">
        <v>1</v>
      </c>
    </row>
    <row r="319" spans="1:282" x14ac:dyDescent="0.3">
      <c r="A319">
        <v>1</v>
      </c>
      <c r="B319">
        <v>0</v>
      </c>
      <c r="E319">
        <v>0</v>
      </c>
      <c r="F319">
        <v>-0.61871927991733955</v>
      </c>
      <c r="G319">
        <v>0</v>
      </c>
      <c r="H319">
        <v>-0.61871927991733955</v>
      </c>
      <c r="I319">
        <v>63</v>
      </c>
      <c r="J319">
        <v>0</v>
      </c>
      <c r="K319">
        <v>36.219050000000003</v>
      </c>
      <c r="L319">
        <v>2</v>
      </c>
      <c r="M319">
        <v>173</v>
      </c>
      <c r="N319">
        <v>0</v>
      </c>
      <c r="O319">
        <v>0</v>
      </c>
      <c r="P319">
        <v>0</v>
      </c>
      <c r="Q319">
        <v>1</v>
      </c>
      <c r="R319">
        <v>1</v>
      </c>
      <c r="S319">
        <v>1</v>
      </c>
      <c r="T319">
        <v>0</v>
      </c>
      <c r="U319">
        <v>0</v>
      </c>
      <c r="V319">
        <v>0</v>
      </c>
      <c r="W319">
        <v>108.4</v>
      </c>
      <c r="DW319">
        <v>108.4</v>
      </c>
      <c r="JV319">
        <v>1</v>
      </c>
    </row>
    <row r="320" spans="1:282" x14ac:dyDescent="0.3">
      <c r="A320">
        <v>1</v>
      </c>
      <c r="B320">
        <v>0</v>
      </c>
      <c r="E320">
        <v>0</v>
      </c>
      <c r="F320">
        <v>0.93864676086704701</v>
      </c>
      <c r="G320">
        <v>0</v>
      </c>
      <c r="H320">
        <v>0.93864676086704701</v>
      </c>
      <c r="I320">
        <v>77</v>
      </c>
      <c r="J320">
        <v>1</v>
      </c>
      <c r="K320">
        <v>26.820609999999999</v>
      </c>
      <c r="L320">
        <v>7</v>
      </c>
      <c r="M320">
        <v>167</v>
      </c>
      <c r="N320">
        <v>0</v>
      </c>
      <c r="O320">
        <v>0</v>
      </c>
      <c r="P320">
        <v>0</v>
      </c>
      <c r="Q320">
        <v>1</v>
      </c>
      <c r="R320">
        <v>3</v>
      </c>
      <c r="S320">
        <v>0</v>
      </c>
      <c r="T320">
        <v>0</v>
      </c>
      <c r="U320">
        <v>1</v>
      </c>
      <c r="V320">
        <v>0</v>
      </c>
      <c r="W320">
        <v>74.8</v>
      </c>
      <c r="DW320">
        <v>74.8</v>
      </c>
      <c r="JV320">
        <v>1</v>
      </c>
    </row>
    <row r="321" spans="1:282" x14ac:dyDescent="0.3">
      <c r="A321">
        <v>1</v>
      </c>
      <c r="B321">
        <v>0</v>
      </c>
      <c r="E321">
        <v>0</v>
      </c>
      <c r="F321">
        <v>0.15996374047485368</v>
      </c>
      <c r="G321">
        <v>0.15996374047485368</v>
      </c>
      <c r="H321">
        <v>0</v>
      </c>
      <c r="I321">
        <v>0</v>
      </c>
      <c r="J321">
        <v>0</v>
      </c>
      <c r="K321">
        <v>22.512419999999999</v>
      </c>
      <c r="L321">
        <v>4</v>
      </c>
      <c r="M321">
        <v>158</v>
      </c>
      <c r="N321">
        <v>0</v>
      </c>
      <c r="O321">
        <v>0</v>
      </c>
      <c r="P321">
        <v>0</v>
      </c>
      <c r="Q321">
        <v>0</v>
      </c>
      <c r="R321">
        <v>2</v>
      </c>
      <c r="S321">
        <v>0</v>
      </c>
      <c r="T321">
        <v>1</v>
      </c>
      <c r="U321">
        <v>0</v>
      </c>
      <c r="V321">
        <v>0</v>
      </c>
      <c r="W321">
        <v>56.2</v>
      </c>
      <c r="DW321">
        <v>56.2</v>
      </c>
      <c r="JV321">
        <v>1</v>
      </c>
    </row>
    <row r="322" spans="1:282" x14ac:dyDescent="0.3">
      <c r="A322">
        <v>1</v>
      </c>
      <c r="B322">
        <v>0</v>
      </c>
      <c r="E322">
        <v>0</v>
      </c>
      <c r="F322">
        <v>-0.95244057437113672</v>
      </c>
      <c r="G322">
        <v>-0.95244057437113672</v>
      </c>
      <c r="H322">
        <v>0</v>
      </c>
      <c r="I322">
        <v>0</v>
      </c>
      <c r="J322">
        <v>0</v>
      </c>
      <c r="K322">
        <v>24.5412</v>
      </c>
      <c r="L322">
        <v>2</v>
      </c>
      <c r="M322">
        <v>152</v>
      </c>
      <c r="N322">
        <v>0</v>
      </c>
      <c r="O322">
        <v>0</v>
      </c>
      <c r="P322">
        <v>0</v>
      </c>
      <c r="Q322">
        <v>0</v>
      </c>
      <c r="R322">
        <v>3</v>
      </c>
      <c r="S322">
        <v>0</v>
      </c>
      <c r="T322">
        <v>0</v>
      </c>
      <c r="U322">
        <v>1</v>
      </c>
      <c r="V322">
        <v>0</v>
      </c>
      <c r="W322">
        <v>56.7</v>
      </c>
      <c r="DW322">
        <v>56.7</v>
      </c>
      <c r="JV322">
        <v>1</v>
      </c>
    </row>
    <row r="323" spans="1:282" x14ac:dyDescent="0.3">
      <c r="A323">
        <v>1</v>
      </c>
      <c r="B323">
        <v>0</v>
      </c>
      <c r="E323">
        <v>0</v>
      </c>
      <c r="F323">
        <v>-0.7299597114019386</v>
      </c>
      <c r="G323">
        <v>-0.7299597114019386</v>
      </c>
      <c r="H323">
        <v>0</v>
      </c>
      <c r="I323">
        <v>0</v>
      </c>
      <c r="J323">
        <v>1</v>
      </c>
      <c r="K323">
        <v>33.314970000000002</v>
      </c>
      <c r="L323">
        <v>4</v>
      </c>
      <c r="M323">
        <v>165</v>
      </c>
      <c r="N323">
        <v>0</v>
      </c>
      <c r="O323">
        <v>0</v>
      </c>
      <c r="P323">
        <v>1</v>
      </c>
      <c r="Q323">
        <v>0</v>
      </c>
      <c r="R323">
        <v>3</v>
      </c>
      <c r="S323">
        <v>0</v>
      </c>
      <c r="T323">
        <v>0</v>
      </c>
      <c r="U323">
        <v>1</v>
      </c>
      <c r="V323">
        <v>1</v>
      </c>
      <c r="W323">
        <v>90.7</v>
      </c>
      <c r="DW323">
        <v>90.7</v>
      </c>
      <c r="JV323">
        <v>1</v>
      </c>
    </row>
    <row r="324" spans="1:282" x14ac:dyDescent="0.3">
      <c r="A324">
        <v>1</v>
      </c>
      <c r="B324">
        <v>0</v>
      </c>
      <c r="E324">
        <v>0</v>
      </c>
      <c r="F324">
        <v>-0.5074788484327406</v>
      </c>
      <c r="G324">
        <v>-0.5074788484327406</v>
      </c>
      <c r="H324">
        <v>0</v>
      </c>
      <c r="I324">
        <v>0</v>
      </c>
      <c r="J324">
        <v>1</v>
      </c>
      <c r="K324">
        <v>30.254539999999999</v>
      </c>
      <c r="L324">
        <v>3</v>
      </c>
      <c r="M324">
        <v>162</v>
      </c>
      <c r="N324">
        <v>0</v>
      </c>
      <c r="O324">
        <v>0</v>
      </c>
      <c r="P324">
        <v>0</v>
      </c>
      <c r="Q324">
        <v>0</v>
      </c>
      <c r="R324">
        <v>2</v>
      </c>
      <c r="S324">
        <v>0</v>
      </c>
      <c r="T324">
        <v>1</v>
      </c>
      <c r="U324">
        <v>0</v>
      </c>
      <c r="V324">
        <v>0</v>
      </c>
      <c r="W324">
        <v>79.400000000000006</v>
      </c>
      <c r="DW324">
        <v>79.400000000000006</v>
      </c>
      <c r="JV324">
        <v>1</v>
      </c>
    </row>
    <row r="325" spans="1:282" x14ac:dyDescent="0.3">
      <c r="A325">
        <v>1</v>
      </c>
      <c r="B325">
        <v>0</v>
      </c>
      <c r="E325">
        <v>0</v>
      </c>
      <c r="F325">
        <v>-0.84120014288653766</v>
      </c>
      <c r="G325">
        <v>-0.84120014288653766</v>
      </c>
      <c r="H325">
        <v>0</v>
      </c>
      <c r="I325">
        <v>0</v>
      </c>
      <c r="J325">
        <v>1</v>
      </c>
      <c r="K325">
        <v>46.087029999999999</v>
      </c>
      <c r="L325">
        <v>3</v>
      </c>
      <c r="M325">
        <v>154</v>
      </c>
      <c r="N325">
        <v>0</v>
      </c>
      <c r="O325">
        <v>0</v>
      </c>
      <c r="P325">
        <v>0</v>
      </c>
      <c r="Q325">
        <v>0</v>
      </c>
      <c r="R325">
        <v>2</v>
      </c>
      <c r="S325">
        <v>0</v>
      </c>
      <c r="T325">
        <v>1</v>
      </c>
      <c r="U325">
        <v>0</v>
      </c>
      <c r="V325">
        <v>0</v>
      </c>
      <c r="W325">
        <v>109.3</v>
      </c>
      <c r="DW325">
        <v>109.3</v>
      </c>
      <c r="JV325">
        <v>1</v>
      </c>
    </row>
    <row r="326" spans="1:282" x14ac:dyDescent="0.3">
      <c r="A326">
        <v>1</v>
      </c>
      <c r="B326">
        <v>0</v>
      </c>
      <c r="E326">
        <v>0</v>
      </c>
      <c r="F326">
        <v>-0.61871927991733955</v>
      </c>
      <c r="G326">
        <v>-0.61871927991733955</v>
      </c>
      <c r="H326">
        <v>0</v>
      </c>
      <c r="I326">
        <v>0</v>
      </c>
      <c r="J326">
        <v>0</v>
      </c>
      <c r="K326">
        <v>22.512419999999999</v>
      </c>
      <c r="L326">
        <v>3</v>
      </c>
      <c r="M326">
        <v>158</v>
      </c>
      <c r="N326">
        <v>0</v>
      </c>
      <c r="O326">
        <v>0</v>
      </c>
      <c r="P326">
        <v>0</v>
      </c>
      <c r="Q326">
        <v>0</v>
      </c>
      <c r="R326">
        <v>1</v>
      </c>
      <c r="S326">
        <v>1</v>
      </c>
      <c r="T326">
        <v>0</v>
      </c>
      <c r="U326">
        <v>0</v>
      </c>
      <c r="V326">
        <v>1</v>
      </c>
      <c r="W326">
        <v>56.2</v>
      </c>
      <c r="DW326">
        <v>56.2</v>
      </c>
      <c r="JV326">
        <v>1</v>
      </c>
    </row>
    <row r="327" spans="1:282" x14ac:dyDescent="0.3">
      <c r="A327">
        <v>1</v>
      </c>
      <c r="B327">
        <v>0</v>
      </c>
      <c r="E327">
        <v>0</v>
      </c>
      <c r="F327">
        <v>-1.2861618688249339</v>
      </c>
      <c r="G327">
        <v>-1.2861618688249339</v>
      </c>
      <c r="H327">
        <v>0</v>
      </c>
      <c r="I327">
        <v>0</v>
      </c>
      <c r="J327">
        <v>0</v>
      </c>
      <c r="K327">
        <v>25.07611</v>
      </c>
      <c r="L327">
        <v>0</v>
      </c>
      <c r="M327">
        <v>158</v>
      </c>
      <c r="N327">
        <v>0</v>
      </c>
      <c r="O327">
        <v>0</v>
      </c>
      <c r="P327">
        <v>0</v>
      </c>
      <c r="Q327">
        <v>0</v>
      </c>
      <c r="R327">
        <v>3</v>
      </c>
      <c r="S327">
        <v>0</v>
      </c>
      <c r="T327">
        <v>0</v>
      </c>
      <c r="U327">
        <v>1</v>
      </c>
      <c r="V327">
        <v>0</v>
      </c>
      <c r="W327">
        <v>62.6</v>
      </c>
      <c r="DW327">
        <v>62.6</v>
      </c>
      <c r="JV327">
        <v>1</v>
      </c>
    </row>
    <row r="328" spans="1:282" x14ac:dyDescent="0.3">
      <c r="A328">
        <v>1</v>
      </c>
      <c r="B328">
        <v>0</v>
      </c>
      <c r="E328">
        <v>0</v>
      </c>
      <c r="F328">
        <v>2.3847723701668344</v>
      </c>
      <c r="G328">
        <v>0</v>
      </c>
      <c r="H328">
        <v>2.3847723701668344</v>
      </c>
      <c r="I328">
        <v>90</v>
      </c>
      <c r="J328">
        <v>1</v>
      </c>
      <c r="K328">
        <v>23.803090000000001</v>
      </c>
      <c r="L328">
        <v>10</v>
      </c>
      <c r="M328">
        <v>161</v>
      </c>
      <c r="N328">
        <v>1</v>
      </c>
      <c r="O328">
        <v>1</v>
      </c>
      <c r="P328">
        <v>0</v>
      </c>
      <c r="Q328">
        <v>1</v>
      </c>
      <c r="R328">
        <v>2</v>
      </c>
      <c r="S328">
        <v>0</v>
      </c>
      <c r="T328">
        <v>1</v>
      </c>
      <c r="U328">
        <v>0</v>
      </c>
      <c r="V328">
        <v>0</v>
      </c>
      <c r="W328">
        <v>61.7</v>
      </c>
      <c r="DW328">
        <v>61.7</v>
      </c>
      <c r="JV328">
        <v>1</v>
      </c>
    </row>
    <row r="329" spans="1:282" x14ac:dyDescent="0.3">
      <c r="A329">
        <v>1</v>
      </c>
      <c r="B329">
        <v>0</v>
      </c>
      <c r="E329">
        <v>0</v>
      </c>
      <c r="F329">
        <v>-0.84120014288653766</v>
      </c>
      <c r="G329">
        <v>0</v>
      </c>
      <c r="H329">
        <v>-0.84120014288653766</v>
      </c>
      <c r="I329">
        <v>61</v>
      </c>
      <c r="J329">
        <v>0</v>
      </c>
      <c r="K329">
        <v>21.430859999999999</v>
      </c>
      <c r="L329">
        <v>3</v>
      </c>
      <c r="M329">
        <v>158</v>
      </c>
      <c r="N329">
        <v>0</v>
      </c>
      <c r="O329">
        <v>0</v>
      </c>
      <c r="P329">
        <v>0</v>
      </c>
      <c r="Q329">
        <v>1</v>
      </c>
      <c r="R329">
        <v>3</v>
      </c>
      <c r="S329">
        <v>0</v>
      </c>
      <c r="T329">
        <v>0</v>
      </c>
      <c r="U329">
        <v>1</v>
      </c>
      <c r="V329">
        <v>0</v>
      </c>
      <c r="W329">
        <v>53.5</v>
      </c>
      <c r="DW329">
        <v>53.5</v>
      </c>
      <c r="JV329">
        <v>1</v>
      </c>
    </row>
    <row r="330" spans="1:282" x14ac:dyDescent="0.3">
      <c r="A330">
        <v>1</v>
      </c>
      <c r="B330">
        <v>0</v>
      </c>
      <c r="E330">
        <v>0</v>
      </c>
      <c r="F330">
        <v>-1.0636810058557358</v>
      </c>
      <c r="G330">
        <v>-1.0636810058557358</v>
      </c>
      <c r="H330">
        <v>0</v>
      </c>
      <c r="I330">
        <v>0</v>
      </c>
      <c r="J330">
        <v>0</v>
      </c>
      <c r="K330">
        <v>20.576280000000001</v>
      </c>
      <c r="L330">
        <v>1</v>
      </c>
      <c r="M330">
        <v>166</v>
      </c>
      <c r="N330">
        <v>0</v>
      </c>
      <c r="O330">
        <v>0</v>
      </c>
      <c r="P330">
        <v>0</v>
      </c>
      <c r="Q330">
        <v>0</v>
      </c>
      <c r="R330">
        <v>1</v>
      </c>
      <c r="S330">
        <v>1</v>
      </c>
      <c r="T330">
        <v>0</v>
      </c>
      <c r="U330">
        <v>0</v>
      </c>
      <c r="V330">
        <v>0</v>
      </c>
      <c r="W330">
        <v>56.7</v>
      </c>
      <c r="DW330">
        <v>56.7</v>
      </c>
      <c r="JV330">
        <v>1</v>
      </c>
    </row>
    <row r="331" spans="1:282" x14ac:dyDescent="0.3">
      <c r="A331">
        <v>1</v>
      </c>
      <c r="B331">
        <v>0</v>
      </c>
      <c r="E331">
        <v>0</v>
      </c>
      <c r="F331">
        <v>1.3836084868054432</v>
      </c>
      <c r="G331">
        <v>1.3836084868054432</v>
      </c>
      <c r="H331">
        <v>0</v>
      </c>
      <c r="I331">
        <v>0</v>
      </c>
      <c r="J331">
        <v>1</v>
      </c>
      <c r="K331">
        <v>22.577780000000001</v>
      </c>
      <c r="L331">
        <v>8</v>
      </c>
      <c r="M331">
        <v>150</v>
      </c>
      <c r="N331">
        <v>0</v>
      </c>
      <c r="O331">
        <v>0</v>
      </c>
      <c r="P331">
        <v>0</v>
      </c>
      <c r="Q331">
        <v>0</v>
      </c>
      <c r="R331">
        <v>3</v>
      </c>
      <c r="S331">
        <v>0</v>
      </c>
      <c r="T331">
        <v>0</v>
      </c>
      <c r="U331">
        <v>1</v>
      </c>
      <c r="V331">
        <v>0</v>
      </c>
      <c r="W331">
        <v>50.8</v>
      </c>
      <c r="DW331">
        <v>50.8</v>
      </c>
      <c r="JV331">
        <v>1</v>
      </c>
    </row>
    <row r="332" spans="1:282" x14ac:dyDescent="0.3">
      <c r="A332">
        <v>1</v>
      </c>
      <c r="B332">
        <v>0</v>
      </c>
      <c r="E332">
        <v>0</v>
      </c>
      <c r="F332">
        <v>-0.95244057437113672</v>
      </c>
      <c r="G332">
        <v>-0.95244057437113672</v>
      </c>
      <c r="H332">
        <v>0</v>
      </c>
      <c r="I332">
        <v>0</v>
      </c>
      <c r="J332">
        <v>0</v>
      </c>
      <c r="K332">
        <v>33.023769999999999</v>
      </c>
      <c r="L332">
        <v>1</v>
      </c>
      <c r="M332">
        <v>167</v>
      </c>
      <c r="N332">
        <v>0</v>
      </c>
      <c r="O332">
        <v>0</v>
      </c>
      <c r="P332">
        <v>1</v>
      </c>
      <c r="Q332">
        <v>0</v>
      </c>
      <c r="R332">
        <v>3</v>
      </c>
      <c r="S332">
        <v>0</v>
      </c>
      <c r="T332">
        <v>0</v>
      </c>
      <c r="U332">
        <v>1</v>
      </c>
      <c r="V332">
        <v>0</v>
      </c>
      <c r="W332">
        <v>92.1</v>
      </c>
      <c r="DW332">
        <v>92.1</v>
      </c>
      <c r="JV332">
        <v>1</v>
      </c>
    </row>
    <row r="333" spans="1:282" x14ac:dyDescent="0.3">
      <c r="A333">
        <v>1</v>
      </c>
      <c r="B333">
        <v>0</v>
      </c>
      <c r="E333">
        <v>0</v>
      </c>
      <c r="F333">
        <v>-0.39623841694814149</v>
      </c>
      <c r="G333">
        <v>-0.39623841694814149</v>
      </c>
      <c r="H333">
        <v>0</v>
      </c>
      <c r="I333">
        <v>0</v>
      </c>
      <c r="J333">
        <v>0</v>
      </c>
      <c r="K333">
        <v>22.148759999999999</v>
      </c>
      <c r="L333">
        <v>2</v>
      </c>
      <c r="M333">
        <v>165</v>
      </c>
      <c r="N333">
        <v>0</v>
      </c>
      <c r="O333">
        <v>0</v>
      </c>
      <c r="P333">
        <v>1</v>
      </c>
      <c r="Q333">
        <v>0</v>
      </c>
      <c r="R333">
        <v>2</v>
      </c>
      <c r="S333">
        <v>0</v>
      </c>
      <c r="T333">
        <v>1</v>
      </c>
      <c r="U333">
        <v>0</v>
      </c>
      <c r="V333">
        <v>0</v>
      </c>
      <c r="W333">
        <v>60.3</v>
      </c>
      <c r="DW333">
        <v>60.3</v>
      </c>
      <c r="JV333">
        <v>1</v>
      </c>
    </row>
    <row r="334" spans="1:282" x14ac:dyDescent="0.3">
      <c r="A334">
        <v>1</v>
      </c>
      <c r="B334">
        <v>0</v>
      </c>
      <c r="E334">
        <v>0</v>
      </c>
      <c r="F334">
        <v>-6.2517122494344393E-2</v>
      </c>
      <c r="G334">
        <v>-6.2517122494344393E-2</v>
      </c>
      <c r="H334">
        <v>0</v>
      </c>
      <c r="I334">
        <v>0</v>
      </c>
      <c r="J334">
        <v>0</v>
      </c>
      <c r="K334">
        <v>24.875820000000001</v>
      </c>
      <c r="L334">
        <v>2</v>
      </c>
      <c r="M334">
        <v>158</v>
      </c>
      <c r="N334">
        <v>0</v>
      </c>
      <c r="O334">
        <v>0</v>
      </c>
      <c r="P334">
        <v>1</v>
      </c>
      <c r="Q334">
        <v>0</v>
      </c>
      <c r="R334">
        <v>2</v>
      </c>
      <c r="S334">
        <v>0</v>
      </c>
      <c r="T334">
        <v>1</v>
      </c>
      <c r="U334">
        <v>0</v>
      </c>
      <c r="V334">
        <v>0</v>
      </c>
      <c r="W334">
        <v>62.1</v>
      </c>
      <c r="DW334">
        <v>62.1</v>
      </c>
      <c r="JV334">
        <v>1</v>
      </c>
    </row>
    <row r="335" spans="1:282" x14ac:dyDescent="0.3">
      <c r="A335">
        <v>1</v>
      </c>
      <c r="B335">
        <v>0</v>
      </c>
      <c r="E335">
        <v>0</v>
      </c>
      <c r="F335">
        <v>-0.7299597114019386</v>
      </c>
      <c r="G335">
        <v>-0.7299597114019386</v>
      </c>
      <c r="H335">
        <v>0</v>
      </c>
      <c r="I335">
        <v>0</v>
      </c>
      <c r="J335">
        <v>0</v>
      </c>
      <c r="K335">
        <v>34.560279999999999</v>
      </c>
      <c r="L335">
        <v>1</v>
      </c>
      <c r="M335">
        <v>162</v>
      </c>
      <c r="N335">
        <v>0</v>
      </c>
      <c r="O335">
        <v>0</v>
      </c>
      <c r="P335">
        <v>1</v>
      </c>
      <c r="Q335">
        <v>0</v>
      </c>
      <c r="R335">
        <v>2</v>
      </c>
      <c r="S335">
        <v>0</v>
      </c>
      <c r="T335">
        <v>1</v>
      </c>
      <c r="U335">
        <v>0</v>
      </c>
      <c r="V335">
        <v>0</v>
      </c>
      <c r="W335">
        <v>90.7</v>
      </c>
      <c r="DW335">
        <v>90.7</v>
      </c>
      <c r="JV335">
        <v>1</v>
      </c>
    </row>
    <row r="336" spans="1:282" x14ac:dyDescent="0.3">
      <c r="A336">
        <v>1</v>
      </c>
      <c r="B336">
        <v>0</v>
      </c>
      <c r="E336">
        <v>0</v>
      </c>
      <c r="F336">
        <v>4.8723308990254642E-2</v>
      </c>
      <c r="G336">
        <v>4.8723308990254642E-2</v>
      </c>
      <c r="H336">
        <v>0</v>
      </c>
      <c r="I336">
        <v>0</v>
      </c>
      <c r="J336">
        <v>1</v>
      </c>
      <c r="K336">
        <v>22.34375</v>
      </c>
      <c r="L336">
        <v>5</v>
      </c>
      <c r="M336">
        <v>160</v>
      </c>
      <c r="N336">
        <v>1</v>
      </c>
      <c r="O336">
        <v>1</v>
      </c>
      <c r="P336">
        <v>0</v>
      </c>
      <c r="Q336">
        <v>0</v>
      </c>
      <c r="R336">
        <v>2</v>
      </c>
      <c r="S336">
        <v>0</v>
      </c>
      <c r="T336">
        <v>1</v>
      </c>
      <c r="U336">
        <v>0</v>
      </c>
      <c r="V336">
        <v>0</v>
      </c>
      <c r="W336">
        <v>57.2</v>
      </c>
      <c r="DW336">
        <v>57.2</v>
      </c>
      <c r="JV336">
        <v>1</v>
      </c>
    </row>
    <row r="337" spans="1:282" x14ac:dyDescent="0.3">
      <c r="A337">
        <v>1</v>
      </c>
      <c r="B337">
        <v>0</v>
      </c>
      <c r="E337">
        <v>0</v>
      </c>
      <c r="F337">
        <v>-0.7299597114019386</v>
      </c>
      <c r="G337">
        <v>-0.7299597114019386</v>
      </c>
      <c r="H337">
        <v>0</v>
      </c>
      <c r="I337">
        <v>0</v>
      </c>
      <c r="J337">
        <v>0</v>
      </c>
      <c r="K337">
        <v>23.634029999999999</v>
      </c>
      <c r="L337">
        <v>1</v>
      </c>
      <c r="M337">
        <v>158</v>
      </c>
      <c r="N337">
        <v>0</v>
      </c>
      <c r="O337">
        <v>0</v>
      </c>
      <c r="P337">
        <v>0</v>
      </c>
      <c r="Q337">
        <v>0</v>
      </c>
      <c r="R337">
        <v>3</v>
      </c>
      <c r="S337">
        <v>0</v>
      </c>
      <c r="T337">
        <v>0</v>
      </c>
      <c r="U337">
        <v>1</v>
      </c>
      <c r="V337">
        <v>0</v>
      </c>
      <c r="W337">
        <v>59</v>
      </c>
      <c r="DW337">
        <v>59</v>
      </c>
      <c r="JV337">
        <v>1</v>
      </c>
    </row>
    <row r="338" spans="1:282" x14ac:dyDescent="0.3">
      <c r="A338">
        <v>1</v>
      </c>
      <c r="B338">
        <v>0</v>
      </c>
      <c r="E338">
        <v>0</v>
      </c>
      <c r="F338">
        <v>-0.39623841694814149</v>
      </c>
      <c r="G338">
        <v>0</v>
      </c>
      <c r="H338">
        <v>-0.39623841694814149</v>
      </c>
      <c r="I338">
        <v>65</v>
      </c>
      <c r="J338">
        <v>0</v>
      </c>
      <c r="K338">
        <v>20.212949999999999</v>
      </c>
      <c r="L338">
        <v>5</v>
      </c>
      <c r="M338">
        <v>152</v>
      </c>
      <c r="N338">
        <v>0</v>
      </c>
      <c r="O338">
        <v>0</v>
      </c>
      <c r="P338">
        <v>0</v>
      </c>
      <c r="Q338">
        <v>1</v>
      </c>
      <c r="R338">
        <v>3</v>
      </c>
      <c r="S338">
        <v>0</v>
      </c>
      <c r="T338">
        <v>0</v>
      </c>
      <c r="U338">
        <v>1</v>
      </c>
      <c r="V338">
        <v>1</v>
      </c>
      <c r="W338">
        <v>46.7</v>
      </c>
      <c r="DW338">
        <v>46.7</v>
      </c>
      <c r="JV338">
        <v>1</v>
      </c>
    </row>
    <row r="339" spans="1:282" x14ac:dyDescent="0.3">
      <c r="A339">
        <v>1</v>
      </c>
      <c r="B339">
        <v>0</v>
      </c>
      <c r="E339">
        <v>0</v>
      </c>
      <c r="F339">
        <v>-1.0636810058557358</v>
      </c>
      <c r="G339">
        <v>-1.0636810058557358</v>
      </c>
      <c r="H339">
        <v>0</v>
      </c>
      <c r="I339">
        <v>0</v>
      </c>
      <c r="J339">
        <v>0</v>
      </c>
      <c r="K339">
        <v>32.218490000000003</v>
      </c>
      <c r="L339">
        <v>0</v>
      </c>
      <c r="M339">
        <v>176</v>
      </c>
      <c r="N339">
        <v>0</v>
      </c>
      <c r="O339">
        <v>0</v>
      </c>
      <c r="P339">
        <v>0</v>
      </c>
      <c r="Q339">
        <v>0</v>
      </c>
      <c r="R339">
        <v>2</v>
      </c>
      <c r="S339">
        <v>0</v>
      </c>
      <c r="T339">
        <v>1</v>
      </c>
      <c r="U339">
        <v>0</v>
      </c>
      <c r="V339">
        <v>0</v>
      </c>
      <c r="W339">
        <v>99.8</v>
      </c>
      <c r="DW339">
        <v>99.8</v>
      </c>
      <c r="JV339">
        <v>1</v>
      </c>
    </row>
    <row r="340" spans="1:282" x14ac:dyDescent="0.3">
      <c r="A340">
        <v>1</v>
      </c>
      <c r="B340">
        <v>0</v>
      </c>
      <c r="E340">
        <v>0</v>
      </c>
      <c r="F340">
        <v>0.93864676086704701</v>
      </c>
      <c r="G340">
        <v>0.93864676086704701</v>
      </c>
      <c r="H340">
        <v>0</v>
      </c>
      <c r="I340">
        <v>0</v>
      </c>
      <c r="J340">
        <v>0</v>
      </c>
      <c r="K340">
        <v>20.089289999999998</v>
      </c>
      <c r="L340">
        <v>5</v>
      </c>
      <c r="M340">
        <v>168</v>
      </c>
      <c r="N340">
        <v>0</v>
      </c>
      <c r="O340">
        <v>0</v>
      </c>
      <c r="P340">
        <v>0</v>
      </c>
      <c r="Q340">
        <v>0</v>
      </c>
      <c r="R340">
        <v>1</v>
      </c>
      <c r="S340">
        <v>1</v>
      </c>
      <c r="T340">
        <v>0</v>
      </c>
      <c r="U340">
        <v>0</v>
      </c>
      <c r="V340">
        <v>0</v>
      </c>
      <c r="W340">
        <v>56.7</v>
      </c>
      <c r="DW340">
        <v>56.7</v>
      </c>
      <c r="JV340">
        <v>1</v>
      </c>
    </row>
    <row r="341" spans="1:282" x14ac:dyDescent="0.3">
      <c r="A341">
        <v>1</v>
      </c>
      <c r="B341">
        <v>0</v>
      </c>
      <c r="E341">
        <v>0</v>
      </c>
      <c r="F341">
        <v>0.60492546641324985</v>
      </c>
      <c r="G341">
        <v>0.60492546641324985</v>
      </c>
      <c r="H341">
        <v>0</v>
      </c>
      <c r="I341">
        <v>0</v>
      </c>
      <c r="J341">
        <v>1</v>
      </c>
      <c r="K341">
        <v>35.492489999999997</v>
      </c>
      <c r="L341">
        <v>5</v>
      </c>
      <c r="M341">
        <v>163</v>
      </c>
      <c r="N341">
        <v>0</v>
      </c>
      <c r="O341">
        <v>0</v>
      </c>
      <c r="P341">
        <v>0</v>
      </c>
      <c r="Q341">
        <v>0</v>
      </c>
      <c r="R341">
        <v>1</v>
      </c>
      <c r="S341">
        <v>1</v>
      </c>
      <c r="T341">
        <v>0</v>
      </c>
      <c r="U341">
        <v>0</v>
      </c>
      <c r="V341">
        <v>0</v>
      </c>
      <c r="W341">
        <v>94.3</v>
      </c>
      <c r="DW341">
        <v>94.3</v>
      </c>
      <c r="JV341">
        <v>1</v>
      </c>
    </row>
    <row r="342" spans="1:282" x14ac:dyDescent="0.3">
      <c r="A342">
        <v>1</v>
      </c>
      <c r="B342">
        <v>0</v>
      </c>
      <c r="E342">
        <v>0</v>
      </c>
      <c r="F342">
        <v>-1.1749214373403347</v>
      </c>
      <c r="G342">
        <v>-1.1749214373403347</v>
      </c>
      <c r="H342">
        <v>0</v>
      </c>
      <c r="I342">
        <v>0</v>
      </c>
      <c r="J342">
        <v>0</v>
      </c>
      <c r="K342">
        <v>24.666319999999999</v>
      </c>
      <c r="L342">
        <v>0</v>
      </c>
      <c r="M342">
        <v>157</v>
      </c>
      <c r="N342">
        <v>0</v>
      </c>
      <c r="O342">
        <v>0</v>
      </c>
      <c r="P342">
        <v>0</v>
      </c>
      <c r="Q342">
        <v>0</v>
      </c>
      <c r="R342">
        <v>1</v>
      </c>
      <c r="S342">
        <v>1</v>
      </c>
      <c r="T342">
        <v>0</v>
      </c>
      <c r="U342">
        <v>0</v>
      </c>
      <c r="V342">
        <v>0</v>
      </c>
      <c r="W342">
        <v>60.8</v>
      </c>
      <c r="DW342">
        <v>60.8</v>
      </c>
      <c r="JV342">
        <v>1</v>
      </c>
    </row>
    <row r="343" spans="1:282" x14ac:dyDescent="0.3">
      <c r="A343">
        <v>1</v>
      </c>
      <c r="B343">
        <v>0</v>
      </c>
      <c r="E343">
        <v>0</v>
      </c>
      <c r="F343">
        <v>-1.1749214373403347</v>
      </c>
      <c r="G343">
        <v>-1.1749214373403347</v>
      </c>
      <c r="H343">
        <v>0</v>
      </c>
      <c r="I343">
        <v>0</v>
      </c>
      <c r="J343">
        <v>0</v>
      </c>
      <c r="K343">
        <v>30.373740000000002</v>
      </c>
      <c r="L343">
        <v>0</v>
      </c>
      <c r="M343">
        <v>163</v>
      </c>
      <c r="N343">
        <v>0</v>
      </c>
      <c r="O343">
        <v>0</v>
      </c>
      <c r="P343">
        <v>0</v>
      </c>
      <c r="Q343">
        <v>0</v>
      </c>
      <c r="R343">
        <v>1</v>
      </c>
      <c r="S343">
        <v>1</v>
      </c>
      <c r="T343">
        <v>0</v>
      </c>
      <c r="U343">
        <v>0</v>
      </c>
      <c r="V343">
        <v>0</v>
      </c>
      <c r="W343">
        <v>80.7</v>
      </c>
      <c r="DW343">
        <v>80.7</v>
      </c>
      <c r="JV343">
        <v>1</v>
      </c>
    </row>
    <row r="344" spans="1:282" x14ac:dyDescent="0.3">
      <c r="A344">
        <v>1</v>
      </c>
      <c r="B344">
        <v>0</v>
      </c>
      <c r="E344">
        <v>0</v>
      </c>
      <c r="F344">
        <v>1.2723680553208441</v>
      </c>
      <c r="G344">
        <v>0</v>
      </c>
      <c r="H344">
        <v>1.2723680553208441</v>
      </c>
      <c r="I344">
        <v>80</v>
      </c>
      <c r="J344">
        <v>1</v>
      </c>
      <c r="K344">
        <v>25.135940000000002</v>
      </c>
      <c r="L344">
        <v>8</v>
      </c>
      <c r="M344">
        <v>171</v>
      </c>
      <c r="N344">
        <v>0</v>
      </c>
      <c r="O344">
        <v>0</v>
      </c>
      <c r="P344">
        <v>0</v>
      </c>
      <c r="Q344">
        <v>1</v>
      </c>
      <c r="R344">
        <v>2</v>
      </c>
      <c r="S344">
        <v>0</v>
      </c>
      <c r="T344">
        <v>1</v>
      </c>
      <c r="U344">
        <v>0</v>
      </c>
      <c r="V344">
        <v>0</v>
      </c>
      <c r="W344">
        <v>73.5</v>
      </c>
      <c r="DW344">
        <v>73.5</v>
      </c>
      <c r="JV344">
        <v>1</v>
      </c>
    </row>
    <row r="345" spans="1:282" x14ac:dyDescent="0.3">
      <c r="A345">
        <v>1</v>
      </c>
      <c r="B345">
        <v>0</v>
      </c>
      <c r="E345">
        <v>0</v>
      </c>
      <c r="F345">
        <v>1.1611276238362451</v>
      </c>
      <c r="G345">
        <v>0</v>
      </c>
      <c r="H345">
        <v>1.1611276238362451</v>
      </c>
      <c r="I345">
        <v>79</v>
      </c>
      <c r="J345">
        <v>1</v>
      </c>
      <c r="K345">
        <v>23.93525</v>
      </c>
      <c r="L345">
        <v>8</v>
      </c>
      <c r="M345">
        <v>152</v>
      </c>
      <c r="N345">
        <v>0</v>
      </c>
      <c r="O345">
        <v>0</v>
      </c>
      <c r="P345">
        <v>0</v>
      </c>
      <c r="Q345">
        <v>1</v>
      </c>
      <c r="R345">
        <v>3</v>
      </c>
      <c r="S345">
        <v>0</v>
      </c>
      <c r="T345">
        <v>0</v>
      </c>
      <c r="U345">
        <v>1</v>
      </c>
      <c r="V345">
        <v>0</v>
      </c>
      <c r="W345">
        <v>55.3</v>
      </c>
      <c r="DW345">
        <v>55.3</v>
      </c>
      <c r="JV345">
        <v>1</v>
      </c>
    </row>
    <row r="346" spans="1:282" x14ac:dyDescent="0.3">
      <c r="A346">
        <v>1</v>
      </c>
      <c r="B346">
        <v>0</v>
      </c>
      <c r="E346">
        <v>0</v>
      </c>
      <c r="F346">
        <v>-0.95244057437113672</v>
      </c>
      <c r="G346">
        <v>-0.95244057437113672</v>
      </c>
      <c r="H346">
        <v>0</v>
      </c>
      <c r="I346">
        <v>0</v>
      </c>
      <c r="J346">
        <v>0</v>
      </c>
      <c r="K346">
        <v>21.144639999999999</v>
      </c>
      <c r="L346">
        <v>3</v>
      </c>
      <c r="M346">
        <v>155</v>
      </c>
      <c r="N346">
        <v>1</v>
      </c>
      <c r="O346">
        <v>0</v>
      </c>
      <c r="P346">
        <v>0</v>
      </c>
      <c r="Q346">
        <v>0</v>
      </c>
      <c r="R346">
        <v>3</v>
      </c>
      <c r="S346">
        <v>0</v>
      </c>
      <c r="T346">
        <v>0</v>
      </c>
      <c r="U346">
        <v>1</v>
      </c>
      <c r="V346">
        <v>0</v>
      </c>
      <c r="W346">
        <v>50.8</v>
      </c>
      <c r="DW346">
        <v>50.8</v>
      </c>
      <c r="JV346">
        <v>1</v>
      </c>
    </row>
    <row r="347" spans="1:282" x14ac:dyDescent="0.3">
      <c r="A347">
        <v>1</v>
      </c>
      <c r="B347">
        <v>0</v>
      </c>
      <c r="E347">
        <v>0</v>
      </c>
      <c r="F347">
        <v>-1.3974023003095328</v>
      </c>
      <c r="G347">
        <v>-1.3974023003095328</v>
      </c>
      <c r="H347">
        <v>0</v>
      </c>
      <c r="I347">
        <v>0</v>
      </c>
      <c r="J347">
        <v>0</v>
      </c>
      <c r="K347">
        <v>22.851559999999999</v>
      </c>
      <c r="L347">
        <v>0</v>
      </c>
      <c r="M347">
        <v>160</v>
      </c>
      <c r="N347">
        <v>0</v>
      </c>
      <c r="O347">
        <v>0</v>
      </c>
      <c r="P347">
        <v>0</v>
      </c>
      <c r="Q347">
        <v>0</v>
      </c>
      <c r="R347">
        <v>3</v>
      </c>
      <c r="S347">
        <v>0</v>
      </c>
      <c r="T347">
        <v>0</v>
      </c>
      <c r="U347">
        <v>1</v>
      </c>
      <c r="V347">
        <v>0</v>
      </c>
      <c r="W347">
        <v>58.5</v>
      </c>
      <c r="DW347">
        <v>58.5</v>
      </c>
      <c r="JV347">
        <v>1</v>
      </c>
    </row>
    <row r="348" spans="1:282" x14ac:dyDescent="0.3">
      <c r="A348">
        <v>1</v>
      </c>
      <c r="B348">
        <v>0</v>
      </c>
      <c r="E348">
        <v>0</v>
      </c>
      <c r="F348">
        <v>0.93864676086704701</v>
      </c>
      <c r="G348">
        <v>0.93864676086704701</v>
      </c>
      <c r="H348">
        <v>0</v>
      </c>
      <c r="I348">
        <v>0</v>
      </c>
      <c r="J348">
        <v>0</v>
      </c>
      <c r="K348">
        <v>24.947949999999999</v>
      </c>
      <c r="L348">
        <v>4</v>
      </c>
      <c r="M348">
        <v>164</v>
      </c>
      <c r="N348">
        <v>0</v>
      </c>
      <c r="O348">
        <v>0</v>
      </c>
      <c r="P348">
        <v>0</v>
      </c>
      <c r="Q348">
        <v>0</v>
      </c>
      <c r="R348">
        <v>2</v>
      </c>
      <c r="S348">
        <v>0</v>
      </c>
      <c r="T348">
        <v>1</v>
      </c>
      <c r="U348">
        <v>0</v>
      </c>
      <c r="V348">
        <v>0</v>
      </c>
      <c r="W348">
        <v>67.099999999999994</v>
      </c>
      <c r="DW348">
        <v>67.099999999999994</v>
      </c>
      <c r="JV348">
        <v>1</v>
      </c>
    </row>
    <row r="349" spans="1:282" x14ac:dyDescent="0.3">
      <c r="A349">
        <v>1</v>
      </c>
      <c r="B349">
        <v>0</v>
      </c>
      <c r="E349">
        <v>0</v>
      </c>
      <c r="F349">
        <v>-0.7299597114019386</v>
      </c>
      <c r="G349">
        <v>-0.7299597114019386</v>
      </c>
      <c r="H349">
        <v>0</v>
      </c>
      <c r="I349">
        <v>0</v>
      </c>
      <c r="J349">
        <v>1</v>
      </c>
      <c r="K349">
        <v>49.082410000000003</v>
      </c>
      <c r="L349">
        <v>3</v>
      </c>
      <c r="M349">
        <v>152</v>
      </c>
      <c r="N349">
        <v>0</v>
      </c>
      <c r="O349">
        <v>0</v>
      </c>
      <c r="P349">
        <v>1</v>
      </c>
      <c r="Q349">
        <v>0</v>
      </c>
      <c r="R349">
        <v>2</v>
      </c>
      <c r="S349">
        <v>0</v>
      </c>
      <c r="T349">
        <v>1</v>
      </c>
      <c r="U349">
        <v>0</v>
      </c>
      <c r="V349">
        <v>0</v>
      </c>
      <c r="W349">
        <v>113.4</v>
      </c>
      <c r="DW349">
        <v>113.4</v>
      </c>
      <c r="JV349">
        <v>1</v>
      </c>
    </row>
    <row r="350" spans="1:282" x14ac:dyDescent="0.3">
      <c r="A350">
        <v>1</v>
      </c>
      <c r="B350">
        <v>0</v>
      </c>
      <c r="E350">
        <v>0</v>
      </c>
      <c r="F350">
        <v>-1.2861618688249339</v>
      </c>
      <c r="G350">
        <v>-1.2861618688249339</v>
      </c>
      <c r="H350">
        <v>0</v>
      </c>
      <c r="I350">
        <v>0</v>
      </c>
      <c r="J350">
        <v>0</v>
      </c>
      <c r="K350">
        <v>23.255019999999998</v>
      </c>
      <c r="L350">
        <v>0</v>
      </c>
      <c r="M350">
        <v>171</v>
      </c>
      <c r="N350">
        <v>0</v>
      </c>
      <c r="O350">
        <v>0</v>
      </c>
      <c r="P350">
        <v>0</v>
      </c>
      <c r="Q350">
        <v>0</v>
      </c>
      <c r="R350">
        <v>1</v>
      </c>
      <c r="S350">
        <v>1</v>
      </c>
      <c r="T350">
        <v>0</v>
      </c>
      <c r="U350">
        <v>0</v>
      </c>
      <c r="V350">
        <v>0</v>
      </c>
      <c r="W350">
        <v>68</v>
      </c>
      <c r="DW350">
        <v>68</v>
      </c>
      <c r="JV350">
        <v>1</v>
      </c>
    </row>
    <row r="351" spans="1:282" x14ac:dyDescent="0.3">
      <c r="A351">
        <v>1</v>
      </c>
      <c r="B351">
        <v>0</v>
      </c>
      <c r="E351">
        <v>0</v>
      </c>
      <c r="F351">
        <v>0.82740632938244796</v>
      </c>
      <c r="G351">
        <v>0.82740632938244796</v>
      </c>
      <c r="H351">
        <v>0</v>
      </c>
      <c r="I351">
        <v>0</v>
      </c>
      <c r="J351">
        <v>0</v>
      </c>
      <c r="K351">
        <v>20.484940000000002</v>
      </c>
      <c r="L351">
        <v>4</v>
      </c>
      <c r="M351">
        <v>171</v>
      </c>
      <c r="N351">
        <v>0</v>
      </c>
      <c r="O351">
        <v>0</v>
      </c>
      <c r="P351">
        <v>0</v>
      </c>
      <c r="Q351">
        <v>0</v>
      </c>
      <c r="R351">
        <v>3</v>
      </c>
      <c r="S351">
        <v>0</v>
      </c>
      <c r="T351">
        <v>0</v>
      </c>
      <c r="U351">
        <v>1</v>
      </c>
      <c r="V351">
        <v>0</v>
      </c>
      <c r="W351">
        <v>59.9</v>
      </c>
      <c r="DW351">
        <v>59.9</v>
      </c>
      <c r="JV351">
        <v>1</v>
      </c>
    </row>
    <row r="352" spans="1:282" x14ac:dyDescent="0.3">
      <c r="A352">
        <v>1</v>
      </c>
      <c r="B352">
        <v>0</v>
      </c>
      <c r="E352">
        <v>0</v>
      </c>
      <c r="F352">
        <v>2.1622915071976365</v>
      </c>
      <c r="G352">
        <v>2.1622915071976365</v>
      </c>
      <c r="H352">
        <v>0</v>
      </c>
      <c r="I352">
        <v>0</v>
      </c>
      <c r="J352">
        <v>0</v>
      </c>
      <c r="K352">
        <v>24.557749999999999</v>
      </c>
      <c r="L352">
        <v>6</v>
      </c>
      <c r="M352">
        <v>155</v>
      </c>
      <c r="N352">
        <v>0</v>
      </c>
      <c r="O352">
        <v>0</v>
      </c>
      <c r="P352">
        <v>0</v>
      </c>
      <c r="Q352">
        <v>0</v>
      </c>
      <c r="R352">
        <v>1</v>
      </c>
      <c r="S352">
        <v>1</v>
      </c>
      <c r="T352">
        <v>0</v>
      </c>
      <c r="U352">
        <v>0</v>
      </c>
      <c r="V352">
        <v>0</v>
      </c>
      <c r="W352">
        <v>59</v>
      </c>
      <c r="DW352">
        <v>59</v>
      </c>
      <c r="JV352">
        <v>1</v>
      </c>
    </row>
    <row r="353" spans="1:282" x14ac:dyDescent="0.3">
      <c r="A353">
        <v>1</v>
      </c>
      <c r="B353">
        <v>0</v>
      </c>
      <c r="E353">
        <v>0</v>
      </c>
      <c r="F353">
        <v>0.93864676086704701</v>
      </c>
      <c r="G353">
        <v>0</v>
      </c>
      <c r="H353">
        <v>0.93864676086704701</v>
      </c>
      <c r="I353">
        <v>77</v>
      </c>
      <c r="J353">
        <v>1</v>
      </c>
      <c r="K353">
        <v>28.359919999999999</v>
      </c>
      <c r="L353">
        <v>7</v>
      </c>
      <c r="M353">
        <v>172</v>
      </c>
      <c r="N353">
        <v>0</v>
      </c>
      <c r="O353">
        <v>0</v>
      </c>
      <c r="P353">
        <v>0</v>
      </c>
      <c r="Q353">
        <v>1</v>
      </c>
      <c r="R353">
        <v>3</v>
      </c>
      <c r="S353">
        <v>0</v>
      </c>
      <c r="T353">
        <v>0</v>
      </c>
      <c r="U353">
        <v>1</v>
      </c>
      <c r="V353">
        <v>0</v>
      </c>
      <c r="W353">
        <v>83.9</v>
      </c>
      <c r="DW353">
        <v>83.9</v>
      </c>
      <c r="JV353">
        <v>1</v>
      </c>
    </row>
    <row r="354" spans="1:282" x14ac:dyDescent="0.3">
      <c r="A354">
        <v>1</v>
      </c>
      <c r="B354">
        <v>0</v>
      </c>
      <c r="E354">
        <v>0</v>
      </c>
      <c r="F354">
        <v>0.82740632938244796</v>
      </c>
      <c r="G354">
        <v>0</v>
      </c>
      <c r="H354">
        <v>0.82740632938244796</v>
      </c>
      <c r="I354">
        <v>76</v>
      </c>
      <c r="J354">
        <v>1</v>
      </c>
      <c r="K354">
        <v>32.116419999999998</v>
      </c>
      <c r="L354">
        <v>7</v>
      </c>
      <c r="M354">
        <v>166</v>
      </c>
      <c r="N354">
        <v>0</v>
      </c>
      <c r="O354">
        <v>0</v>
      </c>
      <c r="P354">
        <v>0</v>
      </c>
      <c r="Q354">
        <v>1</v>
      </c>
      <c r="R354">
        <v>1</v>
      </c>
      <c r="S354">
        <v>1</v>
      </c>
      <c r="T354">
        <v>0</v>
      </c>
      <c r="U354">
        <v>0</v>
      </c>
      <c r="V354">
        <v>0</v>
      </c>
      <c r="W354">
        <v>88.5</v>
      </c>
      <c r="DW354">
        <v>88.5</v>
      </c>
      <c r="JV354">
        <v>1</v>
      </c>
    </row>
    <row r="355" spans="1:282" x14ac:dyDescent="0.3">
      <c r="A355">
        <v>1</v>
      </c>
      <c r="B355">
        <v>0</v>
      </c>
      <c r="E355">
        <v>0</v>
      </c>
      <c r="F355">
        <v>-0.95244057437113672</v>
      </c>
      <c r="G355">
        <v>-0.95244057437113672</v>
      </c>
      <c r="H355">
        <v>0</v>
      </c>
      <c r="I355">
        <v>0</v>
      </c>
      <c r="J355">
        <v>0</v>
      </c>
      <c r="K355">
        <v>23.900030000000001</v>
      </c>
      <c r="L355">
        <v>1</v>
      </c>
      <c r="M355">
        <v>163</v>
      </c>
      <c r="N355">
        <v>0</v>
      </c>
      <c r="O355">
        <v>0</v>
      </c>
      <c r="P355">
        <v>0</v>
      </c>
      <c r="Q355">
        <v>0</v>
      </c>
      <c r="R355">
        <v>2</v>
      </c>
      <c r="S355">
        <v>0</v>
      </c>
      <c r="T355">
        <v>1</v>
      </c>
      <c r="U355">
        <v>0</v>
      </c>
      <c r="V355">
        <v>0</v>
      </c>
      <c r="W355">
        <v>63.5</v>
      </c>
      <c r="DW355">
        <v>63.5</v>
      </c>
      <c r="JV355">
        <v>1</v>
      </c>
    </row>
    <row r="356" spans="1:282" x14ac:dyDescent="0.3">
      <c r="A356">
        <v>1</v>
      </c>
      <c r="B356">
        <v>0</v>
      </c>
      <c r="E356">
        <v>0</v>
      </c>
      <c r="F356">
        <v>-0.28499798546354249</v>
      </c>
      <c r="G356">
        <v>0</v>
      </c>
      <c r="H356">
        <v>-0.28499798546354249</v>
      </c>
      <c r="I356">
        <v>66</v>
      </c>
      <c r="J356">
        <v>1</v>
      </c>
      <c r="K356">
        <v>42.86694</v>
      </c>
      <c r="L356">
        <v>6</v>
      </c>
      <c r="M356">
        <v>162</v>
      </c>
      <c r="N356">
        <v>1</v>
      </c>
      <c r="O356">
        <v>1</v>
      </c>
      <c r="P356">
        <v>0</v>
      </c>
      <c r="Q356">
        <v>1</v>
      </c>
      <c r="R356">
        <v>3</v>
      </c>
      <c r="S356">
        <v>0</v>
      </c>
      <c r="T356">
        <v>0</v>
      </c>
      <c r="U356">
        <v>1</v>
      </c>
      <c r="V356">
        <v>0</v>
      </c>
      <c r="W356">
        <v>112.5</v>
      </c>
      <c r="DW356">
        <v>112.5</v>
      </c>
      <c r="JV356">
        <v>1</v>
      </c>
    </row>
    <row r="357" spans="1:282" x14ac:dyDescent="0.3">
      <c r="A357">
        <v>1</v>
      </c>
      <c r="B357">
        <v>0</v>
      </c>
      <c r="E357">
        <v>0</v>
      </c>
      <c r="F357">
        <v>-0.95244057437113672</v>
      </c>
      <c r="G357">
        <v>-0.95244057437113672</v>
      </c>
      <c r="H357">
        <v>0</v>
      </c>
      <c r="I357">
        <v>0</v>
      </c>
      <c r="J357">
        <v>0</v>
      </c>
      <c r="K357">
        <v>30.711179999999999</v>
      </c>
      <c r="L357">
        <v>1</v>
      </c>
      <c r="M357">
        <v>157</v>
      </c>
      <c r="N357">
        <v>0</v>
      </c>
      <c r="O357">
        <v>0</v>
      </c>
      <c r="P357">
        <v>0</v>
      </c>
      <c r="Q357">
        <v>0</v>
      </c>
      <c r="R357">
        <v>1</v>
      </c>
      <c r="S357">
        <v>1</v>
      </c>
      <c r="T357">
        <v>0</v>
      </c>
      <c r="U357">
        <v>0</v>
      </c>
      <c r="V357">
        <v>0</v>
      </c>
      <c r="W357">
        <v>75.7</v>
      </c>
      <c r="DW357">
        <v>75.7</v>
      </c>
      <c r="JV357">
        <v>1</v>
      </c>
    </row>
    <row r="358" spans="1:282" x14ac:dyDescent="0.3">
      <c r="A358">
        <v>1</v>
      </c>
      <c r="B358">
        <v>0</v>
      </c>
      <c r="E358">
        <v>0</v>
      </c>
      <c r="F358">
        <v>-0.61871927991733955</v>
      </c>
      <c r="G358">
        <v>0</v>
      </c>
      <c r="H358">
        <v>-0.61871927991733955</v>
      </c>
      <c r="I358">
        <v>63</v>
      </c>
      <c r="J358">
        <v>0</v>
      </c>
      <c r="K358">
        <v>25.761690000000002</v>
      </c>
      <c r="L358">
        <v>2</v>
      </c>
      <c r="M358">
        <v>157</v>
      </c>
      <c r="N358">
        <v>0</v>
      </c>
      <c r="O358">
        <v>0</v>
      </c>
      <c r="P358">
        <v>1</v>
      </c>
      <c r="Q358">
        <v>1</v>
      </c>
      <c r="R358">
        <v>1</v>
      </c>
      <c r="S358">
        <v>1</v>
      </c>
      <c r="T358">
        <v>0</v>
      </c>
      <c r="U358">
        <v>0</v>
      </c>
      <c r="V358">
        <v>0</v>
      </c>
      <c r="W358">
        <v>63.5</v>
      </c>
      <c r="DW358">
        <v>63.5</v>
      </c>
      <c r="JV358">
        <v>1</v>
      </c>
    </row>
    <row r="359" spans="1:282" x14ac:dyDescent="0.3">
      <c r="A359">
        <v>1</v>
      </c>
      <c r="B359">
        <v>0</v>
      </c>
      <c r="E359">
        <v>0</v>
      </c>
      <c r="F359">
        <v>4.8723308990254642E-2</v>
      </c>
      <c r="G359">
        <v>4.8723308990254642E-2</v>
      </c>
      <c r="H359">
        <v>0</v>
      </c>
      <c r="I359">
        <v>0</v>
      </c>
      <c r="J359">
        <v>1</v>
      </c>
      <c r="K359">
        <v>27.31718</v>
      </c>
      <c r="L359">
        <v>4</v>
      </c>
      <c r="M359">
        <v>168</v>
      </c>
      <c r="N359">
        <v>0</v>
      </c>
      <c r="O359">
        <v>0</v>
      </c>
      <c r="P359">
        <v>0</v>
      </c>
      <c r="Q359">
        <v>0</v>
      </c>
      <c r="R359">
        <v>2</v>
      </c>
      <c r="S359">
        <v>0</v>
      </c>
      <c r="T359">
        <v>1</v>
      </c>
      <c r="U359">
        <v>0</v>
      </c>
      <c r="V359">
        <v>0</v>
      </c>
      <c r="W359">
        <v>77.099999999999994</v>
      </c>
      <c r="DW359">
        <v>77.099999999999994</v>
      </c>
      <c r="JV359">
        <v>1</v>
      </c>
    </row>
    <row r="360" spans="1:282" x14ac:dyDescent="0.3">
      <c r="A360">
        <v>1</v>
      </c>
      <c r="B360">
        <v>0</v>
      </c>
      <c r="E360">
        <v>0</v>
      </c>
      <c r="F360">
        <v>1.2723680553208441</v>
      </c>
      <c r="G360">
        <v>1.2723680553208441</v>
      </c>
      <c r="H360">
        <v>0</v>
      </c>
      <c r="I360">
        <v>0</v>
      </c>
      <c r="J360">
        <v>0</v>
      </c>
      <c r="K360">
        <v>22.479340000000001</v>
      </c>
      <c r="L360">
        <v>5</v>
      </c>
      <c r="M360">
        <v>165</v>
      </c>
      <c r="N360">
        <v>0</v>
      </c>
      <c r="O360">
        <v>0</v>
      </c>
      <c r="P360">
        <v>0</v>
      </c>
      <c r="Q360">
        <v>0</v>
      </c>
      <c r="R360">
        <v>2</v>
      </c>
      <c r="S360">
        <v>0</v>
      </c>
      <c r="T360">
        <v>1</v>
      </c>
      <c r="U360">
        <v>0</v>
      </c>
      <c r="V360">
        <v>0</v>
      </c>
      <c r="W360">
        <v>61.2</v>
      </c>
      <c r="DW360">
        <v>61.2</v>
      </c>
      <c r="JV360">
        <v>1</v>
      </c>
    </row>
    <row r="361" spans="1:282" x14ac:dyDescent="0.3">
      <c r="A361">
        <v>1</v>
      </c>
      <c r="B361">
        <v>0</v>
      </c>
      <c r="E361">
        <v>0</v>
      </c>
      <c r="F361">
        <v>-0.61871927991733955</v>
      </c>
      <c r="G361">
        <v>0</v>
      </c>
      <c r="H361">
        <v>-0.61871927991733955</v>
      </c>
      <c r="I361">
        <v>63</v>
      </c>
      <c r="J361">
        <v>0</v>
      </c>
      <c r="K361">
        <v>19.949590000000001</v>
      </c>
      <c r="L361">
        <v>4</v>
      </c>
      <c r="M361">
        <v>153</v>
      </c>
      <c r="N361">
        <v>1</v>
      </c>
      <c r="O361">
        <v>0</v>
      </c>
      <c r="P361">
        <v>0</v>
      </c>
      <c r="Q361">
        <v>1</v>
      </c>
      <c r="R361">
        <v>3</v>
      </c>
      <c r="S361">
        <v>0</v>
      </c>
      <c r="T361">
        <v>0</v>
      </c>
      <c r="U361">
        <v>1</v>
      </c>
      <c r="V361">
        <v>0</v>
      </c>
      <c r="W361">
        <v>46.7</v>
      </c>
      <c r="DW361">
        <v>46.7</v>
      </c>
      <c r="JV361">
        <v>1</v>
      </c>
    </row>
    <row r="362" spans="1:282" x14ac:dyDescent="0.3">
      <c r="A362">
        <v>1</v>
      </c>
      <c r="B362">
        <v>0</v>
      </c>
      <c r="E362">
        <v>0</v>
      </c>
      <c r="F362">
        <v>-1.0636810058557358</v>
      </c>
      <c r="G362">
        <v>-1.0636810058557358</v>
      </c>
      <c r="H362">
        <v>0</v>
      </c>
      <c r="I362">
        <v>0</v>
      </c>
      <c r="J362">
        <v>0</v>
      </c>
      <c r="K362">
        <v>40.346020000000003</v>
      </c>
      <c r="L362">
        <v>0</v>
      </c>
      <c r="M362">
        <v>170</v>
      </c>
      <c r="N362">
        <v>0</v>
      </c>
      <c r="O362">
        <v>0</v>
      </c>
      <c r="P362">
        <v>0</v>
      </c>
      <c r="Q362">
        <v>0</v>
      </c>
      <c r="R362">
        <v>2</v>
      </c>
      <c r="S362">
        <v>0</v>
      </c>
      <c r="T362">
        <v>1</v>
      </c>
      <c r="U362">
        <v>0</v>
      </c>
      <c r="V362">
        <v>0</v>
      </c>
      <c r="W362">
        <v>116.6</v>
      </c>
      <c r="DW362">
        <v>116.6</v>
      </c>
      <c r="JV362">
        <v>1</v>
      </c>
    </row>
    <row r="363" spans="1:282" x14ac:dyDescent="0.3">
      <c r="A363">
        <v>1</v>
      </c>
      <c r="B363">
        <v>0</v>
      </c>
      <c r="E363">
        <v>0</v>
      </c>
      <c r="F363">
        <v>-0.7299597114019386</v>
      </c>
      <c r="G363">
        <v>-0.7299597114019386</v>
      </c>
      <c r="H363">
        <v>0</v>
      </c>
      <c r="I363">
        <v>0</v>
      </c>
      <c r="J363">
        <v>0</v>
      </c>
      <c r="K363">
        <v>32.506889999999999</v>
      </c>
      <c r="L363">
        <v>2</v>
      </c>
      <c r="M363">
        <v>165</v>
      </c>
      <c r="N363">
        <v>1</v>
      </c>
      <c r="O363">
        <v>0</v>
      </c>
      <c r="P363">
        <v>0</v>
      </c>
      <c r="Q363">
        <v>0</v>
      </c>
      <c r="R363">
        <v>1</v>
      </c>
      <c r="S363">
        <v>1</v>
      </c>
      <c r="T363">
        <v>0</v>
      </c>
      <c r="U363">
        <v>0</v>
      </c>
      <c r="V363">
        <v>0</v>
      </c>
      <c r="W363">
        <v>88.5</v>
      </c>
      <c r="DW363">
        <v>88.5</v>
      </c>
      <c r="JV363">
        <v>1</v>
      </c>
    </row>
    <row r="364" spans="1:282" x14ac:dyDescent="0.3">
      <c r="A364">
        <v>1</v>
      </c>
      <c r="B364">
        <v>0</v>
      </c>
      <c r="E364">
        <v>0</v>
      </c>
      <c r="F364">
        <v>-1.0636810058557358</v>
      </c>
      <c r="G364">
        <v>-1.0636810058557358</v>
      </c>
      <c r="H364">
        <v>0</v>
      </c>
      <c r="I364">
        <v>0</v>
      </c>
      <c r="J364">
        <v>0</v>
      </c>
      <c r="K364">
        <v>27.059920000000002</v>
      </c>
      <c r="L364">
        <v>0</v>
      </c>
      <c r="M364">
        <v>157</v>
      </c>
      <c r="N364">
        <v>0</v>
      </c>
      <c r="O364">
        <v>0</v>
      </c>
      <c r="P364">
        <v>0</v>
      </c>
      <c r="Q364">
        <v>0</v>
      </c>
      <c r="R364">
        <v>2</v>
      </c>
      <c r="S364">
        <v>0</v>
      </c>
      <c r="T364">
        <v>1</v>
      </c>
      <c r="U364">
        <v>0</v>
      </c>
      <c r="V364">
        <v>0</v>
      </c>
      <c r="W364">
        <v>66.7</v>
      </c>
      <c r="DW364">
        <v>66.7</v>
      </c>
      <c r="JV364">
        <v>1</v>
      </c>
    </row>
    <row r="365" spans="1:282" x14ac:dyDescent="0.3">
      <c r="A365">
        <v>1</v>
      </c>
      <c r="B365">
        <v>0</v>
      </c>
      <c r="E365">
        <v>0</v>
      </c>
      <c r="F365">
        <v>-0.7299597114019386</v>
      </c>
      <c r="G365">
        <v>-0.7299597114019386</v>
      </c>
      <c r="H365">
        <v>0</v>
      </c>
      <c r="I365">
        <v>0</v>
      </c>
      <c r="J365">
        <v>1</v>
      </c>
      <c r="K365">
        <v>23.90625</v>
      </c>
      <c r="L365">
        <v>4</v>
      </c>
      <c r="M365">
        <v>160</v>
      </c>
      <c r="N365">
        <v>1</v>
      </c>
      <c r="O365">
        <v>1</v>
      </c>
      <c r="P365">
        <v>0</v>
      </c>
      <c r="Q365">
        <v>0</v>
      </c>
      <c r="R365">
        <v>3</v>
      </c>
      <c r="S365">
        <v>0</v>
      </c>
      <c r="T365">
        <v>0</v>
      </c>
      <c r="U365">
        <v>1</v>
      </c>
      <c r="V365">
        <v>0</v>
      </c>
      <c r="W365">
        <v>61.2</v>
      </c>
      <c r="DW365">
        <v>61.2</v>
      </c>
      <c r="JV365">
        <v>1</v>
      </c>
    </row>
    <row r="366" spans="1:282" x14ac:dyDescent="0.3">
      <c r="A366">
        <v>1</v>
      </c>
      <c r="B366">
        <v>0</v>
      </c>
      <c r="E366">
        <v>0</v>
      </c>
      <c r="F366">
        <v>0.38244460344405179</v>
      </c>
      <c r="G366">
        <v>0.38244460344405179</v>
      </c>
      <c r="H366">
        <v>0</v>
      </c>
      <c r="I366">
        <v>0</v>
      </c>
      <c r="J366">
        <v>0</v>
      </c>
      <c r="K366">
        <v>19.438089999999999</v>
      </c>
      <c r="L366">
        <v>5</v>
      </c>
      <c r="M366">
        <v>155</v>
      </c>
      <c r="N366">
        <v>0</v>
      </c>
      <c r="O366">
        <v>0</v>
      </c>
      <c r="P366">
        <v>0</v>
      </c>
      <c r="Q366">
        <v>0</v>
      </c>
      <c r="R366">
        <v>2</v>
      </c>
      <c r="S366">
        <v>0</v>
      </c>
      <c r="T366">
        <v>1</v>
      </c>
      <c r="U366">
        <v>0</v>
      </c>
      <c r="V366">
        <v>1</v>
      </c>
      <c r="W366">
        <v>46.7</v>
      </c>
      <c r="DW366">
        <v>46.7</v>
      </c>
      <c r="JV366">
        <v>1</v>
      </c>
    </row>
    <row r="367" spans="1:282" x14ac:dyDescent="0.3">
      <c r="A367">
        <v>1</v>
      </c>
      <c r="B367">
        <v>0</v>
      </c>
      <c r="E367">
        <v>0</v>
      </c>
      <c r="F367">
        <v>1.2723680553208441</v>
      </c>
      <c r="G367">
        <v>1.2723680553208441</v>
      </c>
      <c r="H367">
        <v>0</v>
      </c>
      <c r="I367">
        <v>0</v>
      </c>
      <c r="J367">
        <v>0</v>
      </c>
      <c r="K367">
        <v>22.545069999999999</v>
      </c>
      <c r="L367">
        <v>5</v>
      </c>
      <c r="M367">
        <v>163</v>
      </c>
      <c r="N367">
        <v>0</v>
      </c>
      <c r="O367">
        <v>0</v>
      </c>
      <c r="P367">
        <v>0</v>
      </c>
      <c r="Q367">
        <v>0</v>
      </c>
      <c r="R367">
        <v>1</v>
      </c>
      <c r="S367">
        <v>1</v>
      </c>
      <c r="T367">
        <v>0</v>
      </c>
      <c r="U367">
        <v>0</v>
      </c>
      <c r="V367">
        <v>0</v>
      </c>
      <c r="W367">
        <v>59.9</v>
      </c>
      <c r="DW367">
        <v>59.9</v>
      </c>
      <c r="JV367">
        <v>1</v>
      </c>
    </row>
    <row r="368" spans="1:282" x14ac:dyDescent="0.3">
      <c r="A368">
        <v>1</v>
      </c>
      <c r="B368">
        <v>0</v>
      </c>
      <c r="E368">
        <v>0</v>
      </c>
      <c r="F368">
        <v>-0.7299597114019386</v>
      </c>
      <c r="G368">
        <v>0</v>
      </c>
      <c r="H368">
        <v>-0.7299597114019386</v>
      </c>
      <c r="I368">
        <v>62</v>
      </c>
      <c r="J368">
        <v>0</v>
      </c>
      <c r="K368">
        <v>22.427910000000001</v>
      </c>
      <c r="L368">
        <v>4</v>
      </c>
      <c r="M368">
        <v>159</v>
      </c>
      <c r="N368">
        <v>1</v>
      </c>
      <c r="O368">
        <v>0</v>
      </c>
      <c r="P368">
        <v>1</v>
      </c>
      <c r="Q368">
        <v>1</v>
      </c>
      <c r="R368">
        <v>2</v>
      </c>
      <c r="S368">
        <v>0</v>
      </c>
      <c r="T368">
        <v>1</v>
      </c>
      <c r="U368">
        <v>0</v>
      </c>
      <c r="V368">
        <v>0</v>
      </c>
      <c r="W368">
        <v>56.7</v>
      </c>
      <c r="DW368">
        <v>56.7</v>
      </c>
      <c r="JV368">
        <v>1</v>
      </c>
    </row>
    <row r="369" spans="1:282" x14ac:dyDescent="0.3">
      <c r="A369">
        <v>1</v>
      </c>
      <c r="B369">
        <v>0</v>
      </c>
      <c r="E369">
        <v>0</v>
      </c>
      <c r="F369">
        <v>-1.2861618688249339</v>
      </c>
      <c r="G369">
        <v>-1.2861618688249339</v>
      </c>
      <c r="H369">
        <v>0</v>
      </c>
      <c r="I369">
        <v>0</v>
      </c>
      <c r="J369">
        <v>1</v>
      </c>
      <c r="K369">
        <v>26.79815</v>
      </c>
      <c r="L369">
        <v>2</v>
      </c>
      <c r="M369">
        <v>163</v>
      </c>
      <c r="N369">
        <v>0</v>
      </c>
      <c r="O369">
        <v>0</v>
      </c>
      <c r="P369">
        <v>0</v>
      </c>
      <c r="Q369">
        <v>0</v>
      </c>
      <c r="R369">
        <v>1</v>
      </c>
      <c r="S369">
        <v>1</v>
      </c>
      <c r="T369">
        <v>0</v>
      </c>
      <c r="U369">
        <v>0</v>
      </c>
      <c r="V369">
        <v>0</v>
      </c>
      <c r="W369">
        <v>71.2</v>
      </c>
      <c r="DW369">
        <v>71.2</v>
      </c>
      <c r="JV369">
        <v>1</v>
      </c>
    </row>
    <row r="370" spans="1:282" x14ac:dyDescent="0.3">
      <c r="A370">
        <v>1</v>
      </c>
      <c r="B370">
        <v>0</v>
      </c>
      <c r="E370">
        <v>0</v>
      </c>
      <c r="F370">
        <v>0.27120417195945273</v>
      </c>
      <c r="G370">
        <v>0.27120417195945273</v>
      </c>
      <c r="H370">
        <v>0</v>
      </c>
      <c r="I370">
        <v>0</v>
      </c>
      <c r="J370">
        <v>0</v>
      </c>
      <c r="K370">
        <v>26.775169999999999</v>
      </c>
      <c r="L370">
        <v>3</v>
      </c>
      <c r="M370">
        <v>154</v>
      </c>
      <c r="N370">
        <v>0</v>
      </c>
      <c r="O370">
        <v>0</v>
      </c>
      <c r="P370">
        <v>0</v>
      </c>
      <c r="Q370">
        <v>0</v>
      </c>
      <c r="R370">
        <v>1</v>
      </c>
      <c r="S370">
        <v>1</v>
      </c>
      <c r="T370">
        <v>0</v>
      </c>
      <c r="U370">
        <v>0</v>
      </c>
      <c r="V370">
        <v>0</v>
      </c>
      <c r="W370">
        <v>63.5</v>
      </c>
      <c r="DW370">
        <v>63.5</v>
      </c>
      <c r="JV370">
        <v>1</v>
      </c>
    </row>
    <row r="371" spans="1:282" x14ac:dyDescent="0.3">
      <c r="A371">
        <v>1</v>
      </c>
      <c r="B371">
        <v>0</v>
      </c>
      <c r="E371">
        <v>0</v>
      </c>
      <c r="F371">
        <v>1.8285702127438392</v>
      </c>
      <c r="G371">
        <v>0</v>
      </c>
      <c r="H371">
        <v>1.8285702127438392</v>
      </c>
      <c r="I371">
        <v>85</v>
      </c>
      <c r="J371">
        <v>0</v>
      </c>
      <c r="K371">
        <v>29.453530000000001</v>
      </c>
      <c r="L371">
        <v>7</v>
      </c>
      <c r="M371">
        <v>157</v>
      </c>
      <c r="N371">
        <v>0</v>
      </c>
      <c r="O371">
        <v>0</v>
      </c>
      <c r="P371">
        <v>0</v>
      </c>
      <c r="Q371">
        <v>1</v>
      </c>
      <c r="R371">
        <v>2</v>
      </c>
      <c r="S371">
        <v>0</v>
      </c>
      <c r="T371">
        <v>1</v>
      </c>
      <c r="U371">
        <v>0</v>
      </c>
      <c r="V371">
        <v>0</v>
      </c>
      <c r="W371">
        <v>72.599999999999994</v>
      </c>
      <c r="DW371">
        <v>72.599999999999994</v>
      </c>
      <c r="JV371">
        <v>1</v>
      </c>
    </row>
    <row r="372" spans="1:282" x14ac:dyDescent="0.3">
      <c r="A372">
        <v>1</v>
      </c>
      <c r="B372">
        <v>0</v>
      </c>
      <c r="E372">
        <v>0</v>
      </c>
      <c r="F372">
        <v>4.8723308990254642E-2</v>
      </c>
      <c r="G372">
        <v>4.8723308990254642E-2</v>
      </c>
      <c r="H372">
        <v>0</v>
      </c>
      <c r="I372">
        <v>0</v>
      </c>
      <c r="J372">
        <v>1</v>
      </c>
      <c r="K372">
        <v>26.354479999999999</v>
      </c>
      <c r="L372">
        <v>5</v>
      </c>
      <c r="M372">
        <v>167</v>
      </c>
      <c r="N372">
        <v>1</v>
      </c>
      <c r="O372">
        <v>1</v>
      </c>
      <c r="P372">
        <v>1</v>
      </c>
      <c r="Q372">
        <v>0</v>
      </c>
      <c r="R372">
        <v>2</v>
      </c>
      <c r="S372">
        <v>0</v>
      </c>
      <c r="T372">
        <v>1</v>
      </c>
      <c r="U372">
        <v>0</v>
      </c>
      <c r="V372">
        <v>0</v>
      </c>
      <c r="W372">
        <v>73.5</v>
      </c>
      <c r="DW372">
        <v>73.5</v>
      </c>
      <c r="JV372">
        <v>1</v>
      </c>
    </row>
    <row r="373" spans="1:282" x14ac:dyDescent="0.3">
      <c r="A373">
        <v>1</v>
      </c>
      <c r="B373">
        <v>0</v>
      </c>
      <c r="E373">
        <v>0</v>
      </c>
      <c r="F373">
        <v>1.2723680553208441</v>
      </c>
      <c r="G373">
        <v>0</v>
      </c>
      <c r="H373">
        <v>1.2723680553208441</v>
      </c>
      <c r="I373">
        <v>80</v>
      </c>
      <c r="J373">
        <v>0</v>
      </c>
      <c r="K373">
        <v>18.450030000000002</v>
      </c>
      <c r="L373">
        <v>7</v>
      </c>
      <c r="M373">
        <v>156</v>
      </c>
      <c r="N373">
        <v>0</v>
      </c>
      <c r="O373">
        <v>0</v>
      </c>
      <c r="P373">
        <v>0</v>
      </c>
      <c r="Q373">
        <v>1</v>
      </c>
      <c r="R373">
        <v>1</v>
      </c>
      <c r="S373">
        <v>1</v>
      </c>
      <c r="T373">
        <v>0</v>
      </c>
      <c r="U373">
        <v>0</v>
      </c>
      <c r="V373">
        <v>0</v>
      </c>
      <c r="W373">
        <v>44.9</v>
      </c>
      <c r="DW373">
        <v>44.9</v>
      </c>
      <c r="JV373">
        <v>1</v>
      </c>
    </row>
    <row r="374" spans="1:282" x14ac:dyDescent="0.3">
      <c r="A374">
        <v>1</v>
      </c>
      <c r="B374">
        <v>0</v>
      </c>
      <c r="E374">
        <v>0</v>
      </c>
      <c r="F374">
        <v>-0.17375755397894344</v>
      </c>
      <c r="G374">
        <v>-0.17375755397894344</v>
      </c>
      <c r="H374">
        <v>0</v>
      </c>
      <c r="I374">
        <v>0</v>
      </c>
      <c r="J374">
        <v>0</v>
      </c>
      <c r="K374">
        <v>24.57752</v>
      </c>
      <c r="L374">
        <v>2</v>
      </c>
      <c r="M374">
        <v>163</v>
      </c>
      <c r="N374">
        <v>0</v>
      </c>
      <c r="O374">
        <v>0</v>
      </c>
      <c r="P374">
        <v>0</v>
      </c>
      <c r="Q374">
        <v>0</v>
      </c>
      <c r="R374">
        <v>1</v>
      </c>
      <c r="S374">
        <v>1</v>
      </c>
      <c r="T374">
        <v>0</v>
      </c>
      <c r="U374">
        <v>0</v>
      </c>
      <c r="V374">
        <v>0</v>
      </c>
      <c r="W374">
        <v>65.3</v>
      </c>
      <c r="DW374">
        <v>65.3</v>
      </c>
      <c r="JV374">
        <v>1</v>
      </c>
    </row>
    <row r="375" spans="1:282" x14ac:dyDescent="0.3">
      <c r="A375">
        <v>1</v>
      </c>
      <c r="B375">
        <v>0</v>
      </c>
      <c r="E375">
        <v>0</v>
      </c>
      <c r="F375">
        <v>0.15996374047485368</v>
      </c>
      <c r="G375">
        <v>0.15996374047485368</v>
      </c>
      <c r="H375">
        <v>0</v>
      </c>
      <c r="I375">
        <v>0</v>
      </c>
      <c r="J375">
        <v>0</v>
      </c>
      <c r="K375">
        <v>29.963149999999999</v>
      </c>
      <c r="L375">
        <v>3</v>
      </c>
      <c r="M375">
        <v>158</v>
      </c>
      <c r="N375">
        <v>0</v>
      </c>
      <c r="O375">
        <v>0</v>
      </c>
      <c r="P375">
        <v>0</v>
      </c>
      <c r="Q375">
        <v>0</v>
      </c>
      <c r="R375">
        <v>1</v>
      </c>
      <c r="S375">
        <v>1</v>
      </c>
      <c r="T375">
        <v>0</v>
      </c>
      <c r="U375">
        <v>0</v>
      </c>
      <c r="V375">
        <v>0</v>
      </c>
      <c r="W375">
        <v>74.8</v>
      </c>
      <c r="DW375">
        <v>74.8</v>
      </c>
      <c r="JV375">
        <v>1</v>
      </c>
    </row>
    <row r="376" spans="1:282" x14ac:dyDescent="0.3">
      <c r="A376">
        <v>1</v>
      </c>
      <c r="B376">
        <v>1</v>
      </c>
      <c r="E376">
        <v>1</v>
      </c>
      <c r="F376">
        <v>1.3836084868054432</v>
      </c>
      <c r="G376">
        <v>1.3836084868054432</v>
      </c>
      <c r="H376">
        <v>0</v>
      </c>
      <c r="I376">
        <v>0</v>
      </c>
      <c r="J376">
        <v>0</v>
      </c>
      <c r="K376">
        <v>21.885010000000001</v>
      </c>
      <c r="L376">
        <v>6</v>
      </c>
      <c r="M376">
        <v>151</v>
      </c>
      <c r="N376">
        <v>0</v>
      </c>
      <c r="O376">
        <v>0</v>
      </c>
      <c r="P376">
        <v>0</v>
      </c>
      <c r="Q376">
        <v>0</v>
      </c>
      <c r="R376">
        <v>1</v>
      </c>
      <c r="S376">
        <v>1</v>
      </c>
      <c r="T376">
        <v>0</v>
      </c>
      <c r="U376">
        <v>0</v>
      </c>
      <c r="V376">
        <v>0</v>
      </c>
      <c r="W376">
        <v>49.9</v>
      </c>
      <c r="DW376">
        <v>49.9</v>
      </c>
      <c r="JV376">
        <v>1</v>
      </c>
    </row>
    <row r="377" spans="1:282" x14ac:dyDescent="0.3">
      <c r="A377">
        <v>1</v>
      </c>
      <c r="B377">
        <v>1</v>
      </c>
      <c r="E377">
        <v>1</v>
      </c>
      <c r="F377">
        <v>0.38244460344405179</v>
      </c>
      <c r="G377">
        <v>0</v>
      </c>
      <c r="H377">
        <v>0.38244460344405179</v>
      </c>
      <c r="I377">
        <v>72</v>
      </c>
      <c r="J377">
        <v>1</v>
      </c>
      <c r="K377">
        <v>31.34235</v>
      </c>
      <c r="L377">
        <v>6</v>
      </c>
      <c r="M377">
        <v>155</v>
      </c>
      <c r="N377">
        <v>0</v>
      </c>
      <c r="O377">
        <v>0</v>
      </c>
      <c r="P377">
        <v>0</v>
      </c>
      <c r="Q377">
        <v>1</v>
      </c>
      <c r="R377">
        <v>3</v>
      </c>
      <c r="S377">
        <v>0</v>
      </c>
      <c r="T377">
        <v>0</v>
      </c>
      <c r="U377">
        <v>1</v>
      </c>
      <c r="V377">
        <v>0</v>
      </c>
      <c r="W377">
        <v>75.3</v>
      </c>
      <c r="DW377">
        <v>75.3</v>
      </c>
      <c r="JV377">
        <v>1</v>
      </c>
    </row>
    <row r="378" spans="1:282" x14ac:dyDescent="0.3">
      <c r="A378">
        <v>1</v>
      </c>
      <c r="B378">
        <v>1</v>
      </c>
      <c r="E378">
        <v>1</v>
      </c>
      <c r="F378">
        <v>1.6060893497746411</v>
      </c>
      <c r="G378">
        <v>0</v>
      </c>
      <c r="H378">
        <v>1.6060893497746411</v>
      </c>
      <c r="I378">
        <v>83</v>
      </c>
      <c r="J378">
        <v>0</v>
      </c>
      <c r="K378">
        <v>31.42313</v>
      </c>
      <c r="L378">
        <v>6</v>
      </c>
      <c r="M378">
        <v>152</v>
      </c>
      <c r="N378">
        <v>0</v>
      </c>
      <c r="O378">
        <v>0</v>
      </c>
      <c r="P378">
        <v>0</v>
      </c>
      <c r="Q378">
        <v>1</v>
      </c>
      <c r="R378">
        <v>2</v>
      </c>
      <c r="S378">
        <v>0</v>
      </c>
      <c r="T378">
        <v>1</v>
      </c>
      <c r="U378">
        <v>0</v>
      </c>
      <c r="V378">
        <v>0</v>
      </c>
      <c r="W378">
        <v>72.599999999999994</v>
      </c>
      <c r="DW378">
        <v>72.599999999999994</v>
      </c>
      <c r="JV378">
        <v>1</v>
      </c>
    </row>
    <row r="379" spans="1:282" x14ac:dyDescent="0.3">
      <c r="A379">
        <v>1</v>
      </c>
      <c r="B379">
        <v>1</v>
      </c>
      <c r="E379">
        <v>1</v>
      </c>
      <c r="F379">
        <v>0.60492546641324985</v>
      </c>
      <c r="G379">
        <v>0.60492546641324985</v>
      </c>
      <c r="H379">
        <v>0</v>
      </c>
      <c r="I379">
        <v>0</v>
      </c>
      <c r="J379">
        <v>1</v>
      </c>
      <c r="K379">
        <v>28.22222</v>
      </c>
      <c r="L379">
        <v>5</v>
      </c>
      <c r="M379">
        <v>150</v>
      </c>
      <c r="N379">
        <v>0</v>
      </c>
      <c r="O379">
        <v>0</v>
      </c>
      <c r="P379">
        <v>1</v>
      </c>
      <c r="Q379">
        <v>0</v>
      </c>
      <c r="R379">
        <v>2</v>
      </c>
      <c r="S379">
        <v>0</v>
      </c>
      <c r="T379">
        <v>1</v>
      </c>
      <c r="U379">
        <v>0</v>
      </c>
      <c r="V379">
        <v>0</v>
      </c>
      <c r="W379">
        <v>63.5</v>
      </c>
      <c r="DW379">
        <v>63.5</v>
      </c>
      <c r="JV379">
        <v>1</v>
      </c>
    </row>
    <row r="380" spans="1:282" x14ac:dyDescent="0.3">
      <c r="A380">
        <v>1</v>
      </c>
      <c r="B380">
        <v>1</v>
      </c>
      <c r="E380">
        <v>1</v>
      </c>
      <c r="F380">
        <v>1.3836084868054432</v>
      </c>
      <c r="G380">
        <v>1.3836084868054432</v>
      </c>
      <c r="H380">
        <v>0</v>
      </c>
      <c r="I380">
        <v>0</v>
      </c>
      <c r="J380">
        <v>1</v>
      </c>
      <c r="K380">
        <v>30.88447</v>
      </c>
      <c r="L380">
        <v>7</v>
      </c>
      <c r="M380">
        <v>158</v>
      </c>
      <c r="N380">
        <v>0</v>
      </c>
      <c r="O380">
        <v>0</v>
      </c>
      <c r="P380">
        <v>0</v>
      </c>
      <c r="Q380">
        <v>0</v>
      </c>
      <c r="R380">
        <v>3</v>
      </c>
      <c r="S380">
        <v>0</v>
      </c>
      <c r="T380">
        <v>0</v>
      </c>
      <c r="U380">
        <v>1</v>
      </c>
      <c r="V380">
        <v>0</v>
      </c>
      <c r="W380">
        <v>77.099999999999994</v>
      </c>
      <c r="DW380">
        <v>77.099999999999994</v>
      </c>
      <c r="JV380">
        <v>1</v>
      </c>
    </row>
    <row r="381" spans="1:282" x14ac:dyDescent="0.3">
      <c r="A381">
        <v>1</v>
      </c>
      <c r="B381">
        <v>1</v>
      </c>
      <c r="E381">
        <v>1</v>
      </c>
      <c r="F381">
        <v>0.7161658978978489</v>
      </c>
      <c r="G381">
        <v>0.7161658978978489</v>
      </c>
      <c r="H381">
        <v>0</v>
      </c>
      <c r="I381">
        <v>0</v>
      </c>
      <c r="J381">
        <v>0</v>
      </c>
      <c r="K381">
        <v>22.179120000000001</v>
      </c>
      <c r="L381">
        <v>5</v>
      </c>
      <c r="M381">
        <v>154</v>
      </c>
      <c r="N381">
        <v>0</v>
      </c>
      <c r="O381">
        <v>0</v>
      </c>
      <c r="P381">
        <v>0</v>
      </c>
      <c r="Q381">
        <v>0</v>
      </c>
      <c r="R381">
        <v>2</v>
      </c>
      <c r="S381">
        <v>0</v>
      </c>
      <c r="T381">
        <v>1</v>
      </c>
      <c r="U381">
        <v>0</v>
      </c>
      <c r="V381">
        <v>0</v>
      </c>
      <c r="W381">
        <v>52.6</v>
      </c>
      <c r="DW381">
        <v>52.6</v>
      </c>
      <c r="JV381">
        <v>1</v>
      </c>
    </row>
    <row r="382" spans="1:282" x14ac:dyDescent="0.3">
      <c r="A382">
        <v>1</v>
      </c>
      <c r="B382">
        <v>1</v>
      </c>
      <c r="E382">
        <v>1</v>
      </c>
      <c r="F382">
        <v>0.15996374047485368</v>
      </c>
      <c r="G382">
        <v>0.15996374047485368</v>
      </c>
      <c r="H382">
        <v>0</v>
      </c>
      <c r="I382">
        <v>0</v>
      </c>
      <c r="J382">
        <v>0</v>
      </c>
      <c r="K382">
        <v>27.180019999999999</v>
      </c>
      <c r="L382">
        <v>3</v>
      </c>
      <c r="M382">
        <v>155</v>
      </c>
      <c r="N382">
        <v>0</v>
      </c>
      <c r="O382">
        <v>0</v>
      </c>
      <c r="P382">
        <v>0</v>
      </c>
      <c r="Q382">
        <v>0</v>
      </c>
      <c r="R382">
        <v>2</v>
      </c>
      <c r="S382">
        <v>0</v>
      </c>
      <c r="T382">
        <v>1</v>
      </c>
      <c r="U382">
        <v>0</v>
      </c>
      <c r="V382">
        <v>0</v>
      </c>
      <c r="W382">
        <v>65.3</v>
      </c>
      <c r="DW382">
        <v>65.3</v>
      </c>
      <c r="JV382">
        <v>1</v>
      </c>
    </row>
    <row r="383" spans="1:282" x14ac:dyDescent="0.3">
      <c r="A383">
        <v>1</v>
      </c>
      <c r="B383">
        <v>1</v>
      </c>
      <c r="E383">
        <v>1</v>
      </c>
      <c r="F383">
        <v>-0.84120014288653766</v>
      </c>
      <c r="G383">
        <v>0</v>
      </c>
      <c r="H383">
        <v>-0.84120014288653766</v>
      </c>
      <c r="I383">
        <v>61</v>
      </c>
      <c r="J383">
        <v>1</v>
      </c>
      <c r="K383">
        <v>35.451050000000002</v>
      </c>
      <c r="L383">
        <v>4</v>
      </c>
      <c r="M383">
        <v>158</v>
      </c>
      <c r="N383">
        <v>0</v>
      </c>
      <c r="O383">
        <v>0</v>
      </c>
      <c r="P383">
        <v>0</v>
      </c>
      <c r="Q383">
        <v>1</v>
      </c>
      <c r="R383">
        <v>2</v>
      </c>
      <c r="S383">
        <v>0</v>
      </c>
      <c r="T383">
        <v>1</v>
      </c>
      <c r="U383">
        <v>0</v>
      </c>
      <c r="V383">
        <v>0</v>
      </c>
      <c r="W383">
        <v>88.5</v>
      </c>
      <c r="DW383">
        <v>88.5</v>
      </c>
      <c r="JV383">
        <v>1</v>
      </c>
    </row>
    <row r="384" spans="1:282" x14ac:dyDescent="0.3">
      <c r="A384">
        <v>1</v>
      </c>
      <c r="B384">
        <v>1</v>
      </c>
      <c r="E384">
        <v>1</v>
      </c>
      <c r="F384">
        <v>0.60492546641324985</v>
      </c>
      <c r="G384">
        <v>0.60492546641324985</v>
      </c>
      <c r="H384">
        <v>0</v>
      </c>
      <c r="I384">
        <v>0</v>
      </c>
      <c r="J384">
        <v>1</v>
      </c>
      <c r="K384">
        <v>29.818650000000002</v>
      </c>
      <c r="L384">
        <v>5</v>
      </c>
      <c r="M384">
        <v>157</v>
      </c>
      <c r="N384">
        <v>0</v>
      </c>
      <c r="O384">
        <v>0</v>
      </c>
      <c r="P384">
        <v>1</v>
      </c>
      <c r="Q384">
        <v>0</v>
      </c>
      <c r="R384">
        <v>1</v>
      </c>
      <c r="S384">
        <v>1</v>
      </c>
      <c r="T384">
        <v>0</v>
      </c>
      <c r="U384">
        <v>0</v>
      </c>
      <c r="V384">
        <v>0</v>
      </c>
      <c r="W384">
        <v>73.5</v>
      </c>
      <c r="DW384">
        <v>73.5</v>
      </c>
      <c r="JV384">
        <v>1</v>
      </c>
    </row>
    <row r="385" spans="1:282" x14ac:dyDescent="0.3">
      <c r="A385">
        <v>1</v>
      </c>
      <c r="B385">
        <v>1</v>
      </c>
      <c r="E385">
        <v>1</v>
      </c>
      <c r="F385">
        <v>0.38244460344405179</v>
      </c>
      <c r="G385">
        <v>0</v>
      </c>
      <c r="H385">
        <v>0.38244460344405179</v>
      </c>
      <c r="I385">
        <v>72</v>
      </c>
      <c r="J385">
        <v>1</v>
      </c>
      <c r="K385">
        <v>31.507899999999999</v>
      </c>
      <c r="L385">
        <v>7</v>
      </c>
      <c r="M385">
        <v>173</v>
      </c>
      <c r="N385">
        <v>0</v>
      </c>
      <c r="O385">
        <v>0</v>
      </c>
      <c r="P385">
        <v>0</v>
      </c>
      <c r="Q385">
        <v>1</v>
      </c>
      <c r="R385">
        <v>2</v>
      </c>
      <c r="S385">
        <v>0</v>
      </c>
      <c r="T385">
        <v>1</v>
      </c>
      <c r="U385">
        <v>0</v>
      </c>
      <c r="V385">
        <v>1</v>
      </c>
      <c r="W385">
        <v>94.3</v>
      </c>
      <c r="DW385">
        <v>94.3</v>
      </c>
      <c r="JV385">
        <v>1</v>
      </c>
    </row>
    <row r="386" spans="1:282" x14ac:dyDescent="0.3">
      <c r="A386">
        <v>1</v>
      </c>
      <c r="B386">
        <v>1</v>
      </c>
      <c r="E386">
        <v>1</v>
      </c>
      <c r="F386">
        <v>-1.2861618688249339</v>
      </c>
      <c r="G386">
        <v>-1.2861618688249339</v>
      </c>
      <c r="H386">
        <v>0</v>
      </c>
      <c r="I386">
        <v>0</v>
      </c>
      <c r="J386">
        <v>0</v>
      </c>
      <c r="K386">
        <v>25.473459999999999</v>
      </c>
      <c r="L386">
        <v>0</v>
      </c>
      <c r="M386">
        <v>155</v>
      </c>
      <c r="N386">
        <v>0</v>
      </c>
      <c r="O386">
        <v>0</v>
      </c>
      <c r="P386">
        <v>0</v>
      </c>
      <c r="Q386">
        <v>0</v>
      </c>
      <c r="R386">
        <v>3</v>
      </c>
      <c r="S386">
        <v>0</v>
      </c>
      <c r="T386">
        <v>0</v>
      </c>
      <c r="U386">
        <v>1</v>
      </c>
      <c r="V386">
        <v>0</v>
      </c>
      <c r="W386">
        <v>61.2</v>
      </c>
      <c r="DW386">
        <v>61.2</v>
      </c>
      <c r="JV386">
        <v>1</v>
      </c>
    </row>
    <row r="387" spans="1:282" x14ac:dyDescent="0.3">
      <c r="A387">
        <v>1</v>
      </c>
      <c r="B387">
        <v>1</v>
      </c>
      <c r="E387">
        <v>1</v>
      </c>
      <c r="F387">
        <v>0.15996374047485368</v>
      </c>
      <c r="G387">
        <v>0</v>
      </c>
      <c r="H387">
        <v>0.15996374047485368</v>
      </c>
      <c r="I387">
        <v>70</v>
      </c>
      <c r="J387">
        <v>1</v>
      </c>
      <c r="K387">
        <v>35.420780000000001</v>
      </c>
      <c r="L387">
        <v>6</v>
      </c>
      <c r="M387">
        <v>156</v>
      </c>
      <c r="N387">
        <v>0</v>
      </c>
      <c r="O387">
        <v>0</v>
      </c>
      <c r="P387">
        <v>1</v>
      </c>
      <c r="Q387">
        <v>1</v>
      </c>
      <c r="R387">
        <v>3</v>
      </c>
      <c r="S387">
        <v>0</v>
      </c>
      <c r="T387">
        <v>0</v>
      </c>
      <c r="U387">
        <v>1</v>
      </c>
      <c r="V387">
        <v>0</v>
      </c>
      <c r="W387">
        <v>86.2</v>
      </c>
      <c r="DW387">
        <v>86.2</v>
      </c>
      <c r="JV387">
        <v>1</v>
      </c>
    </row>
    <row r="388" spans="1:282" x14ac:dyDescent="0.3">
      <c r="A388">
        <v>1</v>
      </c>
      <c r="B388">
        <v>1</v>
      </c>
      <c r="E388">
        <v>1</v>
      </c>
      <c r="F388">
        <v>-0.39623841694814149</v>
      </c>
      <c r="G388">
        <v>-0.39623841694814149</v>
      </c>
      <c r="H388">
        <v>0</v>
      </c>
      <c r="I388">
        <v>0</v>
      </c>
      <c r="J388">
        <v>1</v>
      </c>
      <c r="K388">
        <v>25.72279</v>
      </c>
      <c r="L388">
        <v>4</v>
      </c>
      <c r="M388">
        <v>168</v>
      </c>
      <c r="N388">
        <v>0</v>
      </c>
      <c r="O388">
        <v>0</v>
      </c>
      <c r="P388">
        <v>1</v>
      </c>
      <c r="Q388">
        <v>0</v>
      </c>
      <c r="R388">
        <v>2</v>
      </c>
      <c r="S388">
        <v>0</v>
      </c>
      <c r="T388">
        <v>1</v>
      </c>
      <c r="U388">
        <v>0</v>
      </c>
      <c r="V388">
        <v>0</v>
      </c>
      <c r="W388">
        <v>72.599999999999994</v>
      </c>
      <c r="DW388">
        <v>72.599999999999994</v>
      </c>
      <c r="JV388">
        <v>1</v>
      </c>
    </row>
    <row r="389" spans="1:282" x14ac:dyDescent="0.3">
      <c r="A389">
        <v>1</v>
      </c>
      <c r="B389">
        <v>1</v>
      </c>
      <c r="E389">
        <v>1</v>
      </c>
      <c r="F389">
        <v>0.27120417195945273</v>
      </c>
      <c r="G389">
        <v>0.27120417195945273</v>
      </c>
      <c r="H389">
        <v>0</v>
      </c>
      <c r="I389">
        <v>0</v>
      </c>
      <c r="J389">
        <v>1</v>
      </c>
      <c r="K389">
        <v>38.236460000000001</v>
      </c>
      <c r="L389">
        <v>5</v>
      </c>
      <c r="M389">
        <v>142</v>
      </c>
      <c r="N389">
        <v>0</v>
      </c>
      <c r="O389">
        <v>0</v>
      </c>
      <c r="P389">
        <v>1</v>
      </c>
      <c r="Q389">
        <v>0</v>
      </c>
      <c r="R389">
        <v>1</v>
      </c>
      <c r="S389">
        <v>1</v>
      </c>
      <c r="T389">
        <v>0</v>
      </c>
      <c r="U389">
        <v>0</v>
      </c>
      <c r="V389">
        <v>0</v>
      </c>
      <c r="W389">
        <v>77.099999999999994</v>
      </c>
      <c r="DW389">
        <v>77.099999999999994</v>
      </c>
      <c r="JV389">
        <v>1</v>
      </c>
    </row>
    <row r="390" spans="1:282" x14ac:dyDescent="0.3">
      <c r="A390">
        <v>1</v>
      </c>
      <c r="B390">
        <v>1</v>
      </c>
      <c r="E390">
        <v>1</v>
      </c>
      <c r="F390">
        <v>0.7161658978978489</v>
      </c>
      <c r="G390">
        <v>0.7161658978978489</v>
      </c>
      <c r="H390">
        <v>0</v>
      </c>
      <c r="I390">
        <v>0</v>
      </c>
      <c r="J390">
        <v>0</v>
      </c>
      <c r="K390">
        <v>28.868230000000001</v>
      </c>
      <c r="L390">
        <v>5</v>
      </c>
      <c r="M390">
        <v>163</v>
      </c>
      <c r="N390">
        <v>1</v>
      </c>
      <c r="O390">
        <v>0</v>
      </c>
      <c r="P390">
        <v>0</v>
      </c>
      <c r="Q390">
        <v>0</v>
      </c>
      <c r="R390">
        <v>3</v>
      </c>
      <c r="S390">
        <v>0</v>
      </c>
      <c r="T390">
        <v>0</v>
      </c>
      <c r="U390">
        <v>1</v>
      </c>
      <c r="V390">
        <v>0</v>
      </c>
      <c r="W390">
        <v>76.7</v>
      </c>
      <c r="DW390">
        <v>76.7</v>
      </c>
      <c r="JV390">
        <v>1</v>
      </c>
    </row>
    <row r="391" spans="1:282" x14ac:dyDescent="0.3">
      <c r="A391">
        <v>1</v>
      </c>
      <c r="B391">
        <v>1</v>
      </c>
      <c r="E391">
        <v>1</v>
      </c>
      <c r="F391">
        <v>1.6060893497746411</v>
      </c>
      <c r="G391">
        <v>0</v>
      </c>
      <c r="H391">
        <v>1.6060893497746411</v>
      </c>
      <c r="I391">
        <v>83</v>
      </c>
      <c r="J391">
        <v>0</v>
      </c>
      <c r="K391">
        <v>24.765709999999999</v>
      </c>
      <c r="L391">
        <v>7</v>
      </c>
      <c r="M391">
        <v>163</v>
      </c>
      <c r="N391">
        <v>1</v>
      </c>
      <c r="O391">
        <v>0</v>
      </c>
      <c r="P391">
        <v>0</v>
      </c>
      <c r="Q391">
        <v>1</v>
      </c>
      <c r="R391">
        <v>2</v>
      </c>
      <c r="S391">
        <v>0</v>
      </c>
      <c r="T391">
        <v>1</v>
      </c>
      <c r="U391">
        <v>0</v>
      </c>
      <c r="V391">
        <v>0</v>
      </c>
      <c r="W391">
        <v>65.8</v>
      </c>
      <c r="DW391">
        <v>65.8</v>
      </c>
      <c r="JV391">
        <v>1</v>
      </c>
    </row>
    <row r="392" spans="1:282" x14ac:dyDescent="0.3">
      <c r="A392">
        <v>1</v>
      </c>
      <c r="B392">
        <v>1</v>
      </c>
      <c r="E392">
        <v>1</v>
      </c>
      <c r="F392">
        <v>1.4948489182900422</v>
      </c>
      <c r="G392">
        <v>0</v>
      </c>
      <c r="H392">
        <v>1.4948489182900422</v>
      </c>
      <c r="I392">
        <v>82</v>
      </c>
      <c r="J392">
        <v>1</v>
      </c>
      <c r="K392">
        <v>36.365879999999997</v>
      </c>
      <c r="L392">
        <v>9</v>
      </c>
      <c r="M392">
        <v>156</v>
      </c>
      <c r="N392">
        <v>1</v>
      </c>
      <c r="O392">
        <v>1</v>
      </c>
      <c r="P392">
        <v>0</v>
      </c>
      <c r="Q392">
        <v>1</v>
      </c>
      <c r="R392">
        <v>3</v>
      </c>
      <c r="S392">
        <v>0</v>
      </c>
      <c r="T392">
        <v>0</v>
      </c>
      <c r="U392">
        <v>1</v>
      </c>
      <c r="V392">
        <v>0</v>
      </c>
      <c r="W392">
        <v>88.5</v>
      </c>
      <c r="DW392">
        <v>88.5</v>
      </c>
      <c r="JV392">
        <v>1</v>
      </c>
    </row>
    <row r="393" spans="1:282" x14ac:dyDescent="0.3">
      <c r="A393">
        <v>1</v>
      </c>
      <c r="B393">
        <v>1</v>
      </c>
      <c r="E393">
        <v>1</v>
      </c>
      <c r="F393">
        <v>0.93864676086704701</v>
      </c>
      <c r="G393">
        <v>0</v>
      </c>
      <c r="H393">
        <v>0.93864676086704701</v>
      </c>
      <c r="I393">
        <v>77</v>
      </c>
      <c r="J393">
        <v>0</v>
      </c>
      <c r="K393">
        <v>36.088889999999999</v>
      </c>
      <c r="L393">
        <v>5</v>
      </c>
      <c r="M393">
        <v>150</v>
      </c>
      <c r="N393">
        <v>0</v>
      </c>
      <c r="O393">
        <v>0</v>
      </c>
      <c r="P393">
        <v>0</v>
      </c>
      <c r="Q393">
        <v>1</v>
      </c>
      <c r="R393">
        <v>2</v>
      </c>
      <c r="S393">
        <v>0</v>
      </c>
      <c r="T393">
        <v>1</v>
      </c>
      <c r="U393">
        <v>0</v>
      </c>
      <c r="V393">
        <v>0</v>
      </c>
      <c r="W393">
        <v>81.2</v>
      </c>
      <c r="DW393">
        <v>81.2</v>
      </c>
      <c r="JV393">
        <v>1</v>
      </c>
    </row>
    <row r="394" spans="1:282" x14ac:dyDescent="0.3">
      <c r="A394">
        <v>1</v>
      </c>
      <c r="B394">
        <v>1</v>
      </c>
      <c r="E394">
        <v>1</v>
      </c>
      <c r="F394">
        <v>-0.39623841694814149</v>
      </c>
      <c r="G394">
        <v>-0.39623841694814149</v>
      </c>
      <c r="H394">
        <v>0</v>
      </c>
      <c r="I394">
        <v>0</v>
      </c>
      <c r="J394">
        <v>0</v>
      </c>
      <c r="K394">
        <v>26.031770000000002</v>
      </c>
      <c r="L394">
        <v>2</v>
      </c>
      <c r="M394">
        <v>167</v>
      </c>
      <c r="N394">
        <v>0</v>
      </c>
      <c r="O394">
        <v>0</v>
      </c>
      <c r="P394">
        <v>1</v>
      </c>
      <c r="Q394">
        <v>0</v>
      </c>
      <c r="R394">
        <v>1</v>
      </c>
      <c r="S394">
        <v>1</v>
      </c>
      <c r="T394">
        <v>0</v>
      </c>
      <c r="U394">
        <v>0</v>
      </c>
      <c r="V394">
        <v>0</v>
      </c>
      <c r="W394">
        <v>72.599999999999994</v>
      </c>
      <c r="DW394">
        <v>72.599999999999994</v>
      </c>
      <c r="JV394">
        <v>1</v>
      </c>
    </row>
    <row r="395" spans="1:282" x14ac:dyDescent="0.3">
      <c r="A395">
        <v>1</v>
      </c>
      <c r="B395">
        <v>1</v>
      </c>
      <c r="E395">
        <v>1</v>
      </c>
      <c r="F395">
        <v>0.60492546641324985</v>
      </c>
      <c r="G395">
        <v>0.60492546641324985</v>
      </c>
      <c r="H395">
        <v>0</v>
      </c>
      <c r="I395">
        <v>0</v>
      </c>
      <c r="J395">
        <v>1</v>
      </c>
      <c r="K395">
        <v>27.529219999999999</v>
      </c>
      <c r="L395">
        <v>5</v>
      </c>
      <c r="M395">
        <v>148</v>
      </c>
      <c r="N395">
        <v>0</v>
      </c>
      <c r="O395">
        <v>0</v>
      </c>
      <c r="P395">
        <v>1</v>
      </c>
      <c r="Q395">
        <v>0</v>
      </c>
      <c r="R395">
        <v>2</v>
      </c>
      <c r="S395">
        <v>0</v>
      </c>
      <c r="T395">
        <v>1</v>
      </c>
      <c r="U395">
        <v>0</v>
      </c>
      <c r="V395">
        <v>0</v>
      </c>
      <c r="W395">
        <v>60.3</v>
      </c>
      <c r="DW395">
        <v>60.3</v>
      </c>
      <c r="JV395">
        <v>1</v>
      </c>
    </row>
    <row r="396" spans="1:282" x14ac:dyDescent="0.3">
      <c r="A396">
        <v>1</v>
      </c>
      <c r="B396">
        <v>1</v>
      </c>
      <c r="E396">
        <v>1</v>
      </c>
      <c r="F396">
        <v>0.49368503492865079</v>
      </c>
      <c r="G396">
        <v>0.49368503492865079</v>
      </c>
      <c r="H396">
        <v>0</v>
      </c>
      <c r="I396">
        <v>0</v>
      </c>
      <c r="J396">
        <v>0</v>
      </c>
      <c r="K396">
        <v>22.850190000000001</v>
      </c>
      <c r="L396">
        <v>3</v>
      </c>
      <c r="M396">
        <v>172</v>
      </c>
      <c r="N396">
        <v>0</v>
      </c>
      <c r="O396">
        <v>0</v>
      </c>
      <c r="P396">
        <v>1</v>
      </c>
      <c r="Q396">
        <v>0</v>
      </c>
      <c r="R396">
        <v>3</v>
      </c>
      <c r="S396">
        <v>0</v>
      </c>
      <c r="T396">
        <v>0</v>
      </c>
      <c r="U396">
        <v>1</v>
      </c>
      <c r="V396">
        <v>0</v>
      </c>
      <c r="W396">
        <v>67.599999999999994</v>
      </c>
      <c r="DW396">
        <v>67.599999999999994</v>
      </c>
      <c r="JV396">
        <v>1</v>
      </c>
    </row>
    <row r="397" spans="1:282" x14ac:dyDescent="0.3">
      <c r="A397">
        <v>1</v>
      </c>
      <c r="B397">
        <v>1</v>
      </c>
      <c r="E397">
        <v>1</v>
      </c>
      <c r="F397">
        <v>0.82740632938244796</v>
      </c>
      <c r="G397">
        <v>0</v>
      </c>
      <c r="H397">
        <v>0.82740632938244796</v>
      </c>
      <c r="I397">
        <v>76</v>
      </c>
      <c r="J397">
        <v>0</v>
      </c>
      <c r="K397">
        <v>28.470009999999998</v>
      </c>
      <c r="L397">
        <v>6</v>
      </c>
      <c r="M397">
        <v>167</v>
      </c>
      <c r="N397">
        <v>1</v>
      </c>
      <c r="O397">
        <v>0</v>
      </c>
      <c r="P397">
        <v>0</v>
      </c>
      <c r="Q397">
        <v>1</v>
      </c>
      <c r="R397">
        <v>2</v>
      </c>
      <c r="S397">
        <v>0</v>
      </c>
      <c r="T397">
        <v>1</v>
      </c>
      <c r="U397">
        <v>0</v>
      </c>
      <c r="V397">
        <v>0</v>
      </c>
      <c r="W397">
        <v>79.400000000000006</v>
      </c>
      <c r="DW397">
        <v>79.400000000000006</v>
      </c>
      <c r="JV397">
        <v>1</v>
      </c>
    </row>
    <row r="398" spans="1:282" x14ac:dyDescent="0.3">
      <c r="A398">
        <v>1</v>
      </c>
      <c r="B398">
        <v>1</v>
      </c>
      <c r="E398">
        <v>1</v>
      </c>
      <c r="F398">
        <v>2.2735319386822352</v>
      </c>
      <c r="G398">
        <v>2.2735319386822352</v>
      </c>
      <c r="H398">
        <v>0</v>
      </c>
      <c r="I398">
        <v>0</v>
      </c>
      <c r="J398">
        <v>1</v>
      </c>
      <c r="K398">
        <v>32.454650000000001</v>
      </c>
      <c r="L398">
        <v>9</v>
      </c>
      <c r="M398">
        <v>168</v>
      </c>
      <c r="N398">
        <v>0</v>
      </c>
      <c r="O398">
        <v>0</v>
      </c>
      <c r="P398">
        <v>0</v>
      </c>
      <c r="Q398">
        <v>0</v>
      </c>
      <c r="R398">
        <v>3</v>
      </c>
      <c r="S398">
        <v>0</v>
      </c>
      <c r="T398">
        <v>0</v>
      </c>
      <c r="U398">
        <v>1</v>
      </c>
      <c r="V398">
        <v>1</v>
      </c>
      <c r="W398">
        <v>91.6</v>
      </c>
      <c r="DW398">
        <v>91.6</v>
      </c>
      <c r="JV398">
        <v>1</v>
      </c>
    </row>
    <row r="399" spans="1:282" x14ac:dyDescent="0.3">
      <c r="A399">
        <v>1</v>
      </c>
      <c r="B399">
        <v>1</v>
      </c>
      <c r="E399">
        <v>1</v>
      </c>
      <c r="F399">
        <v>-0.39623841694814149</v>
      </c>
      <c r="G399">
        <v>-0.39623841694814149</v>
      </c>
      <c r="H399">
        <v>0</v>
      </c>
      <c r="I399">
        <v>0</v>
      </c>
      <c r="J399">
        <v>0</v>
      </c>
      <c r="K399">
        <v>24.092970000000001</v>
      </c>
      <c r="L399">
        <v>3</v>
      </c>
      <c r="M399">
        <v>168</v>
      </c>
      <c r="N399">
        <v>1</v>
      </c>
      <c r="O399">
        <v>0</v>
      </c>
      <c r="P399">
        <v>0</v>
      </c>
      <c r="Q399">
        <v>0</v>
      </c>
      <c r="R399">
        <v>2</v>
      </c>
      <c r="S399">
        <v>0</v>
      </c>
      <c r="T399">
        <v>1</v>
      </c>
      <c r="U399">
        <v>0</v>
      </c>
      <c r="V399">
        <v>0</v>
      </c>
      <c r="W399">
        <v>68</v>
      </c>
      <c r="DW399">
        <v>68</v>
      </c>
      <c r="JV399">
        <v>1</v>
      </c>
    </row>
    <row r="400" spans="1:282" x14ac:dyDescent="0.3">
      <c r="A400">
        <v>1</v>
      </c>
      <c r="B400">
        <v>1</v>
      </c>
      <c r="E400">
        <v>1</v>
      </c>
      <c r="F400">
        <v>1.049887192351646</v>
      </c>
      <c r="G400">
        <v>1.049887192351646</v>
      </c>
      <c r="H400">
        <v>0</v>
      </c>
      <c r="I400">
        <v>0</v>
      </c>
      <c r="J400">
        <v>1</v>
      </c>
      <c r="K400">
        <v>25.351559999999999</v>
      </c>
      <c r="L400">
        <v>6</v>
      </c>
      <c r="M400">
        <v>160</v>
      </c>
      <c r="N400">
        <v>0</v>
      </c>
      <c r="O400">
        <v>0</v>
      </c>
      <c r="P400">
        <v>0</v>
      </c>
      <c r="Q400">
        <v>0</v>
      </c>
      <c r="R400">
        <v>1</v>
      </c>
      <c r="S400">
        <v>1</v>
      </c>
      <c r="T400">
        <v>0</v>
      </c>
      <c r="U400">
        <v>0</v>
      </c>
      <c r="V400">
        <v>0</v>
      </c>
      <c r="W400">
        <v>64.900000000000006</v>
      </c>
      <c r="DW400">
        <v>64.900000000000006</v>
      </c>
      <c r="JV400">
        <v>1</v>
      </c>
    </row>
    <row r="401" spans="1:282" x14ac:dyDescent="0.3">
      <c r="A401">
        <v>1</v>
      </c>
      <c r="B401">
        <v>1</v>
      </c>
      <c r="E401">
        <v>1</v>
      </c>
      <c r="F401">
        <v>0.93864676086704701</v>
      </c>
      <c r="G401">
        <v>0</v>
      </c>
      <c r="H401">
        <v>0.93864676086704701</v>
      </c>
      <c r="I401">
        <v>77</v>
      </c>
      <c r="J401">
        <v>1</v>
      </c>
      <c r="K401">
        <v>28.83379</v>
      </c>
      <c r="L401">
        <v>8</v>
      </c>
      <c r="M401">
        <v>165</v>
      </c>
      <c r="N401">
        <v>1</v>
      </c>
      <c r="O401">
        <v>1</v>
      </c>
      <c r="P401">
        <v>0</v>
      </c>
      <c r="Q401">
        <v>1</v>
      </c>
      <c r="R401">
        <v>2</v>
      </c>
      <c r="S401">
        <v>0</v>
      </c>
      <c r="T401">
        <v>1</v>
      </c>
      <c r="U401">
        <v>0</v>
      </c>
      <c r="V401">
        <v>0</v>
      </c>
      <c r="W401">
        <v>78.5</v>
      </c>
      <c r="DW401">
        <v>78.5</v>
      </c>
      <c r="JV401">
        <v>1</v>
      </c>
    </row>
    <row r="402" spans="1:282" x14ac:dyDescent="0.3">
      <c r="A402">
        <v>1</v>
      </c>
      <c r="B402">
        <v>1</v>
      </c>
      <c r="E402">
        <v>1</v>
      </c>
      <c r="F402">
        <v>-0.7299597114019386</v>
      </c>
      <c r="G402">
        <v>-0.7299597114019386</v>
      </c>
      <c r="H402">
        <v>0</v>
      </c>
      <c r="I402">
        <v>0</v>
      </c>
      <c r="J402">
        <v>0</v>
      </c>
      <c r="K402">
        <v>22.151900000000001</v>
      </c>
      <c r="L402">
        <v>2</v>
      </c>
      <c r="M402">
        <v>158</v>
      </c>
      <c r="N402">
        <v>0</v>
      </c>
      <c r="O402">
        <v>0</v>
      </c>
      <c r="P402">
        <v>0</v>
      </c>
      <c r="Q402">
        <v>0</v>
      </c>
      <c r="R402">
        <v>2</v>
      </c>
      <c r="S402">
        <v>0</v>
      </c>
      <c r="T402">
        <v>1</v>
      </c>
      <c r="U402">
        <v>0</v>
      </c>
      <c r="V402">
        <v>0</v>
      </c>
      <c r="W402">
        <v>55.3</v>
      </c>
      <c r="DW402">
        <v>55.3</v>
      </c>
      <c r="JV402">
        <v>1</v>
      </c>
    </row>
    <row r="403" spans="1:282" x14ac:dyDescent="0.3">
      <c r="A403">
        <v>1</v>
      </c>
      <c r="B403">
        <v>1</v>
      </c>
      <c r="E403">
        <v>1</v>
      </c>
      <c r="F403">
        <v>0.60492546641324985</v>
      </c>
      <c r="G403">
        <v>0.60492546641324985</v>
      </c>
      <c r="H403">
        <v>0</v>
      </c>
      <c r="I403">
        <v>0</v>
      </c>
      <c r="J403">
        <v>1</v>
      </c>
      <c r="K403">
        <v>32.009410000000003</v>
      </c>
      <c r="L403">
        <v>5</v>
      </c>
      <c r="M403">
        <v>157</v>
      </c>
      <c r="N403">
        <v>0</v>
      </c>
      <c r="O403">
        <v>0</v>
      </c>
      <c r="P403">
        <v>1</v>
      </c>
      <c r="Q403">
        <v>0</v>
      </c>
      <c r="R403">
        <v>3</v>
      </c>
      <c r="S403">
        <v>0</v>
      </c>
      <c r="T403">
        <v>0</v>
      </c>
      <c r="U403">
        <v>1</v>
      </c>
      <c r="V403">
        <v>0</v>
      </c>
      <c r="W403">
        <v>78.900000000000006</v>
      </c>
      <c r="DW403">
        <v>78.900000000000006</v>
      </c>
      <c r="JV403">
        <v>1</v>
      </c>
    </row>
    <row r="404" spans="1:282" x14ac:dyDescent="0.3">
      <c r="A404">
        <v>1</v>
      </c>
      <c r="B404">
        <v>1</v>
      </c>
      <c r="E404">
        <v>1</v>
      </c>
      <c r="F404">
        <v>-0.7299597114019386</v>
      </c>
      <c r="G404">
        <v>0</v>
      </c>
      <c r="H404">
        <v>-0.7299597114019386</v>
      </c>
      <c r="I404">
        <v>62</v>
      </c>
      <c r="J404">
        <v>0</v>
      </c>
      <c r="K404">
        <v>19.981629999999999</v>
      </c>
      <c r="L404">
        <v>4</v>
      </c>
      <c r="M404">
        <v>165</v>
      </c>
      <c r="N404">
        <v>0</v>
      </c>
      <c r="O404">
        <v>0</v>
      </c>
      <c r="P404">
        <v>0</v>
      </c>
      <c r="Q404">
        <v>1</v>
      </c>
      <c r="R404">
        <v>3</v>
      </c>
      <c r="S404">
        <v>0</v>
      </c>
      <c r="T404">
        <v>0</v>
      </c>
      <c r="U404">
        <v>1</v>
      </c>
      <c r="V404">
        <v>1</v>
      </c>
      <c r="W404">
        <v>54.4</v>
      </c>
      <c r="DW404">
        <v>54.4</v>
      </c>
      <c r="JV404">
        <v>1</v>
      </c>
    </row>
    <row r="405" spans="1:282" x14ac:dyDescent="0.3">
      <c r="A405">
        <v>1</v>
      </c>
      <c r="B405">
        <v>1</v>
      </c>
      <c r="E405">
        <v>1</v>
      </c>
      <c r="F405">
        <v>1.3836084868054432</v>
      </c>
      <c r="G405">
        <v>1.3836084868054432</v>
      </c>
      <c r="H405">
        <v>0</v>
      </c>
      <c r="I405">
        <v>0</v>
      </c>
      <c r="J405">
        <v>1</v>
      </c>
      <c r="K405">
        <v>21.796880000000002</v>
      </c>
      <c r="L405">
        <v>9</v>
      </c>
      <c r="M405">
        <v>160</v>
      </c>
      <c r="N405">
        <v>1</v>
      </c>
      <c r="O405">
        <v>1</v>
      </c>
      <c r="P405">
        <v>0</v>
      </c>
      <c r="Q405">
        <v>0</v>
      </c>
      <c r="R405">
        <v>3</v>
      </c>
      <c r="S405">
        <v>0</v>
      </c>
      <c r="T405">
        <v>0</v>
      </c>
      <c r="U405">
        <v>1</v>
      </c>
      <c r="V405">
        <v>0</v>
      </c>
      <c r="W405">
        <v>55.8</v>
      </c>
      <c r="DW405">
        <v>55.8</v>
      </c>
      <c r="JV405">
        <v>1</v>
      </c>
    </row>
    <row r="406" spans="1:282" x14ac:dyDescent="0.3">
      <c r="A406">
        <v>1</v>
      </c>
      <c r="B406">
        <v>1</v>
      </c>
      <c r="E406">
        <v>1</v>
      </c>
      <c r="F406">
        <v>0.93864676086704701</v>
      </c>
      <c r="G406">
        <v>0.93864676086704701</v>
      </c>
      <c r="H406">
        <v>0</v>
      </c>
      <c r="I406">
        <v>0</v>
      </c>
      <c r="J406">
        <v>0</v>
      </c>
      <c r="K406">
        <v>18.546710000000001</v>
      </c>
      <c r="L406">
        <v>5</v>
      </c>
      <c r="M406">
        <v>158</v>
      </c>
      <c r="N406">
        <v>0</v>
      </c>
      <c r="O406">
        <v>0</v>
      </c>
      <c r="P406">
        <v>0</v>
      </c>
      <c r="Q406">
        <v>0</v>
      </c>
      <c r="R406">
        <v>3</v>
      </c>
      <c r="S406">
        <v>0</v>
      </c>
      <c r="T406">
        <v>0</v>
      </c>
      <c r="U406">
        <v>1</v>
      </c>
      <c r="V406">
        <v>0</v>
      </c>
      <c r="W406">
        <v>46.3</v>
      </c>
      <c r="DW406">
        <v>46.3</v>
      </c>
      <c r="JV406">
        <v>1</v>
      </c>
    </row>
    <row r="407" spans="1:282" x14ac:dyDescent="0.3">
      <c r="A407">
        <v>1</v>
      </c>
      <c r="B407">
        <v>1</v>
      </c>
      <c r="E407">
        <v>1</v>
      </c>
      <c r="F407">
        <v>1.4948489182900422</v>
      </c>
      <c r="G407">
        <v>0</v>
      </c>
      <c r="H407">
        <v>1.4948489182900422</v>
      </c>
      <c r="I407">
        <v>82</v>
      </c>
      <c r="J407">
        <v>0</v>
      </c>
      <c r="K407">
        <v>21.040649999999999</v>
      </c>
      <c r="L407">
        <v>7</v>
      </c>
      <c r="M407">
        <v>154</v>
      </c>
      <c r="N407">
        <v>0</v>
      </c>
      <c r="O407">
        <v>0</v>
      </c>
      <c r="P407">
        <v>0</v>
      </c>
      <c r="Q407">
        <v>1</v>
      </c>
      <c r="R407">
        <v>3</v>
      </c>
      <c r="S407">
        <v>0</v>
      </c>
      <c r="T407">
        <v>0</v>
      </c>
      <c r="U407">
        <v>1</v>
      </c>
      <c r="V407">
        <v>0</v>
      </c>
      <c r="W407">
        <v>49.9</v>
      </c>
      <c r="DW407">
        <v>49.9</v>
      </c>
      <c r="JV407">
        <v>1</v>
      </c>
    </row>
    <row r="408" spans="1:282" x14ac:dyDescent="0.3">
      <c r="A408">
        <v>1</v>
      </c>
      <c r="B408">
        <v>1</v>
      </c>
      <c r="E408">
        <v>1</v>
      </c>
      <c r="F408">
        <v>2.2735319386822352</v>
      </c>
      <c r="G408">
        <v>0</v>
      </c>
      <c r="H408">
        <v>2.2735319386822352</v>
      </c>
      <c r="I408">
        <v>89</v>
      </c>
      <c r="J408">
        <v>1</v>
      </c>
      <c r="K408">
        <v>23.398440000000001</v>
      </c>
      <c r="L408">
        <v>9</v>
      </c>
      <c r="M408">
        <v>160</v>
      </c>
      <c r="N408">
        <v>0</v>
      </c>
      <c r="O408">
        <v>0</v>
      </c>
      <c r="P408">
        <v>0</v>
      </c>
      <c r="Q408">
        <v>1</v>
      </c>
      <c r="R408">
        <v>1</v>
      </c>
      <c r="S408">
        <v>1</v>
      </c>
      <c r="T408">
        <v>0</v>
      </c>
      <c r="U408">
        <v>0</v>
      </c>
      <c r="V408">
        <v>0</v>
      </c>
      <c r="W408">
        <v>59.9</v>
      </c>
      <c r="DW408">
        <v>59.9</v>
      </c>
      <c r="JV408">
        <v>1</v>
      </c>
    </row>
    <row r="409" spans="1:282" x14ac:dyDescent="0.3">
      <c r="A409">
        <v>1</v>
      </c>
      <c r="B409">
        <v>1</v>
      </c>
      <c r="E409">
        <v>1</v>
      </c>
      <c r="F409">
        <v>-0.28499798546354249</v>
      </c>
      <c r="G409">
        <v>0</v>
      </c>
      <c r="H409">
        <v>-0.28499798546354249</v>
      </c>
      <c r="I409">
        <v>66</v>
      </c>
      <c r="J409">
        <v>0</v>
      </c>
      <c r="K409">
        <v>26.056190000000001</v>
      </c>
      <c r="L409">
        <v>3</v>
      </c>
      <c r="M409">
        <v>155</v>
      </c>
      <c r="N409">
        <v>0</v>
      </c>
      <c r="O409">
        <v>0</v>
      </c>
      <c r="P409">
        <v>0</v>
      </c>
      <c r="Q409">
        <v>1</v>
      </c>
      <c r="R409">
        <v>1</v>
      </c>
      <c r="S409">
        <v>1</v>
      </c>
      <c r="T409">
        <v>0</v>
      </c>
      <c r="U409">
        <v>0</v>
      </c>
      <c r="V409">
        <v>0</v>
      </c>
      <c r="W409">
        <v>62.6</v>
      </c>
      <c r="DW409">
        <v>62.6</v>
      </c>
      <c r="JV409">
        <v>1</v>
      </c>
    </row>
    <row r="410" spans="1:282" x14ac:dyDescent="0.3">
      <c r="A410">
        <v>1</v>
      </c>
      <c r="B410">
        <v>1</v>
      </c>
      <c r="E410">
        <v>1</v>
      </c>
      <c r="F410">
        <v>0.7161658978978489</v>
      </c>
      <c r="G410">
        <v>0.7161658978978489</v>
      </c>
      <c r="H410">
        <v>0</v>
      </c>
      <c r="I410">
        <v>0</v>
      </c>
      <c r="J410">
        <v>1</v>
      </c>
      <c r="K410">
        <v>23.398440000000001</v>
      </c>
      <c r="L410">
        <v>6</v>
      </c>
      <c r="M410">
        <v>160</v>
      </c>
      <c r="N410">
        <v>0</v>
      </c>
      <c r="O410">
        <v>0</v>
      </c>
      <c r="P410">
        <v>1</v>
      </c>
      <c r="Q410">
        <v>0</v>
      </c>
      <c r="R410">
        <v>2</v>
      </c>
      <c r="S410">
        <v>0</v>
      </c>
      <c r="T410">
        <v>1</v>
      </c>
      <c r="U410">
        <v>0</v>
      </c>
      <c r="V410">
        <v>0</v>
      </c>
      <c r="W410">
        <v>59.9</v>
      </c>
      <c r="DW410">
        <v>59.9</v>
      </c>
      <c r="JV410">
        <v>1</v>
      </c>
    </row>
    <row r="411" spans="1:282" x14ac:dyDescent="0.3">
      <c r="A411">
        <v>1</v>
      </c>
      <c r="B411">
        <v>1</v>
      </c>
      <c r="E411">
        <v>1</v>
      </c>
      <c r="F411">
        <v>-0.17375755397894344</v>
      </c>
      <c r="G411">
        <v>0</v>
      </c>
      <c r="H411">
        <v>-0.17375755397894344</v>
      </c>
      <c r="I411">
        <v>67</v>
      </c>
      <c r="J411">
        <v>1</v>
      </c>
      <c r="K411">
        <v>23.324149999999999</v>
      </c>
      <c r="L411">
        <v>5</v>
      </c>
      <c r="M411">
        <v>165</v>
      </c>
      <c r="N411">
        <v>0</v>
      </c>
      <c r="O411">
        <v>0</v>
      </c>
      <c r="P411">
        <v>1</v>
      </c>
      <c r="Q411">
        <v>1</v>
      </c>
      <c r="R411">
        <v>3</v>
      </c>
      <c r="S411">
        <v>0</v>
      </c>
      <c r="T411">
        <v>0</v>
      </c>
      <c r="U411">
        <v>1</v>
      </c>
      <c r="V411">
        <v>0</v>
      </c>
      <c r="W411">
        <v>63.5</v>
      </c>
      <c r="DW411">
        <v>63.5</v>
      </c>
      <c r="JV411">
        <v>1</v>
      </c>
    </row>
    <row r="412" spans="1:282" x14ac:dyDescent="0.3">
      <c r="A412">
        <v>1</v>
      </c>
      <c r="B412">
        <v>1</v>
      </c>
      <c r="E412">
        <v>1</v>
      </c>
      <c r="F412">
        <v>-0.39623841694814149</v>
      </c>
      <c r="G412">
        <v>0</v>
      </c>
      <c r="H412">
        <v>-0.39623841694814149</v>
      </c>
      <c r="I412">
        <v>65</v>
      </c>
      <c r="J412">
        <v>0</v>
      </c>
      <c r="K412">
        <v>28.723279999999999</v>
      </c>
      <c r="L412">
        <v>3</v>
      </c>
      <c r="M412">
        <v>157</v>
      </c>
      <c r="N412">
        <v>0</v>
      </c>
      <c r="O412">
        <v>0</v>
      </c>
      <c r="P412">
        <v>0</v>
      </c>
      <c r="Q412">
        <v>1</v>
      </c>
      <c r="R412">
        <v>3</v>
      </c>
      <c r="S412">
        <v>0</v>
      </c>
      <c r="T412">
        <v>0</v>
      </c>
      <c r="U412">
        <v>1</v>
      </c>
      <c r="V412">
        <v>0</v>
      </c>
      <c r="W412">
        <v>70.8</v>
      </c>
      <c r="DW412">
        <v>70.8</v>
      </c>
      <c r="JV412">
        <v>1</v>
      </c>
    </row>
    <row r="413" spans="1:282" x14ac:dyDescent="0.3">
      <c r="A413">
        <v>1</v>
      </c>
      <c r="B413">
        <v>1</v>
      </c>
      <c r="E413">
        <v>1</v>
      </c>
      <c r="F413">
        <v>-0.95244057437113672</v>
      </c>
      <c r="G413">
        <v>-0.95244057437113672</v>
      </c>
      <c r="H413">
        <v>0</v>
      </c>
      <c r="I413">
        <v>0</v>
      </c>
      <c r="J413">
        <v>0</v>
      </c>
      <c r="K413">
        <v>22.72044</v>
      </c>
      <c r="L413">
        <v>2</v>
      </c>
      <c r="M413">
        <v>173</v>
      </c>
      <c r="N413">
        <v>1</v>
      </c>
      <c r="O413">
        <v>0</v>
      </c>
      <c r="P413">
        <v>0</v>
      </c>
      <c r="Q413">
        <v>0</v>
      </c>
      <c r="R413">
        <v>3</v>
      </c>
      <c r="S413">
        <v>0</v>
      </c>
      <c r="T413">
        <v>0</v>
      </c>
      <c r="U413">
        <v>1</v>
      </c>
      <c r="V413">
        <v>0</v>
      </c>
      <c r="W413">
        <v>68</v>
      </c>
      <c r="DW413">
        <v>68</v>
      </c>
      <c r="JV413">
        <v>1</v>
      </c>
    </row>
    <row r="414" spans="1:282" x14ac:dyDescent="0.3">
      <c r="A414">
        <v>1</v>
      </c>
      <c r="B414">
        <v>1</v>
      </c>
      <c r="E414">
        <v>1</v>
      </c>
      <c r="F414">
        <v>1.3836084868054432</v>
      </c>
      <c r="G414">
        <v>0</v>
      </c>
      <c r="H414">
        <v>1.3836084868054432</v>
      </c>
      <c r="I414">
        <v>81</v>
      </c>
      <c r="J414">
        <v>0</v>
      </c>
      <c r="K414">
        <v>22.80011</v>
      </c>
      <c r="L414">
        <v>7</v>
      </c>
      <c r="M414">
        <v>157</v>
      </c>
      <c r="N414">
        <v>0</v>
      </c>
      <c r="O414">
        <v>0</v>
      </c>
      <c r="P414">
        <v>0</v>
      </c>
      <c r="Q414">
        <v>1</v>
      </c>
      <c r="R414">
        <v>1</v>
      </c>
      <c r="S414">
        <v>1</v>
      </c>
      <c r="T414">
        <v>0</v>
      </c>
      <c r="U414">
        <v>0</v>
      </c>
      <c r="V414">
        <v>0</v>
      </c>
      <c r="W414">
        <v>56.2</v>
      </c>
      <c r="DW414">
        <v>56.2</v>
      </c>
      <c r="JV414">
        <v>1</v>
      </c>
    </row>
    <row r="415" spans="1:282" x14ac:dyDescent="0.3">
      <c r="A415">
        <v>1</v>
      </c>
      <c r="B415">
        <v>1</v>
      </c>
      <c r="E415">
        <v>1</v>
      </c>
      <c r="F415">
        <v>-0.61871927991733955</v>
      </c>
      <c r="G415">
        <v>0</v>
      </c>
      <c r="H415">
        <v>-0.61871927991733955</v>
      </c>
      <c r="I415">
        <v>63</v>
      </c>
      <c r="J415">
        <v>0</v>
      </c>
      <c r="K415">
        <v>30.03809</v>
      </c>
      <c r="L415">
        <v>2</v>
      </c>
      <c r="M415">
        <v>152</v>
      </c>
      <c r="N415">
        <v>0</v>
      </c>
      <c r="O415">
        <v>0</v>
      </c>
      <c r="P415">
        <v>0</v>
      </c>
      <c r="Q415">
        <v>1</v>
      </c>
      <c r="R415">
        <v>3</v>
      </c>
      <c r="S415">
        <v>0</v>
      </c>
      <c r="T415">
        <v>0</v>
      </c>
      <c r="U415">
        <v>1</v>
      </c>
      <c r="V415">
        <v>0</v>
      </c>
      <c r="W415">
        <v>69.400000000000006</v>
      </c>
      <c r="DW415">
        <v>69.400000000000006</v>
      </c>
      <c r="JV415">
        <v>1</v>
      </c>
    </row>
    <row r="416" spans="1:282" x14ac:dyDescent="0.3">
      <c r="A416">
        <v>1</v>
      </c>
      <c r="B416">
        <v>1</v>
      </c>
      <c r="E416">
        <v>1</v>
      </c>
      <c r="F416">
        <v>1.8285702127438392</v>
      </c>
      <c r="G416">
        <v>1.8285702127438392</v>
      </c>
      <c r="H416">
        <v>0</v>
      </c>
      <c r="I416">
        <v>0</v>
      </c>
      <c r="J416">
        <v>0</v>
      </c>
      <c r="K416">
        <v>22.76662</v>
      </c>
      <c r="L416">
        <v>7</v>
      </c>
      <c r="M416">
        <v>152</v>
      </c>
      <c r="N416">
        <v>0</v>
      </c>
      <c r="O416">
        <v>0</v>
      </c>
      <c r="P416">
        <v>0</v>
      </c>
      <c r="Q416">
        <v>0</v>
      </c>
      <c r="R416">
        <v>1</v>
      </c>
      <c r="S416">
        <v>1</v>
      </c>
      <c r="T416">
        <v>0</v>
      </c>
      <c r="U416">
        <v>0</v>
      </c>
      <c r="V416">
        <v>0</v>
      </c>
      <c r="W416">
        <v>52.6</v>
      </c>
      <c r="DW416">
        <v>52.6</v>
      </c>
      <c r="JV416">
        <v>1</v>
      </c>
    </row>
    <row r="417" spans="1:282" x14ac:dyDescent="0.3">
      <c r="A417">
        <v>1</v>
      </c>
      <c r="B417">
        <v>1</v>
      </c>
      <c r="E417">
        <v>1</v>
      </c>
      <c r="F417">
        <v>-6.2517122494344393E-2</v>
      </c>
      <c r="G417">
        <v>0</v>
      </c>
      <c r="H417">
        <v>-6.2517122494344393E-2</v>
      </c>
      <c r="I417">
        <v>68</v>
      </c>
      <c r="J417">
        <v>1</v>
      </c>
      <c r="K417">
        <v>39.357399999999998</v>
      </c>
      <c r="L417">
        <v>5</v>
      </c>
      <c r="M417">
        <v>178</v>
      </c>
      <c r="N417">
        <v>0</v>
      </c>
      <c r="O417">
        <v>0</v>
      </c>
      <c r="P417">
        <v>0</v>
      </c>
      <c r="Q417">
        <v>1</v>
      </c>
      <c r="R417">
        <v>3</v>
      </c>
      <c r="S417">
        <v>0</v>
      </c>
      <c r="T417">
        <v>0</v>
      </c>
      <c r="U417">
        <v>1</v>
      </c>
      <c r="V417">
        <v>0</v>
      </c>
      <c r="W417">
        <v>124.7</v>
      </c>
      <c r="DW417">
        <v>124.7</v>
      </c>
      <c r="JV417">
        <v>1</v>
      </c>
    </row>
    <row r="418" spans="1:282" x14ac:dyDescent="0.3">
      <c r="A418">
        <v>1</v>
      </c>
      <c r="B418">
        <v>1</v>
      </c>
      <c r="E418">
        <v>1</v>
      </c>
      <c r="F418">
        <v>-0.61871927991733955</v>
      </c>
      <c r="G418">
        <v>-0.61871927991733955</v>
      </c>
      <c r="H418">
        <v>0</v>
      </c>
      <c r="I418">
        <v>0</v>
      </c>
      <c r="J418">
        <v>0</v>
      </c>
      <c r="K418">
        <v>20.91011</v>
      </c>
      <c r="L418">
        <v>2</v>
      </c>
      <c r="M418">
        <v>158</v>
      </c>
      <c r="N418">
        <v>0</v>
      </c>
      <c r="O418">
        <v>0</v>
      </c>
      <c r="P418">
        <v>0</v>
      </c>
      <c r="Q418">
        <v>0</v>
      </c>
      <c r="R418">
        <v>2</v>
      </c>
      <c r="S418">
        <v>0</v>
      </c>
      <c r="T418">
        <v>1</v>
      </c>
      <c r="U418">
        <v>0</v>
      </c>
      <c r="V418">
        <v>0</v>
      </c>
      <c r="W418">
        <v>52.2</v>
      </c>
      <c r="DW418">
        <v>52.2</v>
      </c>
      <c r="JV418">
        <v>1</v>
      </c>
    </row>
    <row r="419" spans="1:282" x14ac:dyDescent="0.3">
      <c r="A419">
        <v>1</v>
      </c>
      <c r="B419">
        <v>1</v>
      </c>
      <c r="E419">
        <v>1</v>
      </c>
      <c r="F419">
        <v>0.15996374047485368</v>
      </c>
      <c r="G419">
        <v>0.15996374047485368</v>
      </c>
      <c r="H419">
        <v>0</v>
      </c>
      <c r="I419">
        <v>0</v>
      </c>
      <c r="J419">
        <v>0</v>
      </c>
      <c r="K419">
        <v>26.430800000000001</v>
      </c>
      <c r="L419">
        <v>5</v>
      </c>
      <c r="M419">
        <v>155</v>
      </c>
      <c r="N419">
        <v>1</v>
      </c>
      <c r="O419">
        <v>0</v>
      </c>
      <c r="P419">
        <v>1</v>
      </c>
      <c r="Q419">
        <v>0</v>
      </c>
      <c r="R419">
        <v>3</v>
      </c>
      <c r="S419">
        <v>0</v>
      </c>
      <c r="T419">
        <v>0</v>
      </c>
      <c r="U419">
        <v>1</v>
      </c>
      <c r="V419">
        <v>1</v>
      </c>
      <c r="W419">
        <v>63.5</v>
      </c>
      <c r="DW419">
        <v>63.5</v>
      </c>
      <c r="JV419">
        <v>1</v>
      </c>
    </row>
    <row r="420" spans="1:282" x14ac:dyDescent="0.3">
      <c r="A420">
        <v>1</v>
      </c>
      <c r="B420">
        <v>1</v>
      </c>
      <c r="E420">
        <v>1</v>
      </c>
      <c r="F420">
        <v>1.6060893497746411</v>
      </c>
      <c r="G420">
        <v>0</v>
      </c>
      <c r="H420">
        <v>1.6060893497746411</v>
      </c>
      <c r="I420">
        <v>83</v>
      </c>
      <c r="J420">
        <v>1</v>
      </c>
      <c r="K420">
        <v>25.80536</v>
      </c>
      <c r="L420">
        <v>8</v>
      </c>
      <c r="M420">
        <v>154</v>
      </c>
      <c r="N420">
        <v>0</v>
      </c>
      <c r="O420">
        <v>0</v>
      </c>
      <c r="P420">
        <v>0</v>
      </c>
      <c r="Q420">
        <v>1</v>
      </c>
      <c r="R420">
        <v>2</v>
      </c>
      <c r="S420">
        <v>0</v>
      </c>
      <c r="T420">
        <v>1</v>
      </c>
      <c r="U420">
        <v>0</v>
      </c>
      <c r="V420">
        <v>0</v>
      </c>
      <c r="W420">
        <v>61.2</v>
      </c>
      <c r="DW420">
        <v>61.2</v>
      </c>
      <c r="JV420">
        <v>1</v>
      </c>
    </row>
    <row r="421" spans="1:282" x14ac:dyDescent="0.3">
      <c r="A421">
        <v>1</v>
      </c>
      <c r="B421">
        <v>1</v>
      </c>
      <c r="E421">
        <v>1</v>
      </c>
      <c r="F421">
        <v>1.7173297812592403</v>
      </c>
      <c r="G421">
        <v>0</v>
      </c>
      <c r="H421">
        <v>1.7173297812592403</v>
      </c>
      <c r="I421">
        <v>84</v>
      </c>
      <c r="J421">
        <v>1</v>
      </c>
      <c r="K421">
        <v>22.27271</v>
      </c>
      <c r="L421">
        <v>9</v>
      </c>
      <c r="M421">
        <v>157</v>
      </c>
      <c r="N421">
        <v>0</v>
      </c>
      <c r="O421">
        <v>0</v>
      </c>
      <c r="P421">
        <v>0</v>
      </c>
      <c r="Q421">
        <v>1</v>
      </c>
      <c r="R421">
        <v>2</v>
      </c>
      <c r="S421">
        <v>0</v>
      </c>
      <c r="T421">
        <v>1</v>
      </c>
      <c r="U421">
        <v>0</v>
      </c>
      <c r="V421">
        <v>0</v>
      </c>
      <c r="W421">
        <v>54.9</v>
      </c>
      <c r="DW421">
        <v>54.9</v>
      </c>
      <c r="JV421">
        <v>1</v>
      </c>
    </row>
    <row r="422" spans="1:282" x14ac:dyDescent="0.3">
      <c r="A422">
        <v>1</v>
      </c>
      <c r="B422">
        <v>1</v>
      </c>
      <c r="E422">
        <v>1</v>
      </c>
      <c r="F422">
        <v>-0.17375755397894344</v>
      </c>
      <c r="G422">
        <v>0</v>
      </c>
      <c r="H422">
        <v>-0.17375755397894344</v>
      </c>
      <c r="I422">
        <v>67</v>
      </c>
      <c r="J422">
        <v>0</v>
      </c>
      <c r="K422">
        <v>28.007809999999999</v>
      </c>
      <c r="L422">
        <v>3</v>
      </c>
      <c r="M422">
        <v>160</v>
      </c>
      <c r="N422">
        <v>0</v>
      </c>
      <c r="O422">
        <v>0</v>
      </c>
      <c r="P422">
        <v>0</v>
      </c>
      <c r="Q422">
        <v>1</v>
      </c>
      <c r="R422">
        <v>3</v>
      </c>
      <c r="S422">
        <v>0</v>
      </c>
      <c r="T422">
        <v>0</v>
      </c>
      <c r="U422">
        <v>1</v>
      </c>
      <c r="V422">
        <v>0</v>
      </c>
      <c r="W422">
        <v>71.7</v>
      </c>
      <c r="DW422">
        <v>71.7</v>
      </c>
      <c r="JV422">
        <v>1</v>
      </c>
    </row>
    <row r="423" spans="1:282" x14ac:dyDescent="0.3">
      <c r="A423">
        <v>1</v>
      </c>
      <c r="B423">
        <v>1</v>
      </c>
      <c r="E423">
        <v>1</v>
      </c>
      <c r="F423">
        <v>1.3836084868054432</v>
      </c>
      <c r="G423">
        <v>1.3836084868054432</v>
      </c>
      <c r="H423">
        <v>0</v>
      </c>
      <c r="I423">
        <v>0</v>
      </c>
      <c r="J423">
        <v>0</v>
      </c>
      <c r="K423">
        <v>21.795459999999999</v>
      </c>
      <c r="L423">
        <v>5</v>
      </c>
      <c r="M423">
        <v>162</v>
      </c>
      <c r="N423">
        <v>0</v>
      </c>
      <c r="O423">
        <v>0</v>
      </c>
      <c r="P423">
        <v>0</v>
      </c>
      <c r="Q423">
        <v>0</v>
      </c>
      <c r="R423">
        <v>1</v>
      </c>
      <c r="S423">
        <v>1</v>
      </c>
      <c r="T423">
        <v>0</v>
      </c>
      <c r="U423">
        <v>0</v>
      </c>
      <c r="V423">
        <v>0</v>
      </c>
      <c r="W423">
        <v>57.2</v>
      </c>
      <c r="DW423">
        <v>57.2</v>
      </c>
      <c r="JV423">
        <v>1</v>
      </c>
    </row>
    <row r="424" spans="1:282" x14ac:dyDescent="0.3">
      <c r="A424">
        <v>1</v>
      </c>
      <c r="B424">
        <v>1</v>
      </c>
      <c r="E424">
        <v>1</v>
      </c>
      <c r="F424">
        <v>2.2735319386822352</v>
      </c>
      <c r="G424">
        <v>0</v>
      </c>
      <c r="H424">
        <v>2.2735319386822352</v>
      </c>
      <c r="I424">
        <v>89</v>
      </c>
      <c r="J424">
        <v>1</v>
      </c>
      <c r="K424">
        <v>21.800709999999999</v>
      </c>
      <c r="L424">
        <v>9</v>
      </c>
      <c r="M424">
        <v>167</v>
      </c>
      <c r="N424">
        <v>0</v>
      </c>
      <c r="O424">
        <v>0</v>
      </c>
      <c r="P424">
        <v>0</v>
      </c>
      <c r="Q424">
        <v>1</v>
      </c>
      <c r="R424">
        <v>3</v>
      </c>
      <c r="S424">
        <v>0</v>
      </c>
      <c r="T424">
        <v>0</v>
      </c>
      <c r="U424">
        <v>1</v>
      </c>
      <c r="V424">
        <v>0</v>
      </c>
      <c r="W424">
        <v>60.8</v>
      </c>
      <c r="DW424">
        <v>60.8</v>
      </c>
      <c r="JV424">
        <v>1</v>
      </c>
    </row>
    <row r="425" spans="1:282" x14ac:dyDescent="0.3">
      <c r="A425">
        <v>1</v>
      </c>
      <c r="B425">
        <v>1</v>
      </c>
      <c r="E425">
        <v>1</v>
      </c>
      <c r="F425">
        <v>1.3836084868054432</v>
      </c>
      <c r="G425">
        <v>0</v>
      </c>
      <c r="H425">
        <v>1.3836084868054432</v>
      </c>
      <c r="I425">
        <v>81</v>
      </c>
      <c r="J425">
        <v>1</v>
      </c>
      <c r="K425">
        <v>22.479340000000001</v>
      </c>
      <c r="L425">
        <v>8</v>
      </c>
      <c r="M425">
        <v>165</v>
      </c>
      <c r="N425">
        <v>0</v>
      </c>
      <c r="O425">
        <v>0</v>
      </c>
      <c r="P425">
        <v>0</v>
      </c>
      <c r="Q425">
        <v>1</v>
      </c>
      <c r="R425">
        <v>3</v>
      </c>
      <c r="S425">
        <v>0</v>
      </c>
      <c r="T425">
        <v>0</v>
      </c>
      <c r="U425">
        <v>1</v>
      </c>
      <c r="V425">
        <v>0</v>
      </c>
      <c r="W425">
        <v>61.2</v>
      </c>
      <c r="DW425">
        <v>61.2</v>
      </c>
      <c r="JV425">
        <v>1</v>
      </c>
    </row>
    <row r="426" spans="1:282" x14ac:dyDescent="0.3">
      <c r="A426">
        <v>1</v>
      </c>
      <c r="B426">
        <v>1</v>
      </c>
      <c r="E426">
        <v>1</v>
      </c>
      <c r="F426">
        <v>-0.95244057437113672</v>
      </c>
      <c r="G426">
        <v>-0.95244057437113672</v>
      </c>
      <c r="H426">
        <v>0</v>
      </c>
      <c r="I426">
        <v>0</v>
      </c>
      <c r="J426">
        <v>1</v>
      </c>
      <c r="K426">
        <v>31.626280000000001</v>
      </c>
      <c r="L426">
        <v>4</v>
      </c>
      <c r="M426">
        <v>162</v>
      </c>
      <c r="N426">
        <v>1</v>
      </c>
      <c r="O426">
        <v>1</v>
      </c>
      <c r="P426">
        <v>0</v>
      </c>
      <c r="Q426">
        <v>0</v>
      </c>
      <c r="R426">
        <v>3</v>
      </c>
      <c r="S426">
        <v>0</v>
      </c>
      <c r="T426">
        <v>0</v>
      </c>
      <c r="U426">
        <v>1</v>
      </c>
      <c r="V426">
        <v>0</v>
      </c>
      <c r="W426">
        <v>83</v>
      </c>
      <c r="DW426">
        <v>83</v>
      </c>
      <c r="JV426">
        <v>1</v>
      </c>
    </row>
    <row r="427" spans="1:282" x14ac:dyDescent="0.3">
      <c r="A427">
        <v>1</v>
      </c>
      <c r="B427">
        <v>1</v>
      </c>
      <c r="E427">
        <v>1</v>
      </c>
      <c r="F427">
        <v>-0.84120014288653766</v>
      </c>
      <c r="G427">
        <v>-0.84120014288653766</v>
      </c>
      <c r="H427">
        <v>0</v>
      </c>
      <c r="I427">
        <v>0</v>
      </c>
      <c r="J427">
        <v>0</v>
      </c>
      <c r="K427">
        <v>23.046880000000002</v>
      </c>
      <c r="L427">
        <v>1</v>
      </c>
      <c r="M427">
        <v>160</v>
      </c>
      <c r="N427">
        <v>0</v>
      </c>
      <c r="O427">
        <v>0</v>
      </c>
      <c r="P427">
        <v>0</v>
      </c>
      <c r="Q427">
        <v>0</v>
      </c>
      <c r="R427">
        <v>2</v>
      </c>
      <c r="S427">
        <v>0</v>
      </c>
      <c r="T427">
        <v>1</v>
      </c>
      <c r="U427">
        <v>0</v>
      </c>
      <c r="V427">
        <v>0</v>
      </c>
      <c r="W427">
        <v>59</v>
      </c>
      <c r="DW427">
        <v>59</v>
      </c>
      <c r="JV427">
        <v>1</v>
      </c>
    </row>
    <row r="428" spans="1:282" x14ac:dyDescent="0.3">
      <c r="A428">
        <v>1</v>
      </c>
      <c r="B428">
        <v>1</v>
      </c>
      <c r="E428">
        <v>1</v>
      </c>
      <c r="F428">
        <v>0.82740632938244796</v>
      </c>
      <c r="G428">
        <v>0</v>
      </c>
      <c r="H428">
        <v>0.82740632938244796</v>
      </c>
      <c r="I428">
        <v>76</v>
      </c>
      <c r="J428">
        <v>1</v>
      </c>
      <c r="K428">
        <v>18.363489999999999</v>
      </c>
      <c r="L428">
        <v>8</v>
      </c>
      <c r="M428">
        <v>161</v>
      </c>
      <c r="N428">
        <v>0</v>
      </c>
      <c r="O428">
        <v>0</v>
      </c>
      <c r="P428">
        <v>0</v>
      </c>
      <c r="Q428">
        <v>1</v>
      </c>
      <c r="R428">
        <v>2</v>
      </c>
      <c r="S428">
        <v>0</v>
      </c>
      <c r="T428">
        <v>1</v>
      </c>
      <c r="U428">
        <v>0</v>
      </c>
      <c r="V428">
        <v>0</v>
      </c>
      <c r="W428">
        <v>47.6</v>
      </c>
      <c r="DW428">
        <v>47.6</v>
      </c>
      <c r="JV428">
        <v>1</v>
      </c>
    </row>
    <row r="429" spans="1:282" x14ac:dyDescent="0.3">
      <c r="A429">
        <v>1</v>
      </c>
      <c r="B429">
        <v>1</v>
      </c>
      <c r="E429">
        <v>1</v>
      </c>
      <c r="F429">
        <v>-0.7299597114019386</v>
      </c>
      <c r="G429">
        <v>0</v>
      </c>
      <c r="H429">
        <v>-0.7299597114019386</v>
      </c>
      <c r="I429">
        <v>62</v>
      </c>
      <c r="J429">
        <v>0</v>
      </c>
      <c r="K429">
        <v>26.5625</v>
      </c>
      <c r="L429">
        <v>3</v>
      </c>
      <c r="M429">
        <v>160</v>
      </c>
      <c r="N429">
        <v>1</v>
      </c>
      <c r="O429">
        <v>0</v>
      </c>
      <c r="P429">
        <v>1</v>
      </c>
      <c r="Q429">
        <v>1</v>
      </c>
      <c r="R429">
        <v>3</v>
      </c>
      <c r="S429">
        <v>0</v>
      </c>
      <c r="T429">
        <v>0</v>
      </c>
      <c r="U429">
        <v>1</v>
      </c>
      <c r="V429">
        <v>0</v>
      </c>
      <c r="W429">
        <v>68</v>
      </c>
      <c r="DW429">
        <v>68</v>
      </c>
      <c r="JV429">
        <v>1</v>
      </c>
    </row>
    <row r="430" spans="1:282" x14ac:dyDescent="0.3">
      <c r="A430">
        <v>1</v>
      </c>
      <c r="B430">
        <v>1</v>
      </c>
      <c r="E430">
        <v>1</v>
      </c>
      <c r="F430">
        <v>0.93864676086704701</v>
      </c>
      <c r="G430">
        <v>0.93864676086704701</v>
      </c>
      <c r="H430">
        <v>0</v>
      </c>
      <c r="I430">
        <v>0</v>
      </c>
      <c r="J430">
        <v>1</v>
      </c>
      <c r="K430">
        <v>41.657389999999999</v>
      </c>
      <c r="L430">
        <v>6</v>
      </c>
      <c r="M430">
        <v>134</v>
      </c>
      <c r="N430">
        <v>0</v>
      </c>
      <c r="O430">
        <v>0</v>
      </c>
      <c r="P430">
        <v>0</v>
      </c>
      <c r="Q430">
        <v>0</v>
      </c>
      <c r="R430">
        <v>2</v>
      </c>
      <c r="S430">
        <v>0</v>
      </c>
      <c r="T430">
        <v>1</v>
      </c>
      <c r="U430">
        <v>0</v>
      </c>
      <c r="V430">
        <v>0</v>
      </c>
      <c r="W430">
        <v>74.8</v>
      </c>
      <c r="DW430">
        <v>74.8</v>
      </c>
      <c r="JV430">
        <v>1</v>
      </c>
    </row>
    <row r="431" spans="1:282" x14ac:dyDescent="0.3">
      <c r="A431">
        <v>1</v>
      </c>
      <c r="B431">
        <v>1</v>
      </c>
      <c r="E431">
        <v>1</v>
      </c>
      <c r="F431">
        <v>-1.1749214373403347</v>
      </c>
      <c r="G431">
        <v>-1.1749214373403347</v>
      </c>
      <c r="H431">
        <v>0</v>
      </c>
      <c r="I431">
        <v>0</v>
      </c>
      <c r="J431">
        <v>0</v>
      </c>
      <c r="K431">
        <v>28.160550000000001</v>
      </c>
      <c r="L431">
        <v>0</v>
      </c>
      <c r="M431">
        <v>158</v>
      </c>
      <c r="N431">
        <v>0</v>
      </c>
      <c r="O431">
        <v>0</v>
      </c>
      <c r="P431">
        <v>0</v>
      </c>
      <c r="Q431">
        <v>0</v>
      </c>
      <c r="R431">
        <v>3</v>
      </c>
      <c r="S431">
        <v>0</v>
      </c>
      <c r="T431">
        <v>0</v>
      </c>
      <c r="U431">
        <v>1</v>
      </c>
      <c r="V431">
        <v>0</v>
      </c>
      <c r="W431">
        <v>70.3</v>
      </c>
      <c r="DW431">
        <v>70.3</v>
      </c>
      <c r="JV431">
        <v>1</v>
      </c>
    </row>
    <row r="432" spans="1:282" x14ac:dyDescent="0.3">
      <c r="A432">
        <v>1</v>
      </c>
      <c r="B432">
        <v>1</v>
      </c>
      <c r="E432">
        <v>1</v>
      </c>
      <c r="F432">
        <v>4.8723308990254642E-2</v>
      </c>
      <c r="G432">
        <v>4.8723308990254642E-2</v>
      </c>
      <c r="H432">
        <v>0</v>
      </c>
      <c r="I432">
        <v>0</v>
      </c>
      <c r="J432">
        <v>1</v>
      </c>
      <c r="K432">
        <v>43.59375</v>
      </c>
      <c r="L432">
        <v>4</v>
      </c>
      <c r="M432">
        <v>160</v>
      </c>
      <c r="N432">
        <v>0</v>
      </c>
      <c r="O432">
        <v>0</v>
      </c>
      <c r="P432">
        <v>0</v>
      </c>
      <c r="Q432">
        <v>0</v>
      </c>
      <c r="R432">
        <v>1</v>
      </c>
      <c r="S432">
        <v>1</v>
      </c>
      <c r="T432">
        <v>0</v>
      </c>
      <c r="U432">
        <v>0</v>
      </c>
      <c r="V432">
        <v>0</v>
      </c>
      <c r="W432">
        <v>111.6</v>
      </c>
      <c r="DW432">
        <v>111.6</v>
      </c>
      <c r="JV432">
        <v>1</v>
      </c>
    </row>
    <row r="433" spans="1:282" x14ac:dyDescent="0.3">
      <c r="A433">
        <v>1</v>
      </c>
      <c r="B433">
        <v>1</v>
      </c>
      <c r="E433">
        <v>1</v>
      </c>
      <c r="F433">
        <v>1.2723680553208441</v>
      </c>
      <c r="G433">
        <v>1.2723680553208441</v>
      </c>
      <c r="H433">
        <v>0</v>
      </c>
      <c r="I433">
        <v>0</v>
      </c>
      <c r="J433">
        <v>1</v>
      </c>
      <c r="K433">
        <v>21.98753</v>
      </c>
      <c r="L433">
        <v>8</v>
      </c>
      <c r="M433">
        <v>152</v>
      </c>
      <c r="N433">
        <v>0</v>
      </c>
      <c r="O433">
        <v>0</v>
      </c>
      <c r="P433">
        <v>0</v>
      </c>
      <c r="Q433">
        <v>0</v>
      </c>
      <c r="R433">
        <v>2</v>
      </c>
      <c r="S433">
        <v>0</v>
      </c>
      <c r="T433">
        <v>1</v>
      </c>
      <c r="U433">
        <v>0</v>
      </c>
      <c r="V433">
        <v>0</v>
      </c>
      <c r="W433">
        <v>50.8</v>
      </c>
      <c r="DW433">
        <v>50.8</v>
      </c>
      <c r="JV433">
        <v>1</v>
      </c>
    </row>
    <row r="434" spans="1:282" x14ac:dyDescent="0.3">
      <c r="A434">
        <v>1</v>
      </c>
      <c r="B434">
        <v>1</v>
      </c>
      <c r="E434">
        <v>1</v>
      </c>
      <c r="F434">
        <v>0.93864676086704701</v>
      </c>
      <c r="G434">
        <v>0</v>
      </c>
      <c r="H434">
        <v>0.93864676086704701</v>
      </c>
      <c r="I434">
        <v>77</v>
      </c>
      <c r="J434">
        <v>0</v>
      </c>
      <c r="K434">
        <v>23.398440000000001</v>
      </c>
      <c r="L434">
        <v>6</v>
      </c>
      <c r="M434">
        <v>160</v>
      </c>
      <c r="N434">
        <v>1</v>
      </c>
      <c r="O434">
        <v>0</v>
      </c>
      <c r="P434">
        <v>0</v>
      </c>
      <c r="Q434">
        <v>1</v>
      </c>
      <c r="R434">
        <v>3</v>
      </c>
      <c r="S434">
        <v>0</v>
      </c>
      <c r="T434">
        <v>0</v>
      </c>
      <c r="U434">
        <v>1</v>
      </c>
      <c r="V434">
        <v>0</v>
      </c>
      <c r="W434">
        <v>59.9</v>
      </c>
      <c r="DW434">
        <v>59.9</v>
      </c>
      <c r="JV434">
        <v>1</v>
      </c>
    </row>
    <row r="435" spans="1:282" x14ac:dyDescent="0.3">
      <c r="A435">
        <v>1</v>
      </c>
      <c r="B435">
        <v>1</v>
      </c>
      <c r="E435">
        <v>1</v>
      </c>
      <c r="F435">
        <v>0.49368503492865079</v>
      </c>
      <c r="G435">
        <v>0.49368503492865079</v>
      </c>
      <c r="H435">
        <v>0</v>
      </c>
      <c r="I435">
        <v>0</v>
      </c>
      <c r="J435">
        <v>1</v>
      </c>
      <c r="K435">
        <v>28.033010000000001</v>
      </c>
      <c r="L435">
        <v>5</v>
      </c>
      <c r="M435">
        <v>173</v>
      </c>
      <c r="N435">
        <v>0</v>
      </c>
      <c r="O435">
        <v>0</v>
      </c>
      <c r="P435">
        <v>1</v>
      </c>
      <c r="Q435">
        <v>0</v>
      </c>
      <c r="R435">
        <v>1</v>
      </c>
      <c r="S435">
        <v>1</v>
      </c>
      <c r="T435">
        <v>0</v>
      </c>
      <c r="U435">
        <v>0</v>
      </c>
      <c r="V435">
        <v>0</v>
      </c>
      <c r="W435">
        <v>83.9</v>
      </c>
      <c r="DW435">
        <v>83.9</v>
      </c>
      <c r="JV435">
        <v>1</v>
      </c>
    </row>
    <row r="436" spans="1:282" x14ac:dyDescent="0.3">
      <c r="A436">
        <v>1</v>
      </c>
      <c r="B436">
        <v>1</v>
      </c>
      <c r="E436">
        <v>1</v>
      </c>
      <c r="F436">
        <v>-0.39623841694814149</v>
      </c>
      <c r="G436">
        <v>0</v>
      </c>
      <c r="H436">
        <v>-0.39623841694814149</v>
      </c>
      <c r="I436">
        <v>65</v>
      </c>
      <c r="J436">
        <v>1</v>
      </c>
      <c r="K436">
        <v>44.036279999999998</v>
      </c>
      <c r="L436">
        <v>5</v>
      </c>
      <c r="M436">
        <v>163</v>
      </c>
      <c r="N436">
        <v>0</v>
      </c>
      <c r="O436">
        <v>0</v>
      </c>
      <c r="P436">
        <v>0</v>
      </c>
      <c r="Q436">
        <v>1</v>
      </c>
      <c r="R436">
        <v>3</v>
      </c>
      <c r="S436">
        <v>0</v>
      </c>
      <c r="T436">
        <v>0</v>
      </c>
      <c r="U436">
        <v>1</v>
      </c>
      <c r="V436">
        <v>0</v>
      </c>
      <c r="W436">
        <v>117</v>
      </c>
      <c r="DW436">
        <v>117</v>
      </c>
      <c r="JV436">
        <v>1</v>
      </c>
    </row>
    <row r="437" spans="1:282" x14ac:dyDescent="0.3">
      <c r="A437">
        <v>1</v>
      </c>
      <c r="B437">
        <v>1</v>
      </c>
      <c r="E437">
        <v>1</v>
      </c>
      <c r="F437">
        <v>-0.84120014288653766</v>
      </c>
      <c r="G437">
        <v>-0.84120014288653766</v>
      </c>
      <c r="H437">
        <v>0</v>
      </c>
      <c r="I437">
        <v>0</v>
      </c>
      <c r="J437">
        <v>0</v>
      </c>
      <c r="K437">
        <v>22.48133</v>
      </c>
      <c r="L437">
        <v>1</v>
      </c>
      <c r="M437">
        <v>162</v>
      </c>
      <c r="N437">
        <v>0</v>
      </c>
      <c r="O437">
        <v>0</v>
      </c>
      <c r="P437">
        <v>1</v>
      </c>
      <c r="Q437">
        <v>0</v>
      </c>
      <c r="R437">
        <v>3</v>
      </c>
      <c r="S437">
        <v>0</v>
      </c>
      <c r="T437">
        <v>0</v>
      </c>
      <c r="U437">
        <v>1</v>
      </c>
      <c r="V437">
        <v>0</v>
      </c>
      <c r="W437">
        <v>59</v>
      </c>
      <c r="DW437">
        <v>59</v>
      </c>
      <c r="JV437">
        <v>1</v>
      </c>
    </row>
    <row r="438" spans="1:282" x14ac:dyDescent="0.3">
      <c r="A438">
        <v>1</v>
      </c>
      <c r="B438">
        <v>1</v>
      </c>
      <c r="E438">
        <v>1</v>
      </c>
      <c r="F438">
        <v>0.93864676086704701</v>
      </c>
      <c r="G438">
        <v>0.93864676086704701</v>
      </c>
      <c r="H438">
        <v>0</v>
      </c>
      <c r="I438">
        <v>0</v>
      </c>
      <c r="J438">
        <v>0</v>
      </c>
      <c r="K438">
        <v>25.396570000000001</v>
      </c>
      <c r="L438">
        <v>5</v>
      </c>
      <c r="M438">
        <v>157</v>
      </c>
      <c r="N438">
        <v>1</v>
      </c>
      <c r="O438">
        <v>0</v>
      </c>
      <c r="P438">
        <v>0</v>
      </c>
      <c r="Q438">
        <v>0</v>
      </c>
      <c r="R438">
        <v>2</v>
      </c>
      <c r="S438">
        <v>0</v>
      </c>
      <c r="T438">
        <v>1</v>
      </c>
      <c r="U438">
        <v>0</v>
      </c>
      <c r="V438">
        <v>0</v>
      </c>
      <c r="W438">
        <v>62.6</v>
      </c>
      <c r="DW438">
        <v>62.6</v>
      </c>
      <c r="JV438">
        <v>1</v>
      </c>
    </row>
    <row r="439" spans="1:282" x14ac:dyDescent="0.3">
      <c r="A439">
        <v>1</v>
      </c>
      <c r="B439">
        <v>1</v>
      </c>
      <c r="E439">
        <v>1</v>
      </c>
      <c r="F439">
        <v>-0.17375755397894344</v>
      </c>
      <c r="G439">
        <v>-0.17375755397894344</v>
      </c>
      <c r="H439">
        <v>0</v>
      </c>
      <c r="I439">
        <v>0</v>
      </c>
      <c r="J439">
        <v>0</v>
      </c>
      <c r="K439">
        <v>29.21875</v>
      </c>
      <c r="L439">
        <v>3</v>
      </c>
      <c r="M439">
        <v>160</v>
      </c>
      <c r="N439">
        <v>1</v>
      </c>
      <c r="O439">
        <v>0</v>
      </c>
      <c r="P439">
        <v>0</v>
      </c>
      <c r="Q439">
        <v>0</v>
      </c>
      <c r="R439">
        <v>2</v>
      </c>
      <c r="S439">
        <v>0</v>
      </c>
      <c r="T439">
        <v>1</v>
      </c>
      <c r="U439">
        <v>0</v>
      </c>
      <c r="V439">
        <v>0</v>
      </c>
      <c r="W439">
        <v>74.8</v>
      </c>
      <c r="DW439">
        <v>74.8</v>
      </c>
      <c r="JV439">
        <v>1</v>
      </c>
    </row>
    <row r="440" spans="1:282" x14ac:dyDescent="0.3">
      <c r="A440">
        <v>1</v>
      </c>
      <c r="B440">
        <v>1</v>
      </c>
      <c r="E440">
        <v>1</v>
      </c>
      <c r="F440">
        <v>-1.1749214373403347</v>
      </c>
      <c r="G440">
        <v>-1.1749214373403347</v>
      </c>
      <c r="H440">
        <v>0</v>
      </c>
      <c r="I440">
        <v>0</v>
      </c>
      <c r="J440">
        <v>0</v>
      </c>
      <c r="K440">
        <v>22.824259999999999</v>
      </c>
      <c r="L440">
        <v>0</v>
      </c>
      <c r="M440">
        <v>162</v>
      </c>
      <c r="N440">
        <v>0</v>
      </c>
      <c r="O440">
        <v>0</v>
      </c>
      <c r="P440">
        <v>0</v>
      </c>
      <c r="Q440">
        <v>0</v>
      </c>
      <c r="R440">
        <v>3</v>
      </c>
      <c r="S440">
        <v>0</v>
      </c>
      <c r="T440">
        <v>0</v>
      </c>
      <c r="U440">
        <v>1</v>
      </c>
      <c r="V440">
        <v>0</v>
      </c>
      <c r="W440">
        <v>59.9</v>
      </c>
      <c r="DW440">
        <v>59.9</v>
      </c>
      <c r="JV440">
        <v>1</v>
      </c>
    </row>
    <row r="441" spans="1:282" x14ac:dyDescent="0.3">
      <c r="A441">
        <v>1</v>
      </c>
      <c r="B441">
        <v>1</v>
      </c>
      <c r="E441">
        <v>1</v>
      </c>
      <c r="F441">
        <v>0.15996374047485368</v>
      </c>
      <c r="G441">
        <v>0.15996374047485368</v>
      </c>
      <c r="H441">
        <v>0</v>
      </c>
      <c r="I441">
        <v>0</v>
      </c>
      <c r="J441">
        <v>0</v>
      </c>
      <c r="K441">
        <v>35.35998</v>
      </c>
      <c r="L441">
        <v>3</v>
      </c>
      <c r="M441">
        <v>168</v>
      </c>
      <c r="N441">
        <v>0</v>
      </c>
      <c r="O441">
        <v>0</v>
      </c>
      <c r="P441">
        <v>0</v>
      </c>
      <c r="Q441">
        <v>0</v>
      </c>
      <c r="R441">
        <v>3</v>
      </c>
      <c r="S441">
        <v>0</v>
      </c>
      <c r="T441">
        <v>0</v>
      </c>
      <c r="U441">
        <v>1</v>
      </c>
      <c r="V441">
        <v>0</v>
      </c>
      <c r="W441">
        <v>99.8</v>
      </c>
      <c r="DW441">
        <v>99.8</v>
      </c>
      <c r="JV441">
        <v>1</v>
      </c>
    </row>
    <row r="442" spans="1:282" x14ac:dyDescent="0.3">
      <c r="A442">
        <v>1</v>
      </c>
      <c r="B442">
        <v>1</v>
      </c>
      <c r="E442">
        <v>1</v>
      </c>
      <c r="F442">
        <v>4.8723308990254642E-2</v>
      </c>
      <c r="G442">
        <v>4.8723308990254642E-2</v>
      </c>
      <c r="H442">
        <v>0</v>
      </c>
      <c r="I442">
        <v>0</v>
      </c>
      <c r="J442">
        <v>0</v>
      </c>
      <c r="K442">
        <v>23.03436</v>
      </c>
      <c r="L442">
        <v>2</v>
      </c>
      <c r="M442">
        <v>163</v>
      </c>
      <c r="N442">
        <v>0</v>
      </c>
      <c r="O442">
        <v>0</v>
      </c>
      <c r="P442">
        <v>0</v>
      </c>
      <c r="Q442">
        <v>0</v>
      </c>
      <c r="R442">
        <v>1</v>
      </c>
      <c r="S442">
        <v>1</v>
      </c>
      <c r="T442">
        <v>0</v>
      </c>
      <c r="U442">
        <v>0</v>
      </c>
      <c r="V442">
        <v>0</v>
      </c>
      <c r="W442">
        <v>61.2</v>
      </c>
      <c r="DW442">
        <v>61.2</v>
      </c>
      <c r="JV442">
        <v>1</v>
      </c>
    </row>
    <row r="443" spans="1:282" x14ac:dyDescent="0.3">
      <c r="A443">
        <v>1</v>
      </c>
      <c r="B443">
        <v>1</v>
      </c>
      <c r="E443">
        <v>1</v>
      </c>
      <c r="F443">
        <v>-0.28499798546354249</v>
      </c>
      <c r="G443">
        <v>-0.28499798546354249</v>
      </c>
      <c r="H443">
        <v>0</v>
      </c>
      <c r="I443">
        <v>0</v>
      </c>
      <c r="J443">
        <v>0</v>
      </c>
      <c r="K443">
        <v>30.967739999999999</v>
      </c>
      <c r="L443">
        <v>2</v>
      </c>
      <c r="M443">
        <v>155</v>
      </c>
      <c r="N443">
        <v>0</v>
      </c>
      <c r="O443">
        <v>0</v>
      </c>
      <c r="P443">
        <v>0</v>
      </c>
      <c r="Q443">
        <v>0</v>
      </c>
      <c r="R443">
        <v>2</v>
      </c>
      <c r="S443">
        <v>0</v>
      </c>
      <c r="T443">
        <v>1</v>
      </c>
      <c r="U443">
        <v>0</v>
      </c>
      <c r="V443">
        <v>0</v>
      </c>
      <c r="W443">
        <v>74.400000000000006</v>
      </c>
      <c r="DW443">
        <v>74.400000000000006</v>
      </c>
      <c r="JV443">
        <v>1</v>
      </c>
    </row>
    <row r="444" spans="1:282" x14ac:dyDescent="0.3">
      <c r="A444">
        <v>1</v>
      </c>
      <c r="B444">
        <v>1</v>
      </c>
      <c r="E444">
        <v>1</v>
      </c>
      <c r="F444">
        <v>-0.7299597114019386</v>
      </c>
      <c r="G444">
        <v>0</v>
      </c>
      <c r="H444">
        <v>-0.7299597114019386</v>
      </c>
      <c r="I444">
        <v>62</v>
      </c>
      <c r="J444">
        <v>1</v>
      </c>
      <c r="K444">
        <v>39.97757</v>
      </c>
      <c r="L444">
        <v>4</v>
      </c>
      <c r="M444">
        <v>158</v>
      </c>
      <c r="N444">
        <v>0</v>
      </c>
      <c r="O444">
        <v>0</v>
      </c>
      <c r="P444">
        <v>1</v>
      </c>
      <c r="Q444">
        <v>1</v>
      </c>
      <c r="R444">
        <v>3</v>
      </c>
      <c r="S444">
        <v>0</v>
      </c>
      <c r="T444">
        <v>0</v>
      </c>
      <c r="U444">
        <v>1</v>
      </c>
      <c r="V444">
        <v>0</v>
      </c>
      <c r="W444">
        <v>99.8</v>
      </c>
      <c r="DW444">
        <v>99.8</v>
      </c>
      <c r="JV444">
        <v>1</v>
      </c>
    </row>
    <row r="445" spans="1:282" x14ac:dyDescent="0.3">
      <c r="A445">
        <v>1</v>
      </c>
      <c r="B445">
        <v>1</v>
      </c>
      <c r="E445">
        <v>1</v>
      </c>
      <c r="F445">
        <v>0.27120417195945273</v>
      </c>
      <c r="G445">
        <v>0.27120417195945273</v>
      </c>
      <c r="H445">
        <v>0</v>
      </c>
      <c r="I445">
        <v>0</v>
      </c>
      <c r="J445">
        <v>1</v>
      </c>
      <c r="K445">
        <v>34.137529999999998</v>
      </c>
      <c r="L445">
        <v>5</v>
      </c>
      <c r="M445">
        <v>163</v>
      </c>
      <c r="N445">
        <v>0</v>
      </c>
      <c r="O445">
        <v>0</v>
      </c>
      <c r="P445">
        <v>0</v>
      </c>
      <c r="Q445">
        <v>0</v>
      </c>
      <c r="R445">
        <v>2</v>
      </c>
      <c r="S445">
        <v>0</v>
      </c>
      <c r="T445">
        <v>1</v>
      </c>
      <c r="U445">
        <v>0</v>
      </c>
      <c r="V445">
        <v>0</v>
      </c>
      <c r="W445">
        <v>90.7</v>
      </c>
      <c r="DW445">
        <v>90.7</v>
      </c>
      <c r="JV445">
        <v>1</v>
      </c>
    </row>
    <row r="446" spans="1:282" x14ac:dyDescent="0.3">
      <c r="A446">
        <v>1</v>
      </c>
      <c r="B446">
        <v>1</v>
      </c>
      <c r="E446">
        <v>1</v>
      </c>
      <c r="F446">
        <v>0.27120417195945273</v>
      </c>
      <c r="G446">
        <v>0.27120417195945273</v>
      </c>
      <c r="H446">
        <v>0</v>
      </c>
      <c r="I446">
        <v>0</v>
      </c>
      <c r="J446">
        <v>0</v>
      </c>
      <c r="K446">
        <v>20.98685</v>
      </c>
      <c r="L446">
        <v>4</v>
      </c>
      <c r="M446">
        <v>161</v>
      </c>
      <c r="N446">
        <v>0</v>
      </c>
      <c r="O446">
        <v>0</v>
      </c>
      <c r="P446">
        <v>0</v>
      </c>
      <c r="Q446">
        <v>0</v>
      </c>
      <c r="R446">
        <v>3</v>
      </c>
      <c r="S446">
        <v>0</v>
      </c>
      <c r="T446">
        <v>0</v>
      </c>
      <c r="U446">
        <v>1</v>
      </c>
      <c r="V446">
        <v>0</v>
      </c>
      <c r="W446">
        <v>54.4</v>
      </c>
      <c r="DW446">
        <v>54.4</v>
      </c>
      <c r="JV446">
        <v>1</v>
      </c>
    </row>
    <row r="447" spans="1:282" x14ac:dyDescent="0.3">
      <c r="A447">
        <v>1</v>
      </c>
      <c r="B447">
        <v>1</v>
      </c>
      <c r="E447">
        <v>1</v>
      </c>
      <c r="F447">
        <v>1.4948489182900422</v>
      </c>
      <c r="G447">
        <v>1.4948489182900422</v>
      </c>
      <c r="H447">
        <v>0</v>
      </c>
      <c r="I447">
        <v>0</v>
      </c>
      <c r="J447">
        <v>1</v>
      </c>
      <c r="K447">
        <v>28.678460000000001</v>
      </c>
      <c r="L447">
        <v>7</v>
      </c>
      <c r="M447">
        <v>155</v>
      </c>
      <c r="N447">
        <v>0</v>
      </c>
      <c r="O447">
        <v>0</v>
      </c>
      <c r="P447">
        <v>0</v>
      </c>
      <c r="Q447">
        <v>0</v>
      </c>
      <c r="R447">
        <v>3</v>
      </c>
      <c r="S447">
        <v>0</v>
      </c>
      <c r="T447">
        <v>0</v>
      </c>
      <c r="U447">
        <v>1</v>
      </c>
      <c r="V447">
        <v>0</v>
      </c>
      <c r="W447">
        <v>68.900000000000006</v>
      </c>
      <c r="DW447">
        <v>68.900000000000006</v>
      </c>
      <c r="JV447">
        <v>1</v>
      </c>
    </row>
    <row r="448" spans="1:282" x14ac:dyDescent="0.3">
      <c r="A448">
        <v>1</v>
      </c>
      <c r="B448">
        <v>1</v>
      </c>
      <c r="E448">
        <v>1</v>
      </c>
      <c r="F448">
        <v>-0.39623841694814149</v>
      </c>
      <c r="G448">
        <v>-0.39623841694814149</v>
      </c>
      <c r="H448">
        <v>0</v>
      </c>
      <c r="I448">
        <v>0</v>
      </c>
      <c r="J448">
        <v>0</v>
      </c>
      <c r="K448">
        <v>24.804690000000001</v>
      </c>
      <c r="L448">
        <v>2</v>
      </c>
      <c r="M448">
        <v>160</v>
      </c>
      <c r="N448">
        <v>0</v>
      </c>
      <c r="O448">
        <v>0</v>
      </c>
      <c r="P448">
        <v>1</v>
      </c>
      <c r="Q448">
        <v>0</v>
      </c>
      <c r="R448">
        <v>3</v>
      </c>
      <c r="S448">
        <v>0</v>
      </c>
      <c r="T448">
        <v>0</v>
      </c>
      <c r="U448">
        <v>1</v>
      </c>
      <c r="V448">
        <v>0</v>
      </c>
      <c r="W448">
        <v>63.5</v>
      </c>
      <c r="DW448">
        <v>63.5</v>
      </c>
      <c r="JV448">
        <v>1</v>
      </c>
    </row>
    <row r="449" spans="1:282" x14ac:dyDescent="0.3">
      <c r="A449">
        <v>1</v>
      </c>
      <c r="B449">
        <v>1</v>
      </c>
      <c r="E449">
        <v>1</v>
      </c>
      <c r="F449">
        <v>1.4948489182900422</v>
      </c>
      <c r="G449">
        <v>1.4948489182900422</v>
      </c>
      <c r="H449">
        <v>0</v>
      </c>
      <c r="I449">
        <v>0</v>
      </c>
      <c r="J449">
        <v>0</v>
      </c>
      <c r="K449">
        <v>24.005490000000002</v>
      </c>
      <c r="L449">
        <v>5</v>
      </c>
      <c r="M449">
        <v>162</v>
      </c>
      <c r="N449">
        <v>0</v>
      </c>
      <c r="O449">
        <v>0</v>
      </c>
      <c r="P449">
        <v>0</v>
      </c>
      <c r="Q449">
        <v>0</v>
      </c>
      <c r="R449">
        <v>2</v>
      </c>
      <c r="S449">
        <v>0</v>
      </c>
      <c r="T449">
        <v>1</v>
      </c>
      <c r="U449">
        <v>0</v>
      </c>
      <c r="V449">
        <v>0</v>
      </c>
      <c r="W449">
        <v>63</v>
      </c>
      <c r="DW449">
        <v>63</v>
      </c>
      <c r="JV449">
        <v>1</v>
      </c>
    </row>
    <row r="450" spans="1:282" x14ac:dyDescent="0.3">
      <c r="A450">
        <v>1</v>
      </c>
      <c r="B450">
        <v>1</v>
      </c>
      <c r="E450">
        <v>1</v>
      </c>
      <c r="F450">
        <v>-1.3974023003095328</v>
      </c>
      <c r="G450">
        <v>-1.3974023003095328</v>
      </c>
      <c r="H450">
        <v>0</v>
      </c>
      <c r="I450">
        <v>0</v>
      </c>
      <c r="J450">
        <v>0</v>
      </c>
      <c r="K450">
        <v>26.056190000000001</v>
      </c>
      <c r="L450">
        <v>0</v>
      </c>
      <c r="M450">
        <v>155</v>
      </c>
      <c r="N450">
        <v>0</v>
      </c>
      <c r="O450">
        <v>0</v>
      </c>
      <c r="P450">
        <v>0</v>
      </c>
      <c r="Q450">
        <v>0</v>
      </c>
      <c r="R450">
        <v>1</v>
      </c>
      <c r="S450">
        <v>1</v>
      </c>
      <c r="T450">
        <v>0</v>
      </c>
      <c r="U450">
        <v>0</v>
      </c>
      <c r="V450">
        <v>0</v>
      </c>
      <c r="W450">
        <v>62.6</v>
      </c>
      <c r="DW450">
        <v>62.6</v>
      </c>
      <c r="JV450">
        <v>1</v>
      </c>
    </row>
    <row r="451" spans="1:282" x14ac:dyDescent="0.3">
      <c r="A451">
        <v>1</v>
      </c>
      <c r="B451">
        <v>1</v>
      </c>
      <c r="E451">
        <v>1</v>
      </c>
      <c r="F451">
        <v>2.1622915071976365</v>
      </c>
      <c r="G451">
        <v>0</v>
      </c>
      <c r="H451">
        <v>2.1622915071976365</v>
      </c>
      <c r="I451">
        <v>88</v>
      </c>
      <c r="J451">
        <v>0</v>
      </c>
      <c r="K451">
        <v>23.808530000000001</v>
      </c>
      <c r="L451">
        <v>7</v>
      </c>
      <c r="M451">
        <v>155</v>
      </c>
      <c r="N451">
        <v>0</v>
      </c>
      <c r="O451">
        <v>0</v>
      </c>
      <c r="P451">
        <v>0</v>
      </c>
      <c r="Q451">
        <v>1</v>
      </c>
      <c r="R451">
        <v>1</v>
      </c>
      <c r="S451">
        <v>1</v>
      </c>
      <c r="T451">
        <v>0</v>
      </c>
      <c r="U451">
        <v>0</v>
      </c>
      <c r="V451">
        <v>0</v>
      </c>
      <c r="W451">
        <v>57.2</v>
      </c>
      <c r="DW451">
        <v>57.2</v>
      </c>
      <c r="JV451">
        <v>1</v>
      </c>
    </row>
    <row r="452" spans="1:282" x14ac:dyDescent="0.3">
      <c r="A452">
        <v>1</v>
      </c>
      <c r="B452">
        <v>1</v>
      </c>
      <c r="E452">
        <v>1</v>
      </c>
      <c r="F452">
        <v>4.8723308990254642E-2</v>
      </c>
      <c r="G452">
        <v>4.8723308990254642E-2</v>
      </c>
      <c r="H452">
        <v>0</v>
      </c>
      <c r="I452">
        <v>0</v>
      </c>
      <c r="J452">
        <v>1</v>
      </c>
      <c r="K452">
        <v>34.325719999999997</v>
      </c>
      <c r="L452">
        <v>4</v>
      </c>
      <c r="M452">
        <v>163</v>
      </c>
      <c r="N452">
        <v>0</v>
      </c>
      <c r="O452">
        <v>0</v>
      </c>
      <c r="P452">
        <v>0</v>
      </c>
      <c r="Q452">
        <v>0</v>
      </c>
      <c r="R452">
        <v>1</v>
      </c>
      <c r="S452">
        <v>1</v>
      </c>
      <c r="T452">
        <v>0</v>
      </c>
      <c r="U452">
        <v>0</v>
      </c>
      <c r="V452">
        <v>0</v>
      </c>
      <c r="W452">
        <v>91.2</v>
      </c>
      <c r="DW452">
        <v>91.2</v>
      </c>
      <c r="JV452">
        <v>1</v>
      </c>
    </row>
    <row r="453" spans="1:282" x14ac:dyDescent="0.3">
      <c r="A453">
        <v>1</v>
      </c>
      <c r="B453">
        <v>1</v>
      </c>
      <c r="E453">
        <v>1</v>
      </c>
      <c r="F453">
        <v>0.15996374047485368</v>
      </c>
      <c r="G453">
        <v>0</v>
      </c>
      <c r="H453">
        <v>0.15996374047485368</v>
      </c>
      <c r="I453">
        <v>70</v>
      </c>
      <c r="J453">
        <v>1</v>
      </c>
      <c r="K453">
        <v>30.276820000000001</v>
      </c>
      <c r="L453">
        <v>6</v>
      </c>
      <c r="M453">
        <v>170</v>
      </c>
      <c r="N453">
        <v>0</v>
      </c>
      <c r="O453">
        <v>0</v>
      </c>
      <c r="P453">
        <v>0</v>
      </c>
      <c r="Q453">
        <v>1</v>
      </c>
      <c r="R453">
        <v>1</v>
      </c>
      <c r="S453">
        <v>1</v>
      </c>
      <c r="T453">
        <v>0</v>
      </c>
      <c r="U453">
        <v>0</v>
      </c>
      <c r="V453">
        <v>0</v>
      </c>
      <c r="W453">
        <v>87.5</v>
      </c>
      <c r="DW453">
        <v>87.5</v>
      </c>
      <c r="JV453">
        <v>1</v>
      </c>
    </row>
    <row r="454" spans="1:282" x14ac:dyDescent="0.3">
      <c r="A454">
        <v>1</v>
      </c>
      <c r="B454">
        <v>1</v>
      </c>
      <c r="E454">
        <v>1</v>
      </c>
      <c r="F454">
        <v>0.60492546641324985</v>
      </c>
      <c r="G454">
        <v>0.60492546641324985</v>
      </c>
      <c r="H454">
        <v>0</v>
      </c>
      <c r="I454">
        <v>0</v>
      </c>
      <c r="J454">
        <v>0</v>
      </c>
      <c r="K454">
        <v>37.837220000000002</v>
      </c>
      <c r="L454">
        <v>3</v>
      </c>
      <c r="M454">
        <v>162</v>
      </c>
      <c r="N454">
        <v>0</v>
      </c>
      <c r="O454">
        <v>0</v>
      </c>
      <c r="P454">
        <v>0</v>
      </c>
      <c r="Q454">
        <v>0</v>
      </c>
      <c r="R454">
        <v>1</v>
      </c>
      <c r="S454">
        <v>1</v>
      </c>
      <c r="T454">
        <v>0</v>
      </c>
      <c r="U454">
        <v>0</v>
      </c>
      <c r="V454">
        <v>0</v>
      </c>
      <c r="W454">
        <v>99.3</v>
      </c>
      <c r="DW454">
        <v>99.3</v>
      </c>
      <c r="JV454">
        <v>1</v>
      </c>
    </row>
    <row r="455" spans="1:282" x14ac:dyDescent="0.3">
      <c r="A455">
        <v>1</v>
      </c>
      <c r="B455">
        <v>1</v>
      </c>
      <c r="E455">
        <v>1</v>
      </c>
      <c r="F455">
        <v>-1.3974023003095328</v>
      </c>
      <c r="G455">
        <v>-1.3974023003095328</v>
      </c>
      <c r="H455">
        <v>0</v>
      </c>
      <c r="I455">
        <v>0</v>
      </c>
      <c r="J455">
        <v>1</v>
      </c>
      <c r="K455">
        <v>31.09282</v>
      </c>
      <c r="L455">
        <v>2</v>
      </c>
      <c r="M455">
        <v>162</v>
      </c>
      <c r="N455">
        <v>0</v>
      </c>
      <c r="O455">
        <v>0</v>
      </c>
      <c r="P455">
        <v>0</v>
      </c>
      <c r="Q455">
        <v>0</v>
      </c>
      <c r="R455">
        <v>3</v>
      </c>
      <c r="S455">
        <v>0</v>
      </c>
      <c r="T455">
        <v>0</v>
      </c>
      <c r="U455">
        <v>1</v>
      </c>
      <c r="V455">
        <v>0</v>
      </c>
      <c r="W455">
        <v>81.599999999999994</v>
      </c>
      <c r="DW455">
        <v>81.599999999999994</v>
      </c>
      <c r="JV455">
        <v>1</v>
      </c>
    </row>
    <row r="456" spans="1:282" x14ac:dyDescent="0.3">
      <c r="A456">
        <v>1</v>
      </c>
      <c r="B456">
        <v>1</v>
      </c>
      <c r="E456">
        <v>1</v>
      </c>
      <c r="F456">
        <v>0.93864676086704701</v>
      </c>
      <c r="G456">
        <v>0.93864676086704701</v>
      </c>
      <c r="H456">
        <v>0</v>
      </c>
      <c r="I456">
        <v>0</v>
      </c>
      <c r="J456">
        <v>1</v>
      </c>
      <c r="K456">
        <v>23.23893</v>
      </c>
      <c r="L456">
        <v>7</v>
      </c>
      <c r="M456">
        <v>153</v>
      </c>
      <c r="N456">
        <v>0</v>
      </c>
      <c r="O456">
        <v>0</v>
      </c>
      <c r="P456">
        <v>0</v>
      </c>
      <c r="Q456">
        <v>0</v>
      </c>
      <c r="R456">
        <v>2</v>
      </c>
      <c r="S456">
        <v>0</v>
      </c>
      <c r="T456">
        <v>1</v>
      </c>
      <c r="U456">
        <v>0</v>
      </c>
      <c r="V456">
        <v>0</v>
      </c>
      <c r="W456">
        <v>54.4</v>
      </c>
      <c r="DW456">
        <v>54.4</v>
      </c>
      <c r="JV456">
        <v>1</v>
      </c>
    </row>
    <row r="457" spans="1:282" x14ac:dyDescent="0.3">
      <c r="A457">
        <v>1</v>
      </c>
      <c r="B457">
        <v>1</v>
      </c>
      <c r="E457">
        <v>1</v>
      </c>
      <c r="F457">
        <v>-0.39623841694814149</v>
      </c>
      <c r="G457">
        <v>-0.39623841694814149</v>
      </c>
      <c r="H457">
        <v>0</v>
      </c>
      <c r="I457">
        <v>0</v>
      </c>
      <c r="J457">
        <v>0</v>
      </c>
      <c r="K457">
        <v>26.66667</v>
      </c>
      <c r="L457">
        <v>2</v>
      </c>
      <c r="M457">
        <v>165</v>
      </c>
      <c r="N457">
        <v>0</v>
      </c>
      <c r="O457">
        <v>0</v>
      </c>
      <c r="P457">
        <v>1</v>
      </c>
      <c r="Q457">
        <v>0</v>
      </c>
      <c r="R457">
        <v>3</v>
      </c>
      <c r="S457">
        <v>0</v>
      </c>
      <c r="T457">
        <v>0</v>
      </c>
      <c r="U457">
        <v>1</v>
      </c>
      <c r="V457">
        <v>0</v>
      </c>
      <c r="W457">
        <v>72.599999999999994</v>
      </c>
      <c r="DW457">
        <v>72.599999999999994</v>
      </c>
      <c r="JV457">
        <v>1</v>
      </c>
    </row>
    <row r="458" spans="1:282" x14ac:dyDescent="0.3">
      <c r="A458">
        <v>1</v>
      </c>
      <c r="B458">
        <v>1</v>
      </c>
      <c r="E458">
        <v>1</v>
      </c>
      <c r="F458">
        <v>2.1622915071976365</v>
      </c>
      <c r="G458">
        <v>0</v>
      </c>
      <c r="H458">
        <v>2.1622915071976365</v>
      </c>
      <c r="I458">
        <v>88</v>
      </c>
      <c r="J458">
        <v>1</v>
      </c>
      <c r="K458">
        <v>20.904199999999999</v>
      </c>
      <c r="L458">
        <v>9</v>
      </c>
      <c r="M458">
        <v>168</v>
      </c>
      <c r="N458">
        <v>0</v>
      </c>
      <c r="O458">
        <v>0</v>
      </c>
      <c r="P458">
        <v>0</v>
      </c>
      <c r="Q458">
        <v>1</v>
      </c>
      <c r="R458">
        <v>3</v>
      </c>
      <c r="S458">
        <v>0</v>
      </c>
      <c r="T458">
        <v>0</v>
      </c>
      <c r="U458">
        <v>1</v>
      </c>
      <c r="V458">
        <v>0</v>
      </c>
      <c r="W458">
        <v>59</v>
      </c>
      <c r="DW458">
        <v>59</v>
      </c>
      <c r="JV458">
        <v>1</v>
      </c>
    </row>
    <row r="459" spans="1:282" x14ac:dyDescent="0.3">
      <c r="A459">
        <v>1</v>
      </c>
      <c r="B459">
        <v>1</v>
      </c>
      <c r="E459">
        <v>1</v>
      </c>
      <c r="F459">
        <v>1.4948489182900422</v>
      </c>
      <c r="G459">
        <v>0</v>
      </c>
      <c r="H459">
        <v>1.4948489182900422</v>
      </c>
      <c r="I459">
        <v>82</v>
      </c>
      <c r="J459">
        <v>1</v>
      </c>
      <c r="K459">
        <v>28.886579999999999</v>
      </c>
      <c r="L459">
        <v>8</v>
      </c>
      <c r="M459">
        <v>155</v>
      </c>
      <c r="N459">
        <v>0</v>
      </c>
      <c r="O459">
        <v>0</v>
      </c>
      <c r="P459">
        <v>0</v>
      </c>
      <c r="Q459">
        <v>1</v>
      </c>
      <c r="R459">
        <v>3</v>
      </c>
      <c r="S459">
        <v>0</v>
      </c>
      <c r="T459">
        <v>0</v>
      </c>
      <c r="U459">
        <v>1</v>
      </c>
      <c r="V459">
        <v>0</v>
      </c>
      <c r="W459">
        <v>69.400000000000006</v>
      </c>
      <c r="DW459">
        <v>69.400000000000006</v>
      </c>
      <c r="JV459">
        <v>1</v>
      </c>
    </row>
    <row r="460" spans="1:282" x14ac:dyDescent="0.3">
      <c r="A460">
        <v>1</v>
      </c>
      <c r="B460">
        <v>1</v>
      </c>
      <c r="E460">
        <v>1</v>
      </c>
      <c r="F460">
        <v>-1.3974023003095328</v>
      </c>
      <c r="G460">
        <v>0</v>
      </c>
      <c r="H460">
        <v>-1.3974023003095328</v>
      </c>
      <c r="I460">
        <v>56</v>
      </c>
      <c r="J460">
        <v>1</v>
      </c>
      <c r="K460">
        <v>41.652889999999999</v>
      </c>
      <c r="L460">
        <v>3</v>
      </c>
      <c r="M460">
        <v>165</v>
      </c>
      <c r="N460">
        <v>0</v>
      </c>
      <c r="O460">
        <v>0</v>
      </c>
      <c r="P460">
        <v>0</v>
      </c>
      <c r="Q460">
        <v>1</v>
      </c>
      <c r="R460">
        <v>2</v>
      </c>
      <c r="S460">
        <v>0</v>
      </c>
      <c r="T460">
        <v>1</v>
      </c>
      <c r="U460">
        <v>0</v>
      </c>
      <c r="V460">
        <v>0</v>
      </c>
      <c r="W460">
        <v>113.4</v>
      </c>
      <c r="DW460">
        <v>113.4</v>
      </c>
      <c r="JV460">
        <v>1</v>
      </c>
    </row>
    <row r="461" spans="1:282" x14ac:dyDescent="0.3">
      <c r="A461">
        <v>1</v>
      </c>
      <c r="B461">
        <v>1</v>
      </c>
      <c r="E461">
        <v>1</v>
      </c>
      <c r="F461">
        <v>0.93864676086704701</v>
      </c>
      <c r="G461">
        <v>0</v>
      </c>
      <c r="H461">
        <v>0.93864676086704701</v>
      </c>
      <c r="I461">
        <v>77</v>
      </c>
      <c r="J461">
        <v>1</v>
      </c>
      <c r="K461">
        <v>21.41095</v>
      </c>
      <c r="L461">
        <v>8</v>
      </c>
      <c r="M461">
        <v>166</v>
      </c>
      <c r="N461">
        <v>0</v>
      </c>
      <c r="O461">
        <v>0</v>
      </c>
      <c r="P461">
        <v>0</v>
      </c>
      <c r="Q461">
        <v>1</v>
      </c>
      <c r="R461">
        <v>3</v>
      </c>
      <c r="S461">
        <v>0</v>
      </c>
      <c r="T461">
        <v>0</v>
      </c>
      <c r="U461">
        <v>1</v>
      </c>
      <c r="V461">
        <v>1</v>
      </c>
      <c r="W461">
        <v>59</v>
      </c>
      <c r="DW461">
        <v>59</v>
      </c>
      <c r="JV461">
        <v>1</v>
      </c>
    </row>
    <row r="462" spans="1:282" x14ac:dyDescent="0.3">
      <c r="A462">
        <v>1</v>
      </c>
      <c r="B462">
        <v>1</v>
      </c>
      <c r="E462">
        <v>1</v>
      </c>
      <c r="F462">
        <v>-1.2861618688249339</v>
      </c>
      <c r="G462">
        <v>-1.2861618688249339</v>
      </c>
      <c r="H462">
        <v>0</v>
      </c>
      <c r="I462">
        <v>0</v>
      </c>
      <c r="J462">
        <v>0</v>
      </c>
      <c r="K462">
        <v>28.814050000000002</v>
      </c>
      <c r="L462">
        <v>0</v>
      </c>
      <c r="M462">
        <v>166</v>
      </c>
      <c r="N462">
        <v>0</v>
      </c>
      <c r="O462">
        <v>0</v>
      </c>
      <c r="P462">
        <v>0</v>
      </c>
      <c r="Q462">
        <v>0</v>
      </c>
      <c r="R462">
        <v>2</v>
      </c>
      <c r="S462">
        <v>0</v>
      </c>
      <c r="T462">
        <v>1</v>
      </c>
      <c r="U462">
        <v>0</v>
      </c>
      <c r="V462">
        <v>0</v>
      </c>
      <c r="W462">
        <v>79.400000000000006</v>
      </c>
      <c r="DW462">
        <v>79.400000000000006</v>
      </c>
      <c r="JV462">
        <v>1</v>
      </c>
    </row>
    <row r="463" spans="1:282" x14ac:dyDescent="0.3">
      <c r="A463">
        <v>1</v>
      </c>
      <c r="B463">
        <v>1</v>
      </c>
      <c r="E463">
        <v>1</v>
      </c>
      <c r="F463">
        <v>0.27120417195945273</v>
      </c>
      <c r="G463">
        <v>0.27120417195945273</v>
      </c>
      <c r="H463">
        <v>0</v>
      </c>
      <c r="I463">
        <v>0</v>
      </c>
      <c r="J463">
        <v>0</v>
      </c>
      <c r="K463">
        <v>20.576280000000001</v>
      </c>
      <c r="L463">
        <v>5</v>
      </c>
      <c r="M463">
        <v>166</v>
      </c>
      <c r="N463">
        <v>1</v>
      </c>
      <c r="O463">
        <v>0</v>
      </c>
      <c r="P463">
        <v>0</v>
      </c>
      <c r="Q463">
        <v>0</v>
      </c>
      <c r="R463">
        <v>1</v>
      </c>
      <c r="S463">
        <v>1</v>
      </c>
      <c r="T463">
        <v>0</v>
      </c>
      <c r="U463">
        <v>0</v>
      </c>
      <c r="V463">
        <v>0</v>
      </c>
      <c r="W463">
        <v>56.7</v>
      </c>
      <c r="DW463">
        <v>56.7</v>
      </c>
      <c r="JV463">
        <v>1</v>
      </c>
    </row>
    <row r="464" spans="1:282" x14ac:dyDescent="0.3">
      <c r="A464">
        <v>1</v>
      </c>
      <c r="B464">
        <v>1</v>
      </c>
      <c r="E464">
        <v>1</v>
      </c>
      <c r="F464">
        <v>0.7161658978978489</v>
      </c>
      <c r="G464">
        <v>0.7161658978978489</v>
      </c>
      <c r="H464">
        <v>0</v>
      </c>
      <c r="I464">
        <v>0</v>
      </c>
      <c r="J464">
        <v>1</v>
      </c>
      <c r="K464">
        <v>25.92653</v>
      </c>
      <c r="L464">
        <v>7</v>
      </c>
      <c r="M464">
        <v>175</v>
      </c>
      <c r="N464">
        <v>1</v>
      </c>
      <c r="O464">
        <v>1</v>
      </c>
      <c r="P464">
        <v>0</v>
      </c>
      <c r="Q464">
        <v>0</v>
      </c>
      <c r="R464">
        <v>1</v>
      </c>
      <c r="S464">
        <v>1</v>
      </c>
      <c r="T464">
        <v>0</v>
      </c>
      <c r="U464">
        <v>0</v>
      </c>
      <c r="V464">
        <v>0</v>
      </c>
      <c r="W464">
        <v>79.400000000000006</v>
      </c>
      <c r="DW464">
        <v>79.400000000000006</v>
      </c>
      <c r="JV464">
        <v>1</v>
      </c>
    </row>
    <row r="465" spans="1:282" x14ac:dyDescent="0.3">
      <c r="A465">
        <v>1</v>
      </c>
      <c r="B465">
        <v>1</v>
      </c>
      <c r="E465">
        <v>1</v>
      </c>
      <c r="F465">
        <v>-1.2861618688249339</v>
      </c>
      <c r="G465">
        <v>-1.2861618688249339</v>
      </c>
      <c r="H465">
        <v>0</v>
      </c>
      <c r="I465">
        <v>0</v>
      </c>
      <c r="J465">
        <v>0</v>
      </c>
      <c r="K465">
        <v>33.608400000000003</v>
      </c>
      <c r="L465">
        <v>1</v>
      </c>
      <c r="M465">
        <v>158</v>
      </c>
      <c r="N465">
        <v>1</v>
      </c>
      <c r="O465">
        <v>0</v>
      </c>
      <c r="P465">
        <v>1</v>
      </c>
      <c r="Q465">
        <v>0</v>
      </c>
      <c r="R465">
        <v>2</v>
      </c>
      <c r="S465">
        <v>0</v>
      </c>
      <c r="T465">
        <v>1</v>
      </c>
      <c r="U465">
        <v>0</v>
      </c>
      <c r="V465">
        <v>0</v>
      </c>
      <c r="W465">
        <v>83.9</v>
      </c>
      <c r="DW465">
        <v>83.9</v>
      </c>
      <c r="JV465">
        <v>1</v>
      </c>
    </row>
    <row r="466" spans="1:282" x14ac:dyDescent="0.3">
      <c r="A466">
        <v>1</v>
      </c>
      <c r="B466">
        <v>1</v>
      </c>
      <c r="E466">
        <v>1</v>
      </c>
      <c r="F466">
        <v>-1.2861618688249339</v>
      </c>
      <c r="G466">
        <v>0</v>
      </c>
      <c r="H466">
        <v>-1.2861618688249339</v>
      </c>
      <c r="I466">
        <v>57</v>
      </c>
      <c r="J466">
        <v>0</v>
      </c>
      <c r="K466">
        <v>33.104790000000001</v>
      </c>
      <c r="L466">
        <v>1</v>
      </c>
      <c r="M466">
        <v>157</v>
      </c>
      <c r="N466">
        <v>0</v>
      </c>
      <c r="O466">
        <v>0</v>
      </c>
      <c r="P466">
        <v>0</v>
      </c>
      <c r="Q466">
        <v>1</v>
      </c>
      <c r="R466">
        <v>3</v>
      </c>
      <c r="S466">
        <v>0</v>
      </c>
      <c r="T466">
        <v>0</v>
      </c>
      <c r="U466">
        <v>1</v>
      </c>
      <c r="V466">
        <v>0</v>
      </c>
      <c r="W466">
        <v>81.599999999999994</v>
      </c>
      <c r="DW466">
        <v>81.599999999999994</v>
      </c>
      <c r="JV466">
        <v>1</v>
      </c>
    </row>
    <row r="467" spans="1:282" x14ac:dyDescent="0.3">
      <c r="A467">
        <v>1</v>
      </c>
      <c r="B467">
        <v>1</v>
      </c>
      <c r="E467">
        <v>1</v>
      </c>
      <c r="F467">
        <v>0.38244460344405179</v>
      </c>
      <c r="G467">
        <v>0.38244460344405179</v>
      </c>
      <c r="H467">
        <v>0</v>
      </c>
      <c r="I467">
        <v>0</v>
      </c>
      <c r="J467">
        <v>0</v>
      </c>
      <c r="K467">
        <v>21.21688</v>
      </c>
      <c r="L467">
        <v>4</v>
      </c>
      <c r="M467">
        <v>173</v>
      </c>
      <c r="N467">
        <v>1</v>
      </c>
      <c r="O467">
        <v>0</v>
      </c>
      <c r="P467">
        <v>0</v>
      </c>
      <c r="Q467">
        <v>0</v>
      </c>
      <c r="R467">
        <v>3</v>
      </c>
      <c r="S467">
        <v>0</v>
      </c>
      <c r="T467">
        <v>0</v>
      </c>
      <c r="U467">
        <v>1</v>
      </c>
      <c r="V467">
        <v>0</v>
      </c>
      <c r="W467">
        <v>63.5</v>
      </c>
      <c r="DW467">
        <v>63.5</v>
      </c>
      <c r="JV467">
        <v>1</v>
      </c>
    </row>
    <row r="468" spans="1:282" x14ac:dyDescent="0.3">
      <c r="A468">
        <v>1</v>
      </c>
      <c r="B468">
        <v>1</v>
      </c>
      <c r="E468">
        <v>1</v>
      </c>
      <c r="F468">
        <v>-0.5074788484327406</v>
      </c>
      <c r="G468">
        <v>0</v>
      </c>
      <c r="H468">
        <v>-0.5074788484327406</v>
      </c>
      <c r="I468">
        <v>64</v>
      </c>
      <c r="J468">
        <v>1</v>
      </c>
      <c r="K468">
        <v>43.398440000000001</v>
      </c>
      <c r="L468">
        <v>4</v>
      </c>
      <c r="M468">
        <v>160</v>
      </c>
      <c r="N468">
        <v>0</v>
      </c>
      <c r="O468">
        <v>0</v>
      </c>
      <c r="P468">
        <v>0</v>
      </c>
      <c r="Q468">
        <v>1</v>
      </c>
      <c r="R468">
        <v>3</v>
      </c>
      <c r="S468">
        <v>0</v>
      </c>
      <c r="T468">
        <v>0</v>
      </c>
      <c r="U468">
        <v>1</v>
      </c>
      <c r="V468">
        <v>0</v>
      </c>
      <c r="W468">
        <v>111.1</v>
      </c>
      <c r="DW468">
        <v>111.1</v>
      </c>
      <c r="JV468">
        <v>1</v>
      </c>
    </row>
    <row r="469" spans="1:282" x14ac:dyDescent="0.3">
      <c r="A469">
        <v>1</v>
      </c>
      <c r="B469">
        <v>1</v>
      </c>
      <c r="E469">
        <v>1</v>
      </c>
      <c r="F469">
        <v>-0.17375755397894344</v>
      </c>
      <c r="G469">
        <v>0</v>
      </c>
      <c r="H469">
        <v>-0.17375755397894344</v>
      </c>
      <c r="I469">
        <v>67</v>
      </c>
      <c r="J469">
        <v>1</v>
      </c>
      <c r="K469">
        <v>30.254539999999999</v>
      </c>
      <c r="L469">
        <v>5</v>
      </c>
      <c r="M469">
        <v>162</v>
      </c>
      <c r="N469">
        <v>0</v>
      </c>
      <c r="O469">
        <v>0</v>
      </c>
      <c r="P469">
        <v>0</v>
      </c>
      <c r="Q469">
        <v>1</v>
      </c>
      <c r="R469">
        <v>2</v>
      </c>
      <c r="S469">
        <v>0</v>
      </c>
      <c r="T469">
        <v>1</v>
      </c>
      <c r="U469">
        <v>0</v>
      </c>
      <c r="V469">
        <v>0</v>
      </c>
      <c r="W469">
        <v>79.400000000000006</v>
      </c>
      <c r="DW469">
        <v>79.400000000000006</v>
      </c>
      <c r="JV469">
        <v>1</v>
      </c>
    </row>
    <row r="470" spans="1:282" x14ac:dyDescent="0.3">
      <c r="A470">
        <v>1</v>
      </c>
      <c r="B470">
        <v>1</v>
      </c>
      <c r="E470">
        <v>1</v>
      </c>
      <c r="F470">
        <v>1.049887192351646</v>
      </c>
      <c r="G470">
        <v>1.049887192351646</v>
      </c>
      <c r="H470">
        <v>0</v>
      </c>
      <c r="I470">
        <v>0</v>
      </c>
      <c r="J470">
        <v>1</v>
      </c>
      <c r="K470">
        <v>23.609459999999999</v>
      </c>
      <c r="L470">
        <v>6</v>
      </c>
      <c r="M470">
        <v>164</v>
      </c>
      <c r="N470">
        <v>0</v>
      </c>
      <c r="O470">
        <v>0</v>
      </c>
      <c r="P470">
        <v>0</v>
      </c>
      <c r="Q470">
        <v>0</v>
      </c>
      <c r="R470">
        <v>2</v>
      </c>
      <c r="S470">
        <v>0</v>
      </c>
      <c r="T470">
        <v>1</v>
      </c>
      <c r="U470">
        <v>0</v>
      </c>
      <c r="V470">
        <v>0</v>
      </c>
      <c r="W470">
        <v>63.5</v>
      </c>
      <c r="DW470">
        <v>63.5</v>
      </c>
      <c r="JV470">
        <v>1</v>
      </c>
    </row>
    <row r="471" spans="1:282" x14ac:dyDescent="0.3">
      <c r="A471">
        <v>1</v>
      </c>
      <c r="B471">
        <v>1</v>
      </c>
      <c r="E471">
        <v>1</v>
      </c>
      <c r="F471">
        <v>1.2723680553208441</v>
      </c>
      <c r="G471">
        <v>1.2723680553208441</v>
      </c>
      <c r="H471">
        <v>0</v>
      </c>
      <c r="I471">
        <v>0</v>
      </c>
      <c r="J471">
        <v>1</v>
      </c>
      <c r="K471">
        <v>23.900030000000001</v>
      </c>
      <c r="L471">
        <v>7</v>
      </c>
      <c r="M471">
        <v>163</v>
      </c>
      <c r="N471">
        <v>0</v>
      </c>
      <c r="O471">
        <v>0</v>
      </c>
      <c r="P471">
        <v>0</v>
      </c>
      <c r="Q471">
        <v>0</v>
      </c>
      <c r="R471">
        <v>1</v>
      </c>
      <c r="S471">
        <v>1</v>
      </c>
      <c r="T471">
        <v>0</v>
      </c>
      <c r="U471">
        <v>0</v>
      </c>
      <c r="V471">
        <v>0</v>
      </c>
      <c r="W471">
        <v>63.5</v>
      </c>
      <c r="DW471">
        <v>63.5</v>
      </c>
      <c r="JV471">
        <v>1</v>
      </c>
    </row>
    <row r="472" spans="1:282" x14ac:dyDescent="0.3">
      <c r="A472">
        <v>1</v>
      </c>
      <c r="B472">
        <v>1</v>
      </c>
      <c r="E472">
        <v>1</v>
      </c>
      <c r="F472">
        <v>-0.17375755397894344</v>
      </c>
      <c r="G472">
        <v>-0.17375755397894344</v>
      </c>
      <c r="H472">
        <v>0</v>
      </c>
      <c r="I472">
        <v>0</v>
      </c>
      <c r="J472">
        <v>1</v>
      </c>
      <c r="K472">
        <v>29.378139999999998</v>
      </c>
      <c r="L472">
        <v>4</v>
      </c>
      <c r="M472">
        <v>162</v>
      </c>
      <c r="N472">
        <v>0</v>
      </c>
      <c r="O472">
        <v>0</v>
      </c>
      <c r="P472">
        <v>0</v>
      </c>
      <c r="Q472">
        <v>0</v>
      </c>
      <c r="R472">
        <v>1</v>
      </c>
      <c r="S472">
        <v>1</v>
      </c>
      <c r="T472">
        <v>0</v>
      </c>
      <c r="U472">
        <v>0</v>
      </c>
      <c r="V472">
        <v>0</v>
      </c>
      <c r="W472">
        <v>77.099999999999994</v>
      </c>
      <c r="DW472">
        <v>77.099999999999994</v>
      </c>
      <c r="JV472">
        <v>1</v>
      </c>
    </row>
    <row r="473" spans="1:282" x14ac:dyDescent="0.3">
      <c r="A473">
        <v>1</v>
      </c>
      <c r="B473">
        <v>1</v>
      </c>
      <c r="E473">
        <v>1</v>
      </c>
      <c r="F473">
        <v>1.4948489182900422</v>
      </c>
      <c r="G473">
        <v>0</v>
      </c>
      <c r="H473">
        <v>1.4948489182900422</v>
      </c>
      <c r="I473">
        <v>82</v>
      </c>
      <c r="J473">
        <v>1</v>
      </c>
      <c r="K473">
        <v>27.303439999999998</v>
      </c>
      <c r="L473">
        <v>9</v>
      </c>
      <c r="M473">
        <v>147</v>
      </c>
      <c r="N473">
        <v>1</v>
      </c>
      <c r="O473">
        <v>1</v>
      </c>
      <c r="P473">
        <v>0</v>
      </c>
      <c r="Q473">
        <v>1</v>
      </c>
      <c r="R473">
        <v>3</v>
      </c>
      <c r="S473">
        <v>0</v>
      </c>
      <c r="T473">
        <v>0</v>
      </c>
      <c r="U473">
        <v>1</v>
      </c>
      <c r="V473">
        <v>0</v>
      </c>
      <c r="W473">
        <v>59</v>
      </c>
      <c r="DW473">
        <v>59</v>
      </c>
      <c r="JV473">
        <v>1</v>
      </c>
    </row>
    <row r="474" spans="1:282" x14ac:dyDescent="0.3">
      <c r="A474">
        <v>1</v>
      </c>
      <c r="B474">
        <v>1</v>
      </c>
      <c r="E474">
        <v>1</v>
      </c>
      <c r="F474">
        <v>0.93864676086704701</v>
      </c>
      <c r="G474">
        <v>0.93864676086704701</v>
      </c>
      <c r="H474">
        <v>0</v>
      </c>
      <c r="I474">
        <v>0</v>
      </c>
      <c r="J474">
        <v>0</v>
      </c>
      <c r="K474">
        <v>28.235289999999999</v>
      </c>
      <c r="L474">
        <v>4</v>
      </c>
      <c r="M474">
        <v>170</v>
      </c>
      <c r="N474">
        <v>0</v>
      </c>
      <c r="O474">
        <v>0</v>
      </c>
      <c r="P474">
        <v>0</v>
      </c>
      <c r="Q474">
        <v>0</v>
      </c>
      <c r="R474">
        <v>1</v>
      </c>
      <c r="S474">
        <v>1</v>
      </c>
      <c r="T474">
        <v>0</v>
      </c>
      <c r="U474">
        <v>0</v>
      </c>
      <c r="V474">
        <v>0</v>
      </c>
      <c r="W474">
        <v>81.599999999999994</v>
      </c>
      <c r="DW474">
        <v>81.599999999999994</v>
      </c>
      <c r="JV474">
        <v>1</v>
      </c>
    </row>
    <row r="475" spans="1:282" x14ac:dyDescent="0.3">
      <c r="A475">
        <v>1</v>
      </c>
      <c r="B475">
        <v>1</v>
      </c>
      <c r="E475">
        <v>1</v>
      </c>
      <c r="F475">
        <v>0.93864676086704701</v>
      </c>
      <c r="G475">
        <v>0</v>
      </c>
      <c r="H475">
        <v>0.93864676086704701</v>
      </c>
      <c r="I475">
        <v>77</v>
      </c>
      <c r="J475">
        <v>1</v>
      </c>
      <c r="K475">
        <v>40.488460000000003</v>
      </c>
      <c r="L475">
        <v>7</v>
      </c>
      <c r="M475">
        <v>157</v>
      </c>
      <c r="N475">
        <v>0</v>
      </c>
      <c r="O475">
        <v>0</v>
      </c>
      <c r="P475">
        <v>0</v>
      </c>
      <c r="Q475">
        <v>1</v>
      </c>
      <c r="R475">
        <v>1</v>
      </c>
      <c r="S475">
        <v>1</v>
      </c>
      <c r="T475">
        <v>0</v>
      </c>
      <c r="U475">
        <v>0</v>
      </c>
      <c r="V475">
        <v>0</v>
      </c>
      <c r="W475">
        <v>99.8</v>
      </c>
      <c r="DW475">
        <v>99.8</v>
      </c>
      <c r="JV475">
        <v>1</v>
      </c>
    </row>
    <row r="476" spans="1:282" x14ac:dyDescent="0.3">
      <c r="A476">
        <v>1</v>
      </c>
      <c r="B476">
        <v>1</v>
      </c>
      <c r="E476">
        <v>1</v>
      </c>
      <c r="F476">
        <v>1.3836084868054432</v>
      </c>
      <c r="G476">
        <v>1.3836084868054432</v>
      </c>
      <c r="H476">
        <v>0</v>
      </c>
      <c r="I476">
        <v>0</v>
      </c>
      <c r="J476">
        <v>1</v>
      </c>
      <c r="K476">
        <v>26.430800000000001</v>
      </c>
      <c r="L476">
        <v>8</v>
      </c>
      <c r="M476">
        <v>155</v>
      </c>
      <c r="N476">
        <v>1</v>
      </c>
      <c r="O476">
        <v>1</v>
      </c>
      <c r="P476">
        <v>0</v>
      </c>
      <c r="Q476">
        <v>0</v>
      </c>
      <c r="R476">
        <v>2</v>
      </c>
      <c r="S476">
        <v>0</v>
      </c>
      <c r="T476">
        <v>1</v>
      </c>
      <c r="U476">
        <v>0</v>
      </c>
      <c r="V476">
        <v>0</v>
      </c>
      <c r="W476">
        <v>63.5</v>
      </c>
      <c r="DW476">
        <v>63.5</v>
      </c>
      <c r="JV476">
        <v>1</v>
      </c>
    </row>
    <row r="477" spans="1:282" x14ac:dyDescent="0.3">
      <c r="A477">
        <v>1</v>
      </c>
      <c r="B477">
        <v>1</v>
      </c>
      <c r="E477">
        <v>1</v>
      </c>
      <c r="F477">
        <v>1.9398106442284384</v>
      </c>
      <c r="G477">
        <v>1.9398106442284384</v>
      </c>
      <c r="H477">
        <v>0</v>
      </c>
      <c r="I477">
        <v>0</v>
      </c>
      <c r="J477">
        <v>1</v>
      </c>
      <c r="K477">
        <v>25.797149999999998</v>
      </c>
      <c r="L477">
        <v>8</v>
      </c>
      <c r="M477">
        <v>158</v>
      </c>
      <c r="N477">
        <v>0</v>
      </c>
      <c r="O477">
        <v>0</v>
      </c>
      <c r="P477">
        <v>0</v>
      </c>
      <c r="Q477">
        <v>0</v>
      </c>
      <c r="R477">
        <v>2</v>
      </c>
      <c r="S477">
        <v>0</v>
      </c>
      <c r="T477">
        <v>1</v>
      </c>
      <c r="U477">
        <v>0</v>
      </c>
      <c r="V477">
        <v>0</v>
      </c>
      <c r="W477">
        <v>64.400000000000006</v>
      </c>
      <c r="DW477">
        <v>64.400000000000006</v>
      </c>
      <c r="JV477">
        <v>1</v>
      </c>
    </row>
    <row r="478" spans="1:282" x14ac:dyDescent="0.3">
      <c r="A478">
        <v>1</v>
      </c>
      <c r="B478">
        <v>1</v>
      </c>
      <c r="E478">
        <v>1</v>
      </c>
      <c r="F478">
        <v>1.9398106442284384</v>
      </c>
      <c r="G478">
        <v>0</v>
      </c>
      <c r="H478">
        <v>1.9398106442284384</v>
      </c>
      <c r="I478">
        <v>86</v>
      </c>
      <c r="J478">
        <v>0</v>
      </c>
      <c r="K478">
        <v>17.04223</v>
      </c>
      <c r="L478">
        <v>8</v>
      </c>
      <c r="M478">
        <v>168</v>
      </c>
      <c r="N478">
        <v>0</v>
      </c>
      <c r="O478">
        <v>0</v>
      </c>
      <c r="P478">
        <v>0</v>
      </c>
      <c r="Q478">
        <v>1</v>
      </c>
      <c r="R478">
        <v>1</v>
      </c>
      <c r="S478">
        <v>1</v>
      </c>
      <c r="T478">
        <v>0</v>
      </c>
      <c r="U478">
        <v>0</v>
      </c>
      <c r="V478">
        <v>0</v>
      </c>
      <c r="W478">
        <v>48.1</v>
      </c>
      <c r="DW478">
        <v>48.1</v>
      </c>
      <c r="JV478">
        <v>1</v>
      </c>
    </row>
    <row r="479" spans="1:282" x14ac:dyDescent="0.3">
      <c r="A479">
        <v>1</v>
      </c>
      <c r="B479">
        <v>1</v>
      </c>
      <c r="E479">
        <v>1</v>
      </c>
      <c r="F479">
        <v>1.1611276238362451</v>
      </c>
      <c r="G479">
        <v>0</v>
      </c>
      <c r="H479">
        <v>1.1611276238362451</v>
      </c>
      <c r="I479">
        <v>79</v>
      </c>
      <c r="J479">
        <v>1</v>
      </c>
      <c r="K479">
        <v>20.18731</v>
      </c>
      <c r="L479">
        <v>8</v>
      </c>
      <c r="M479">
        <v>155</v>
      </c>
      <c r="N479">
        <v>0</v>
      </c>
      <c r="O479">
        <v>0</v>
      </c>
      <c r="P479">
        <v>0</v>
      </c>
      <c r="Q479">
        <v>1</v>
      </c>
      <c r="R479">
        <v>3</v>
      </c>
      <c r="S479">
        <v>0</v>
      </c>
      <c r="T479">
        <v>0</v>
      </c>
      <c r="U479">
        <v>1</v>
      </c>
      <c r="V479">
        <v>0</v>
      </c>
      <c r="W479">
        <v>48.5</v>
      </c>
      <c r="DW479">
        <v>48.5</v>
      </c>
      <c r="JV479">
        <v>1</v>
      </c>
    </row>
    <row r="480" spans="1:282" x14ac:dyDescent="0.3">
      <c r="A480">
        <v>1</v>
      </c>
      <c r="B480">
        <v>1</v>
      </c>
      <c r="E480">
        <v>1</v>
      </c>
      <c r="F480">
        <v>-0.39623841694814149</v>
      </c>
      <c r="G480">
        <v>0</v>
      </c>
      <c r="H480">
        <v>-0.39623841694814149</v>
      </c>
      <c r="I480">
        <v>65</v>
      </c>
      <c r="J480">
        <v>1</v>
      </c>
      <c r="K480">
        <v>32.443820000000002</v>
      </c>
      <c r="L480">
        <v>5</v>
      </c>
      <c r="M480">
        <v>163</v>
      </c>
      <c r="N480">
        <v>0</v>
      </c>
      <c r="O480">
        <v>0</v>
      </c>
      <c r="P480">
        <v>1</v>
      </c>
      <c r="Q480">
        <v>1</v>
      </c>
      <c r="R480">
        <v>3</v>
      </c>
      <c r="S480">
        <v>0</v>
      </c>
      <c r="T480">
        <v>0</v>
      </c>
      <c r="U480">
        <v>1</v>
      </c>
      <c r="V480">
        <v>0</v>
      </c>
      <c r="W480">
        <v>86.2</v>
      </c>
      <c r="DW480">
        <v>86.2</v>
      </c>
      <c r="JV480">
        <v>1</v>
      </c>
    </row>
    <row r="481" spans="1:282" x14ac:dyDescent="0.3">
      <c r="A481">
        <v>1</v>
      </c>
      <c r="B481">
        <v>1</v>
      </c>
      <c r="E481">
        <v>1</v>
      </c>
      <c r="F481">
        <v>-0.7299597114019386</v>
      </c>
      <c r="G481">
        <v>-0.7299597114019386</v>
      </c>
      <c r="H481">
        <v>0</v>
      </c>
      <c r="I481">
        <v>0</v>
      </c>
      <c r="J481">
        <v>1</v>
      </c>
      <c r="K481">
        <v>20.826450000000001</v>
      </c>
      <c r="L481">
        <v>4</v>
      </c>
      <c r="M481">
        <v>165</v>
      </c>
      <c r="N481">
        <v>0</v>
      </c>
      <c r="O481">
        <v>0</v>
      </c>
      <c r="P481">
        <v>0</v>
      </c>
      <c r="Q481">
        <v>0</v>
      </c>
      <c r="R481">
        <v>2</v>
      </c>
      <c r="S481">
        <v>0</v>
      </c>
      <c r="T481">
        <v>1</v>
      </c>
      <c r="U481">
        <v>0</v>
      </c>
      <c r="V481">
        <v>0</v>
      </c>
      <c r="W481">
        <v>56.7</v>
      </c>
      <c r="DW481">
        <v>56.7</v>
      </c>
      <c r="JV481">
        <v>1</v>
      </c>
    </row>
    <row r="482" spans="1:282" x14ac:dyDescent="0.3">
      <c r="A482">
        <v>1</v>
      </c>
      <c r="B482">
        <v>1</v>
      </c>
      <c r="E482">
        <v>1</v>
      </c>
      <c r="F482">
        <v>-1.0636810058557358</v>
      </c>
      <c r="G482">
        <v>0</v>
      </c>
      <c r="H482">
        <v>-1.0636810058557358</v>
      </c>
      <c r="I482">
        <v>59</v>
      </c>
      <c r="J482">
        <v>1</v>
      </c>
      <c r="K482">
        <v>26.40625</v>
      </c>
      <c r="L482">
        <v>4</v>
      </c>
      <c r="M482">
        <v>160</v>
      </c>
      <c r="N482">
        <v>0</v>
      </c>
      <c r="O482">
        <v>0</v>
      </c>
      <c r="P482">
        <v>0</v>
      </c>
      <c r="Q482">
        <v>1</v>
      </c>
      <c r="R482">
        <v>3</v>
      </c>
      <c r="S482">
        <v>0</v>
      </c>
      <c r="T482">
        <v>0</v>
      </c>
      <c r="U482">
        <v>1</v>
      </c>
      <c r="V482">
        <v>1</v>
      </c>
      <c r="W482">
        <v>67.599999999999994</v>
      </c>
      <c r="DW482">
        <v>67.599999999999994</v>
      </c>
      <c r="JV482">
        <v>1</v>
      </c>
    </row>
    <row r="483" spans="1:282" x14ac:dyDescent="0.3">
      <c r="A483">
        <v>1</v>
      </c>
      <c r="B483">
        <v>1</v>
      </c>
      <c r="E483">
        <v>1</v>
      </c>
      <c r="F483">
        <v>-6.2517122494344393E-2</v>
      </c>
      <c r="G483">
        <v>-6.2517122494344393E-2</v>
      </c>
      <c r="H483">
        <v>0</v>
      </c>
      <c r="I483">
        <v>0</v>
      </c>
      <c r="J483">
        <v>0</v>
      </c>
      <c r="K483">
        <v>25.191929999999999</v>
      </c>
      <c r="L483">
        <v>2</v>
      </c>
      <c r="M483">
        <v>161</v>
      </c>
      <c r="N483">
        <v>0</v>
      </c>
      <c r="O483">
        <v>0</v>
      </c>
      <c r="P483">
        <v>1</v>
      </c>
      <c r="Q483">
        <v>0</v>
      </c>
      <c r="R483">
        <v>2</v>
      </c>
      <c r="S483">
        <v>0</v>
      </c>
      <c r="T483">
        <v>1</v>
      </c>
      <c r="U483">
        <v>0</v>
      </c>
      <c r="V483">
        <v>0</v>
      </c>
      <c r="W483">
        <v>65.3</v>
      </c>
      <c r="DW483">
        <v>65.3</v>
      </c>
      <c r="JV483">
        <v>1</v>
      </c>
    </row>
    <row r="484" spans="1:282" x14ac:dyDescent="0.3">
      <c r="A484">
        <v>1</v>
      </c>
      <c r="B484">
        <v>1</v>
      </c>
      <c r="E484">
        <v>1</v>
      </c>
      <c r="F484">
        <v>-0.84120014288653766</v>
      </c>
      <c r="G484">
        <v>-0.84120014288653766</v>
      </c>
      <c r="H484">
        <v>0</v>
      </c>
      <c r="I484">
        <v>0</v>
      </c>
      <c r="J484">
        <v>1</v>
      </c>
      <c r="K484">
        <v>32.655079999999998</v>
      </c>
      <c r="L484">
        <v>4</v>
      </c>
      <c r="M484">
        <v>162</v>
      </c>
      <c r="N484">
        <v>0</v>
      </c>
      <c r="O484">
        <v>0</v>
      </c>
      <c r="P484">
        <v>1</v>
      </c>
      <c r="Q484">
        <v>0</v>
      </c>
      <c r="R484">
        <v>2</v>
      </c>
      <c r="S484">
        <v>0</v>
      </c>
      <c r="T484">
        <v>1</v>
      </c>
      <c r="U484">
        <v>0</v>
      </c>
      <c r="V484">
        <v>1</v>
      </c>
      <c r="W484">
        <v>85.7</v>
      </c>
      <c r="DW484">
        <v>85.7</v>
      </c>
      <c r="JV484">
        <v>1</v>
      </c>
    </row>
    <row r="485" spans="1:282" x14ac:dyDescent="0.3">
      <c r="A485">
        <v>1</v>
      </c>
      <c r="B485">
        <v>1</v>
      </c>
      <c r="E485">
        <v>1</v>
      </c>
      <c r="F485">
        <v>1.1611276238362451</v>
      </c>
      <c r="G485">
        <v>1.1611276238362451</v>
      </c>
      <c r="H485">
        <v>0</v>
      </c>
      <c r="I485">
        <v>0</v>
      </c>
      <c r="J485">
        <v>0</v>
      </c>
      <c r="K485">
        <v>31.03359</v>
      </c>
      <c r="L485">
        <v>4</v>
      </c>
      <c r="M485">
        <v>152</v>
      </c>
      <c r="N485">
        <v>0</v>
      </c>
      <c r="O485">
        <v>0</v>
      </c>
      <c r="P485">
        <v>0</v>
      </c>
      <c r="Q485">
        <v>0</v>
      </c>
      <c r="R485">
        <v>2</v>
      </c>
      <c r="S485">
        <v>0</v>
      </c>
      <c r="T485">
        <v>1</v>
      </c>
      <c r="U485">
        <v>0</v>
      </c>
      <c r="V485">
        <v>0</v>
      </c>
      <c r="W485">
        <v>71.7</v>
      </c>
      <c r="DW485">
        <v>71.7</v>
      </c>
      <c r="JV485">
        <v>1</v>
      </c>
    </row>
    <row r="486" spans="1:282" x14ac:dyDescent="0.3">
      <c r="A486">
        <v>1</v>
      </c>
      <c r="B486">
        <v>1</v>
      </c>
      <c r="E486">
        <v>1</v>
      </c>
      <c r="F486">
        <v>1.4948489182900422</v>
      </c>
      <c r="G486">
        <v>0</v>
      </c>
      <c r="H486">
        <v>1.4948489182900422</v>
      </c>
      <c r="I486">
        <v>82</v>
      </c>
      <c r="J486">
        <v>0</v>
      </c>
      <c r="K486">
        <v>20.086839999999999</v>
      </c>
      <c r="L486">
        <v>7</v>
      </c>
      <c r="M486">
        <v>151</v>
      </c>
      <c r="N486">
        <v>0</v>
      </c>
      <c r="O486">
        <v>0</v>
      </c>
      <c r="P486">
        <v>0</v>
      </c>
      <c r="Q486">
        <v>1</v>
      </c>
      <c r="R486">
        <v>2</v>
      </c>
      <c r="S486">
        <v>0</v>
      </c>
      <c r="T486">
        <v>1</v>
      </c>
      <c r="U486">
        <v>0</v>
      </c>
      <c r="V486">
        <v>0</v>
      </c>
      <c r="W486">
        <v>45.8</v>
      </c>
      <c r="DW486">
        <v>45.8</v>
      </c>
      <c r="JV486">
        <v>1</v>
      </c>
    </row>
    <row r="487" spans="1:282" x14ac:dyDescent="0.3">
      <c r="A487">
        <v>1</v>
      </c>
      <c r="B487">
        <v>1</v>
      </c>
      <c r="E487">
        <v>1</v>
      </c>
      <c r="F487">
        <v>0.82740632938244796</v>
      </c>
      <c r="G487">
        <v>0</v>
      </c>
      <c r="H487">
        <v>0.82740632938244796</v>
      </c>
      <c r="I487">
        <v>76</v>
      </c>
      <c r="J487">
        <v>1</v>
      </c>
      <c r="K487">
        <v>32.63015</v>
      </c>
      <c r="L487">
        <v>7</v>
      </c>
      <c r="M487">
        <v>151</v>
      </c>
      <c r="N487">
        <v>0</v>
      </c>
      <c r="O487">
        <v>0</v>
      </c>
      <c r="P487">
        <v>0</v>
      </c>
      <c r="Q487">
        <v>1</v>
      </c>
      <c r="R487">
        <v>2</v>
      </c>
      <c r="S487">
        <v>0</v>
      </c>
      <c r="T487">
        <v>1</v>
      </c>
      <c r="U487">
        <v>0</v>
      </c>
      <c r="V487">
        <v>0</v>
      </c>
      <c r="W487">
        <v>74.400000000000006</v>
      </c>
      <c r="DW487">
        <v>74.400000000000006</v>
      </c>
      <c r="JV487">
        <v>1</v>
      </c>
    </row>
    <row r="488" spans="1:282" x14ac:dyDescent="0.3">
      <c r="A488">
        <v>1</v>
      </c>
      <c r="B488">
        <v>1</v>
      </c>
      <c r="E488">
        <v>1</v>
      </c>
      <c r="F488">
        <v>0.27120417195945273</v>
      </c>
      <c r="G488">
        <v>0</v>
      </c>
      <c r="H488">
        <v>0.27120417195945273</v>
      </c>
      <c r="I488">
        <v>71</v>
      </c>
      <c r="J488">
        <v>1</v>
      </c>
      <c r="K488">
        <v>34.815010000000001</v>
      </c>
      <c r="L488">
        <v>6</v>
      </c>
      <c r="M488">
        <v>163</v>
      </c>
      <c r="N488">
        <v>0</v>
      </c>
      <c r="O488">
        <v>0</v>
      </c>
      <c r="P488">
        <v>1</v>
      </c>
      <c r="Q488">
        <v>1</v>
      </c>
      <c r="R488">
        <v>2</v>
      </c>
      <c r="S488">
        <v>0</v>
      </c>
      <c r="T488">
        <v>1</v>
      </c>
      <c r="U488">
        <v>0</v>
      </c>
      <c r="V488">
        <v>0</v>
      </c>
      <c r="W488">
        <v>92.5</v>
      </c>
      <c r="DW488">
        <v>92.5</v>
      </c>
      <c r="JV488">
        <v>1</v>
      </c>
    </row>
    <row r="489" spans="1:282" x14ac:dyDescent="0.3">
      <c r="A489">
        <v>1</v>
      </c>
      <c r="B489">
        <v>1</v>
      </c>
      <c r="E489">
        <v>1</v>
      </c>
      <c r="F489">
        <v>-0.39623841694814149</v>
      </c>
      <c r="G489">
        <v>0</v>
      </c>
      <c r="H489">
        <v>-0.39623841694814149</v>
      </c>
      <c r="I489">
        <v>65</v>
      </c>
      <c r="J489">
        <v>0</v>
      </c>
      <c r="K489">
        <v>24.382370000000002</v>
      </c>
      <c r="L489">
        <v>3</v>
      </c>
      <c r="M489">
        <v>167</v>
      </c>
      <c r="N489">
        <v>0</v>
      </c>
      <c r="O489">
        <v>0</v>
      </c>
      <c r="P489">
        <v>0</v>
      </c>
      <c r="Q489">
        <v>1</v>
      </c>
      <c r="R489">
        <v>2</v>
      </c>
      <c r="S489">
        <v>0</v>
      </c>
      <c r="T489">
        <v>1</v>
      </c>
      <c r="U489">
        <v>0</v>
      </c>
      <c r="V489">
        <v>0</v>
      </c>
      <c r="W489">
        <v>68</v>
      </c>
      <c r="DW489">
        <v>68</v>
      </c>
      <c r="JV489">
        <v>1</v>
      </c>
    </row>
    <row r="490" spans="1:282" x14ac:dyDescent="0.3">
      <c r="A490">
        <v>1</v>
      </c>
      <c r="B490">
        <v>1</v>
      </c>
      <c r="E490">
        <v>1</v>
      </c>
      <c r="F490">
        <v>-0.39623841694814149</v>
      </c>
      <c r="G490">
        <v>-0.39623841694814149</v>
      </c>
      <c r="H490">
        <v>0</v>
      </c>
      <c r="I490">
        <v>0</v>
      </c>
      <c r="J490">
        <v>0</v>
      </c>
      <c r="K490">
        <v>24.907879999999999</v>
      </c>
      <c r="L490">
        <v>3</v>
      </c>
      <c r="M490">
        <v>168</v>
      </c>
      <c r="N490">
        <v>1</v>
      </c>
      <c r="O490">
        <v>0</v>
      </c>
      <c r="P490">
        <v>1</v>
      </c>
      <c r="Q490">
        <v>0</v>
      </c>
      <c r="R490">
        <v>2</v>
      </c>
      <c r="S490">
        <v>0</v>
      </c>
      <c r="T490">
        <v>1</v>
      </c>
      <c r="U490">
        <v>0</v>
      </c>
      <c r="V490">
        <v>0</v>
      </c>
      <c r="W490">
        <v>70.3</v>
      </c>
      <c r="DW490">
        <v>70.3</v>
      </c>
      <c r="JV490">
        <v>1</v>
      </c>
    </row>
    <row r="491" spans="1:282" x14ac:dyDescent="0.3">
      <c r="A491">
        <v>1</v>
      </c>
      <c r="B491">
        <v>1</v>
      </c>
      <c r="E491">
        <v>1</v>
      </c>
      <c r="F491">
        <v>-1.1749214373403347</v>
      </c>
      <c r="G491">
        <v>-1.1749214373403347</v>
      </c>
      <c r="H491">
        <v>0</v>
      </c>
      <c r="I491">
        <v>0</v>
      </c>
      <c r="J491">
        <v>0</v>
      </c>
      <c r="K491">
        <v>28.359380000000002</v>
      </c>
      <c r="L491">
        <v>0</v>
      </c>
      <c r="M491">
        <v>160</v>
      </c>
      <c r="N491">
        <v>0</v>
      </c>
      <c r="O491">
        <v>0</v>
      </c>
      <c r="P491">
        <v>0</v>
      </c>
      <c r="Q491">
        <v>0</v>
      </c>
      <c r="R491">
        <v>2</v>
      </c>
      <c r="S491">
        <v>0</v>
      </c>
      <c r="T491">
        <v>1</v>
      </c>
      <c r="U491">
        <v>0</v>
      </c>
      <c r="V491">
        <v>0</v>
      </c>
      <c r="W491">
        <v>72.599999999999994</v>
      </c>
      <c r="DW491">
        <v>72.599999999999994</v>
      </c>
      <c r="JV491">
        <v>1</v>
      </c>
    </row>
    <row r="492" spans="1:282" x14ac:dyDescent="0.3">
      <c r="A492">
        <v>1</v>
      </c>
      <c r="B492">
        <v>1</v>
      </c>
      <c r="E492">
        <v>1</v>
      </c>
      <c r="F492">
        <v>-1.3974023003095328</v>
      </c>
      <c r="G492">
        <v>-1.3974023003095328</v>
      </c>
      <c r="H492">
        <v>0</v>
      </c>
      <c r="I492">
        <v>0</v>
      </c>
      <c r="J492">
        <v>0</v>
      </c>
      <c r="K492">
        <v>27.66347</v>
      </c>
      <c r="L492">
        <v>1</v>
      </c>
      <c r="M492">
        <v>162</v>
      </c>
      <c r="N492">
        <v>1</v>
      </c>
      <c r="O492">
        <v>0</v>
      </c>
      <c r="P492">
        <v>0</v>
      </c>
      <c r="Q492">
        <v>0</v>
      </c>
      <c r="R492">
        <v>2</v>
      </c>
      <c r="S492">
        <v>0</v>
      </c>
      <c r="T492">
        <v>1</v>
      </c>
      <c r="U492">
        <v>0</v>
      </c>
      <c r="V492">
        <v>0</v>
      </c>
      <c r="W492">
        <v>72.599999999999994</v>
      </c>
      <c r="DW492">
        <v>72.599999999999994</v>
      </c>
      <c r="JV492">
        <v>1</v>
      </c>
    </row>
    <row r="493" spans="1:282" x14ac:dyDescent="0.3">
      <c r="A493">
        <v>1</v>
      </c>
      <c r="B493">
        <v>1</v>
      </c>
      <c r="E493">
        <v>1</v>
      </c>
      <c r="F493">
        <v>-1.0636810058557358</v>
      </c>
      <c r="G493">
        <v>0</v>
      </c>
      <c r="H493">
        <v>-1.0636810058557358</v>
      </c>
      <c r="I493">
        <v>59</v>
      </c>
      <c r="J493">
        <v>0</v>
      </c>
      <c r="K493">
        <v>26.407160000000001</v>
      </c>
      <c r="L493">
        <v>2</v>
      </c>
      <c r="M493">
        <v>143</v>
      </c>
      <c r="N493">
        <v>0</v>
      </c>
      <c r="O493">
        <v>0</v>
      </c>
      <c r="P493">
        <v>0</v>
      </c>
      <c r="Q493">
        <v>1</v>
      </c>
      <c r="R493">
        <v>1</v>
      </c>
      <c r="S493">
        <v>1</v>
      </c>
      <c r="T493">
        <v>0</v>
      </c>
      <c r="U493">
        <v>0</v>
      </c>
      <c r="V493">
        <v>0</v>
      </c>
      <c r="W493">
        <v>54</v>
      </c>
      <c r="DW493">
        <v>54</v>
      </c>
      <c r="JV493">
        <v>1</v>
      </c>
    </row>
    <row r="494" spans="1:282" x14ac:dyDescent="0.3">
      <c r="A494">
        <v>1</v>
      </c>
      <c r="B494">
        <v>1</v>
      </c>
      <c r="E494">
        <v>1</v>
      </c>
      <c r="F494">
        <v>2.1622915071976365</v>
      </c>
      <c r="G494">
        <v>2.1622915071976365</v>
      </c>
      <c r="H494">
        <v>0</v>
      </c>
      <c r="I494">
        <v>0</v>
      </c>
      <c r="J494">
        <v>0</v>
      </c>
      <c r="K494">
        <v>32.687069999999999</v>
      </c>
      <c r="L494">
        <v>6</v>
      </c>
      <c r="M494">
        <v>158</v>
      </c>
      <c r="N494">
        <v>0</v>
      </c>
      <c r="O494">
        <v>0</v>
      </c>
      <c r="P494">
        <v>0</v>
      </c>
      <c r="Q494">
        <v>0</v>
      </c>
      <c r="R494">
        <v>1</v>
      </c>
      <c r="S494">
        <v>1</v>
      </c>
      <c r="T494">
        <v>0</v>
      </c>
      <c r="U494">
        <v>0</v>
      </c>
      <c r="V494">
        <v>0</v>
      </c>
      <c r="W494">
        <v>81.599999999999994</v>
      </c>
      <c r="DW494">
        <v>81.599999999999994</v>
      </c>
      <c r="JV494">
        <v>1</v>
      </c>
    </row>
    <row r="495" spans="1:282" x14ac:dyDescent="0.3">
      <c r="A495">
        <v>1</v>
      </c>
      <c r="B495">
        <v>1</v>
      </c>
      <c r="E495">
        <v>1</v>
      </c>
      <c r="F495">
        <v>2.0510510757130374</v>
      </c>
      <c r="G495">
        <v>2.0510510757130374</v>
      </c>
      <c r="H495">
        <v>0</v>
      </c>
      <c r="I495">
        <v>0</v>
      </c>
      <c r="J495">
        <v>1</v>
      </c>
      <c r="K495">
        <v>25.797149999999998</v>
      </c>
      <c r="L495">
        <v>9</v>
      </c>
      <c r="M495">
        <v>158</v>
      </c>
      <c r="N495">
        <v>1</v>
      </c>
      <c r="O495">
        <v>1</v>
      </c>
      <c r="P495">
        <v>0</v>
      </c>
      <c r="Q495">
        <v>0</v>
      </c>
      <c r="R495">
        <v>2</v>
      </c>
      <c r="S495">
        <v>0</v>
      </c>
      <c r="T495">
        <v>1</v>
      </c>
      <c r="U495">
        <v>0</v>
      </c>
      <c r="V495">
        <v>0</v>
      </c>
      <c r="W495">
        <v>64.400000000000006</v>
      </c>
      <c r="DW495">
        <v>64.400000000000006</v>
      </c>
      <c r="JV495">
        <v>1</v>
      </c>
    </row>
    <row r="496" spans="1:282" x14ac:dyDescent="0.3">
      <c r="A496">
        <v>1</v>
      </c>
      <c r="B496">
        <v>1</v>
      </c>
      <c r="E496">
        <v>1</v>
      </c>
      <c r="F496">
        <v>1.1611276238362451</v>
      </c>
      <c r="G496">
        <v>0</v>
      </c>
      <c r="H496">
        <v>1.1611276238362451</v>
      </c>
      <c r="I496">
        <v>79</v>
      </c>
      <c r="J496">
        <v>1</v>
      </c>
      <c r="K496">
        <v>25.761690000000002</v>
      </c>
      <c r="L496">
        <v>8</v>
      </c>
      <c r="M496">
        <v>157</v>
      </c>
      <c r="N496">
        <v>1</v>
      </c>
      <c r="O496">
        <v>1</v>
      </c>
      <c r="P496">
        <v>0</v>
      </c>
      <c r="Q496">
        <v>1</v>
      </c>
      <c r="R496">
        <v>3</v>
      </c>
      <c r="S496">
        <v>0</v>
      </c>
      <c r="T496">
        <v>0</v>
      </c>
      <c r="U496">
        <v>1</v>
      </c>
      <c r="V496">
        <v>0</v>
      </c>
      <c r="W496">
        <v>63.5</v>
      </c>
      <c r="DW496">
        <v>63.5</v>
      </c>
      <c r="JV496">
        <v>1</v>
      </c>
    </row>
    <row r="497" spans="1:282" x14ac:dyDescent="0.3">
      <c r="A497">
        <v>1</v>
      </c>
      <c r="B497">
        <v>1</v>
      </c>
      <c r="E497">
        <v>1</v>
      </c>
      <c r="F497">
        <v>-0.5074788484327406</v>
      </c>
      <c r="G497">
        <v>-0.5074788484327406</v>
      </c>
      <c r="H497">
        <v>0</v>
      </c>
      <c r="I497">
        <v>0</v>
      </c>
      <c r="J497">
        <v>0</v>
      </c>
      <c r="K497">
        <v>21.665690000000001</v>
      </c>
      <c r="L497">
        <v>2</v>
      </c>
      <c r="M497">
        <v>149</v>
      </c>
      <c r="N497">
        <v>0</v>
      </c>
      <c r="O497">
        <v>0</v>
      </c>
      <c r="P497">
        <v>0</v>
      </c>
      <c r="Q497">
        <v>0</v>
      </c>
      <c r="R497">
        <v>3</v>
      </c>
      <c r="S497">
        <v>0</v>
      </c>
      <c r="T497">
        <v>0</v>
      </c>
      <c r="U497">
        <v>1</v>
      </c>
      <c r="V497">
        <v>0</v>
      </c>
      <c r="W497">
        <v>48.1</v>
      </c>
      <c r="DW497">
        <v>48.1</v>
      </c>
      <c r="JV497">
        <v>1</v>
      </c>
    </row>
    <row r="498" spans="1:282" x14ac:dyDescent="0.3">
      <c r="A498">
        <v>1</v>
      </c>
      <c r="B498">
        <v>1</v>
      </c>
      <c r="E498">
        <v>1</v>
      </c>
      <c r="F498">
        <v>-0.84120014288653766</v>
      </c>
      <c r="G498">
        <v>0</v>
      </c>
      <c r="H498">
        <v>-0.84120014288653766</v>
      </c>
      <c r="I498">
        <v>61</v>
      </c>
      <c r="J498">
        <v>1</v>
      </c>
      <c r="K498">
        <v>27.313759999999998</v>
      </c>
      <c r="L498">
        <v>4</v>
      </c>
      <c r="M498">
        <v>161</v>
      </c>
      <c r="N498">
        <v>0</v>
      </c>
      <c r="O498">
        <v>0</v>
      </c>
      <c r="P498">
        <v>1</v>
      </c>
      <c r="Q498">
        <v>1</v>
      </c>
      <c r="R498">
        <v>3</v>
      </c>
      <c r="S498">
        <v>0</v>
      </c>
      <c r="T498">
        <v>0</v>
      </c>
      <c r="U498">
        <v>1</v>
      </c>
      <c r="V498">
        <v>0</v>
      </c>
      <c r="W498">
        <v>70.8</v>
      </c>
      <c r="DW498">
        <v>70.8</v>
      </c>
      <c r="JV498">
        <v>1</v>
      </c>
    </row>
    <row r="499" spans="1:282" x14ac:dyDescent="0.3">
      <c r="A499">
        <v>1</v>
      </c>
      <c r="B499">
        <v>1</v>
      </c>
      <c r="E499">
        <v>1</v>
      </c>
      <c r="F499">
        <v>1.3836084868054432</v>
      </c>
      <c r="G499">
        <v>0</v>
      </c>
      <c r="H499">
        <v>1.3836084868054432</v>
      </c>
      <c r="I499">
        <v>81</v>
      </c>
      <c r="J499">
        <v>1</v>
      </c>
      <c r="K499">
        <v>33.149639999999998</v>
      </c>
      <c r="L499">
        <v>8</v>
      </c>
      <c r="M499">
        <v>153</v>
      </c>
      <c r="N499">
        <v>0</v>
      </c>
      <c r="O499">
        <v>0</v>
      </c>
      <c r="P499">
        <v>0</v>
      </c>
      <c r="Q499">
        <v>1</v>
      </c>
      <c r="R499">
        <v>2</v>
      </c>
      <c r="S499">
        <v>0</v>
      </c>
      <c r="T499">
        <v>1</v>
      </c>
      <c r="U499">
        <v>0</v>
      </c>
      <c r="V499">
        <v>0</v>
      </c>
      <c r="W499">
        <v>77.599999999999994</v>
      </c>
      <c r="DW499">
        <v>77.599999999999994</v>
      </c>
      <c r="JV499">
        <v>1</v>
      </c>
    </row>
    <row r="500" spans="1:282" x14ac:dyDescent="0.3">
      <c r="A500">
        <v>1</v>
      </c>
      <c r="B500">
        <v>1</v>
      </c>
      <c r="E500">
        <v>1</v>
      </c>
      <c r="F500">
        <v>-0.61871927991733955</v>
      </c>
      <c r="G500">
        <v>-0.61871927991733955</v>
      </c>
      <c r="H500">
        <v>0</v>
      </c>
      <c r="I500">
        <v>0</v>
      </c>
      <c r="J500">
        <v>0</v>
      </c>
      <c r="K500">
        <v>27.47475</v>
      </c>
      <c r="L500">
        <v>1</v>
      </c>
      <c r="M500">
        <v>165</v>
      </c>
      <c r="N500">
        <v>0</v>
      </c>
      <c r="O500">
        <v>0</v>
      </c>
      <c r="P500">
        <v>0</v>
      </c>
      <c r="Q500">
        <v>0</v>
      </c>
      <c r="R500">
        <v>1</v>
      </c>
      <c r="S500">
        <v>1</v>
      </c>
      <c r="T500">
        <v>0</v>
      </c>
      <c r="U500">
        <v>0</v>
      </c>
      <c r="V500">
        <v>0</v>
      </c>
      <c r="W500">
        <v>74.8</v>
      </c>
      <c r="DW500">
        <v>74.8</v>
      </c>
      <c r="JV500">
        <v>1</v>
      </c>
    </row>
  </sheetData>
  <sortState xmlns:xlrd2="http://schemas.microsoft.com/office/spreadsheetml/2017/richdata2" ref="A1:W500">
    <sortCondition descending="1" ref="A1"/>
    <sortCondition ref="B1"/>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501"/>
  <sheetViews>
    <sheetView workbookViewId="0">
      <selection activeCell="T3" sqref="T3"/>
    </sheetView>
  </sheetViews>
  <sheetFormatPr defaultRowHeight="14.4" x14ac:dyDescent="0.3"/>
  <cols>
    <col min="1" max="1" width="7.44140625" bestFit="1" customWidth="1"/>
    <col min="2" max="2" width="7.33203125" bestFit="1" customWidth="1"/>
    <col min="3" max="3" width="10" bestFit="1" customWidth="1"/>
    <col min="4" max="4" width="11" bestFit="1" customWidth="1"/>
    <col min="5" max="5" width="4.44140625" bestFit="1" customWidth="1"/>
    <col min="6" max="6" width="12.6640625" bestFit="1" customWidth="1"/>
    <col min="7" max="7" width="15.21875" bestFit="1" customWidth="1"/>
    <col min="8" max="8" width="9.5546875" bestFit="1" customWidth="1"/>
    <col min="9" max="9" width="16" bestFit="1" customWidth="1"/>
    <col min="10" max="10" width="18.88671875" bestFit="1" customWidth="1"/>
    <col min="11" max="11" width="7.77734375" bestFit="1" customWidth="1"/>
    <col min="12" max="12" width="7.21875" bestFit="1" customWidth="1"/>
    <col min="13" max="13" width="4.5546875" bestFit="1" customWidth="1"/>
    <col min="14" max="14" width="9.5546875" bestFit="1" customWidth="1"/>
    <col min="15" max="15" width="10.109375" bestFit="1" customWidth="1"/>
    <col min="16" max="16" width="10.6640625" bestFit="1" customWidth="1"/>
    <col min="17" max="17" width="21.21875" bestFit="1" customWidth="1"/>
    <col min="18" max="18" width="7.109375" bestFit="1" customWidth="1"/>
    <col min="19" max="19" width="9" bestFit="1" customWidth="1"/>
    <col min="20" max="22" width="14.44140625" bestFit="1" customWidth="1"/>
    <col min="23" max="23" width="11" bestFit="1" customWidth="1"/>
  </cols>
  <sheetData>
    <row r="1" spans="1:23" x14ac:dyDescent="0.3">
      <c r="A1" t="s">
        <v>0</v>
      </c>
      <c r="B1" t="s">
        <v>1</v>
      </c>
      <c r="C1" t="s">
        <v>2</v>
      </c>
      <c r="D1" t="s">
        <v>3</v>
      </c>
      <c r="E1" t="s">
        <v>4</v>
      </c>
      <c r="F1" t="s">
        <v>257</v>
      </c>
      <c r="G1" t="s">
        <v>5</v>
      </c>
      <c r="H1" s="3" t="s">
        <v>6</v>
      </c>
      <c r="I1" s="3" t="s">
        <v>7</v>
      </c>
      <c r="J1" s="3" t="s">
        <v>8</v>
      </c>
      <c r="K1" t="s">
        <v>9</v>
      </c>
      <c r="L1" t="s">
        <v>10</v>
      </c>
      <c r="M1" t="s">
        <v>11</v>
      </c>
      <c r="N1" t="s">
        <v>12</v>
      </c>
      <c r="O1" t="s">
        <v>13</v>
      </c>
      <c r="P1" t="s">
        <v>14</v>
      </c>
      <c r="Q1" t="s">
        <v>15</v>
      </c>
      <c r="R1" t="s">
        <v>16</v>
      </c>
      <c r="S1" t="s">
        <v>17</v>
      </c>
      <c r="T1" t="s">
        <v>18</v>
      </c>
      <c r="U1" t="s">
        <v>19</v>
      </c>
      <c r="V1" t="s">
        <v>20</v>
      </c>
      <c r="W1" t="s">
        <v>21</v>
      </c>
    </row>
    <row r="2" spans="1:23" x14ac:dyDescent="0.3">
      <c r="A2">
        <v>1</v>
      </c>
      <c r="B2">
        <v>14</v>
      </c>
      <c r="C2">
        <v>0</v>
      </c>
      <c r="D2">
        <v>0</v>
      </c>
      <c r="E2">
        <v>62</v>
      </c>
      <c r="F2">
        <v>-0.7306907678810084</v>
      </c>
      <c r="G2">
        <v>0</v>
      </c>
      <c r="H2" s="1">
        <v>-0.7299597114019386</v>
      </c>
      <c r="I2" s="1">
        <v>0</v>
      </c>
      <c r="J2" s="1">
        <v>-0.7299597114019386</v>
      </c>
      <c r="K2" s="2">
        <v>70.3</v>
      </c>
      <c r="L2">
        <v>158</v>
      </c>
      <c r="M2" s="2">
        <v>28.160550000000001</v>
      </c>
      <c r="N2">
        <v>0</v>
      </c>
      <c r="O2">
        <v>0</v>
      </c>
      <c r="P2">
        <v>0</v>
      </c>
      <c r="Q2">
        <v>0</v>
      </c>
      <c r="R2">
        <v>0</v>
      </c>
      <c r="S2">
        <v>2</v>
      </c>
      <c r="T2">
        <v>0</v>
      </c>
      <c r="U2">
        <v>1</v>
      </c>
      <c r="V2">
        <v>0</v>
      </c>
      <c r="W2">
        <v>1</v>
      </c>
    </row>
    <row r="3" spans="1:23" x14ac:dyDescent="0.3">
      <c r="A3">
        <v>4</v>
      </c>
      <c r="B3">
        <v>284</v>
      </c>
      <c r="C3">
        <v>0</v>
      </c>
      <c r="D3">
        <v>0</v>
      </c>
      <c r="E3">
        <v>65</v>
      </c>
      <c r="F3">
        <v>-0.39663525071504896</v>
      </c>
      <c r="G3">
        <v>0</v>
      </c>
      <c r="H3" s="1">
        <v>-0.39623841694814149</v>
      </c>
      <c r="I3" s="1">
        <v>0</v>
      </c>
      <c r="J3" s="1">
        <v>-0.39623841694814149</v>
      </c>
      <c r="K3" s="2">
        <v>87.1</v>
      </c>
      <c r="L3">
        <v>160</v>
      </c>
      <c r="M3" s="2">
        <v>34.023440000000001</v>
      </c>
      <c r="N3">
        <v>0</v>
      </c>
      <c r="O3">
        <v>0</v>
      </c>
      <c r="P3">
        <v>0</v>
      </c>
      <c r="Q3">
        <v>0</v>
      </c>
      <c r="R3">
        <v>0</v>
      </c>
      <c r="S3">
        <v>2</v>
      </c>
      <c r="T3">
        <v>0</v>
      </c>
      <c r="U3">
        <v>1</v>
      </c>
      <c r="V3">
        <v>0</v>
      </c>
      <c r="W3">
        <v>2</v>
      </c>
    </row>
    <row r="4" spans="1:23" x14ac:dyDescent="0.3">
      <c r="A4">
        <v>6</v>
      </c>
      <c r="B4">
        <v>305</v>
      </c>
      <c r="C4">
        <v>0</v>
      </c>
      <c r="D4">
        <v>1</v>
      </c>
      <c r="E4">
        <v>88</v>
      </c>
      <c r="F4">
        <v>2.1644570475573071</v>
      </c>
      <c r="G4">
        <v>88</v>
      </c>
      <c r="H4" s="1">
        <v>2.1622915071976365</v>
      </c>
      <c r="I4" s="1">
        <v>2.1622915071976365</v>
      </c>
      <c r="J4" s="1">
        <v>0</v>
      </c>
      <c r="K4" s="2">
        <v>50.8</v>
      </c>
      <c r="L4">
        <v>157</v>
      </c>
      <c r="M4" s="2">
        <v>20.609359999999999</v>
      </c>
      <c r="N4">
        <v>0</v>
      </c>
      <c r="O4">
        <v>1</v>
      </c>
      <c r="P4">
        <v>1</v>
      </c>
      <c r="Q4">
        <v>1</v>
      </c>
      <c r="R4">
        <v>0</v>
      </c>
      <c r="S4">
        <v>1</v>
      </c>
      <c r="T4">
        <v>1</v>
      </c>
      <c r="U4">
        <v>0</v>
      </c>
      <c r="V4">
        <v>0</v>
      </c>
      <c r="W4">
        <v>11</v>
      </c>
    </row>
    <row r="5" spans="1:23" x14ac:dyDescent="0.3">
      <c r="A5">
        <v>6</v>
      </c>
      <c r="B5">
        <v>309</v>
      </c>
      <c r="C5">
        <v>0</v>
      </c>
      <c r="D5">
        <v>0</v>
      </c>
      <c r="E5">
        <v>82</v>
      </c>
      <c r="F5">
        <v>1.4963460132253881</v>
      </c>
      <c r="G5">
        <v>0</v>
      </c>
      <c r="H5" s="1">
        <v>1.4948489182900422</v>
      </c>
      <c r="I5" s="1">
        <v>0</v>
      </c>
      <c r="J5" s="1">
        <v>1.4948489182900422</v>
      </c>
      <c r="K5" s="2">
        <v>62.1</v>
      </c>
      <c r="L5">
        <v>160</v>
      </c>
      <c r="M5" s="2">
        <v>24.257809999999999</v>
      </c>
      <c r="N5">
        <v>0</v>
      </c>
      <c r="O5">
        <v>0</v>
      </c>
      <c r="P5">
        <v>0</v>
      </c>
      <c r="Q5">
        <v>0</v>
      </c>
      <c r="R5">
        <v>0</v>
      </c>
      <c r="S5">
        <v>1</v>
      </c>
      <c r="T5">
        <v>1</v>
      </c>
      <c r="U5">
        <v>0</v>
      </c>
      <c r="V5">
        <v>0</v>
      </c>
      <c r="W5">
        <v>5</v>
      </c>
    </row>
    <row r="6" spans="1:23" x14ac:dyDescent="0.3">
      <c r="A6">
        <v>1</v>
      </c>
      <c r="B6">
        <v>37</v>
      </c>
      <c r="C6">
        <v>0</v>
      </c>
      <c r="D6">
        <v>0</v>
      </c>
      <c r="E6">
        <v>61</v>
      </c>
      <c r="F6">
        <v>-0.84204260693632826</v>
      </c>
      <c r="G6">
        <v>0</v>
      </c>
      <c r="H6" s="1">
        <v>-0.84120014288653766</v>
      </c>
      <c r="I6" s="1">
        <v>0</v>
      </c>
      <c r="J6" s="1">
        <v>-0.84120014288653766</v>
      </c>
      <c r="K6" s="2">
        <v>68</v>
      </c>
      <c r="L6">
        <v>152</v>
      </c>
      <c r="M6" s="2">
        <v>29.432130000000001</v>
      </c>
      <c r="N6">
        <v>0</v>
      </c>
      <c r="O6">
        <v>0</v>
      </c>
      <c r="P6">
        <v>0</v>
      </c>
      <c r="Q6">
        <v>0</v>
      </c>
      <c r="R6">
        <v>0</v>
      </c>
      <c r="S6">
        <v>2</v>
      </c>
      <c r="T6">
        <v>0</v>
      </c>
      <c r="U6">
        <v>1</v>
      </c>
      <c r="V6">
        <v>0</v>
      </c>
      <c r="W6">
        <v>1</v>
      </c>
    </row>
    <row r="7" spans="1:23" x14ac:dyDescent="0.3">
      <c r="A7">
        <v>5</v>
      </c>
      <c r="B7">
        <v>299</v>
      </c>
      <c r="C7">
        <v>0</v>
      </c>
      <c r="D7">
        <v>1</v>
      </c>
      <c r="E7">
        <v>67</v>
      </c>
      <c r="F7">
        <v>-0.17393157260440931</v>
      </c>
      <c r="G7">
        <v>67</v>
      </c>
      <c r="H7" s="1">
        <v>-0.17375755397894344</v>
      </c>
      <c r="I7" s="1">
        <v>-0.17375755397894344</v>
      </c>
      <c r="J7" s="1">
        <v>0</v>
      </c>
      <c r="K7" s="2">
        <v>68</v>
      </c>
      <c r="L7">
        <v>161</v>
      </c>
      <c r="M7" s="2">
        <v>26.233560000000001</v>
      </c>
      <c r="N7">
        <v>0</v>
      </c>
      <c r="O7">
        <v>0</v>
      </c>
      <c r="P7">
        <v>0</v>
      </c>
      <c r="Q7">
        <v>0</v>
      </c>
      <c r="R7">
        <v>1</v>
      </c>
      <c r="S7">
        <v>2</v>
      </c>
      <c r="T7">
        <v>0</v>
      </c>
      <c r="U7">
        <v>1</v>
      </c>
      <c r="V7">
        <v>0</v>
      </c>
      <c r="W7">
        <v>4</v>
      </c>
    </row>
    <row r="8" spans="1:23" x14ac:dyDescent="0.3">
      <c r="A8">
        <v>5</v>
      </c>
      <c r="B8">
        <v>302</v>
      </c>
      <c r="C8">
        <v>0</v>
      </c>
      <c r="D8">
        <v>0</v>
      </c>
      <c r="E8">
        <v>84</v>
      </c>
      <c r="F8">
        <v>1.7190496913360278</v>
      </c>
      <c r="G8">
        <v>0</v>
      </c>
      <c r="H8" s="1">
        <v>1.7173297812592403</v>
      </c>
      <c r="I8" s="1">
        <v>0</v>
      </c>
      <c r="J8" s="1">
        <v>1.7173297812592403</v>
      </c>
      <c r="K8" s="2">
        <v>50.8</v>
      </c>
      <c r="L8">
        <v>150</v>
      </c>
      <c r="M8" s="2">
        <v>22.577780000000001</v>
      </c>
      <c r="N8">
        <v>0</v>
      </c>
      <c r="O8">
        <v>0</v>
      </c>
      <c r="P8">
        <v>0</v>
      </c>
      <c r="Q8">
        <v>0</v>
      </c>
      <c r="R8">
        <v>0</v>
      </c>
      <c r="S8">
        <v>1</v>
      </c>
      <c r="T8">
        <v>1</v>
      </c>
      <c r="U8">
        <v>0</v>
      </c>
      <c r="V8">
        <v>0</v>
      </c>
      <c r="W8">
        <v>6</v>
      </c>
    </row>
    <row r="9" spans="1:23" x14ac:dyDescent="0.3">
      <c r="A9">
        <v>1</v>
      </c>
      <c r="B9">
        <v>36</v>
      </c>
      <c r="C9">
        <v>0</v>
      </c>
      <c r="D9">
        <v>1</v>
      </c>
      <c r="E9">
        <v>82</v>
      </c>
      <c r="F9">
        <v>1.4963460132253881</v>
      </c>
      <c r="G9">
        <v>82</v>
      </c>
      <c r="H9" s="1">
        <v>1.4948489182900422</v>
      </c>
      <c r="I9" s="1">
        <v>1.4948489182900422</v>
      </c>
      <c r="J9" s="1">
        <v>0</v>
      </c>
      <c r="K9" s="2">
        <v>40.799999999999997</v>
      </c>
      <c r="L9">
        <v>153</v>
      </c>
      <c r="M9" s="2">
        <v>17.429189999999998</v>
      </c>
      <c r="N9">
        <v>0</v>
      </c>
      <c r="O9">
        <v>0</v>
      </c>
      <c r="P9">
        <v>0</v>
      </c>
      <c r="Q9">
        <v>0</v>
      </c>
      <c r="R9">
        <v>0</v>
      </c>
      <c r="S9">
        <v>2</v>
      </c>
      <c r="T9">
        <v>0</v>
      </c>
      <c r="U9">
        <v>1</v>
      </c>
      <c r="V9">
        <v>0</v>
      </c>
      <c r="W9">
        <v>7</v>
      </c>
    </row>
    <row r="10" spans="1:23" x14ac:dyDescent="0.3">
      <c r="A10">
        <v>1</v>
      </c>
      <c r="B10">
        <v>8</v>
      </c>
      <c r="C10">
        <v>0</v>
      </c>
      <c r="D10">
        <v>1</v>
      </c>
      <c r="E10">
        <v>86</v>
      </c>
      <c r="F10">
        <v>1.9417533694466673</v>
      </c>
      <c r="G10">
        <v>86</v>
      </c>
      <c r="H10" s="1">
        <v>1.9398106442284384</v>
      </c>
      <c r="I10" s="1">
        <v>1.9398106442284384</v>
      </c>
      <c r="J10" s="1">
        <v>0</v>
      </c>
      <c r="K10" s="2">
        <v>62.6</v>
      </c>
      <c r="L10">
        <v>156</v>
      </c>
      <c r="M10" s="2">
        <v>25.723210000000002</v>
      </c>
      <c r="N10">
        <v>0</v>
      </c>
      <c r="O10">
        <v>0</v>
      </c>
      <c r="P10">
        <v>0</v>
      </c>
      <c r="Q10">
        <v>0</v>
      </c>
      <c r="R10">
        <v>0</v>
      </c>
      <c r="S10">
        <v>2</v>
      </c>
      <c r="T10">
        <v>0</v>
      </c>
      <c r="U10">
        <v>1</v>
      </c>
      <c r="V10">
        <v>0</v>
      </c>
      <c r="W10">
        <v>7</v>
      </c>
    </row>
    <row r="11" spans="1:23" x14ac:dyDescent="0.3">
      <c r="A11">
        <v>4</v>
      </c>
      <c r="B11">
        <v>282</v>
      </c>
      <c r="C11">
        <v>0</v>
      </c>
      <c r="D11">
        <v>0</v>
      </c>
      <c r="E11">
        <v>58</v>
      </c>
      <c r="F11">
        <v>-1.1760981241022876</v>
      </c>
      <c r="G11">
        <v>0</v>
      </c>
      <c r="H11" s="1">
        <v>-1.1749214373403347</v>
      </c>
      <c r="I11" s="1">
        <v>0</v>
      </c>
      <c r="J11" s="1">
        <v>-1.1749214373403347</v>
      </c>
      <c r="K11" s="2">
        <v>63.5</v>
      </c>
      <c r="L11">
        <v>166</v>
      </c>
      <c r="M11" s="2">
        <v>23.043980000000001</v>
      </c>
      <c r="N11">
        <v>0</v>
      </c>
      <c r="O11">
        <v>0</v>
      </c>
      <c r="P11">
        <v>0</v>
      </c>
      <c r="Q11">
        <v>0</v>
      </c>
      <c r="R11">
        <v>0</v>
      </c>
      <c r="S11">
        <v>1</v>
      </c>
      <c r="T11">
        <v>1</v>
      </c>
      <c r="U11">
        <v>0</v>
      </c>
      <c r="V11">
        <v>0</v>
      </c>
      <c r="W11">
        <v>0</v>
      </c>
    </row>
    <row r="12" spans="1:23" x14ac:dyDescent="0.3">
      <c r="A12">
        <v>6</v>
      </c>
      <c r="B12">
        <v>315</v>
      </c>
      <c r="C12">
        <v>0</v>
      </c>
      <c r="D12">
        <v>0</v>
      </c>
      <c r="E12">
        <v>67</v>
      </c>
      <c r="F12">
        <v>-0.17393157260440931</v>
      </c>
      <c r="G12">
        <v>0</v>
      </c>
      <c r="H12" s="1">
        <v>-0.17375755397894344</v>
      </c>
      <c r="I12" s="1">
        <v>0</v>
      </c>
      <c r="J12" s="1">
        <v>-0.17375755397894344</v>
      </c>
      <c r="K12" s="2">
        <v>67.599999999999994</v>
      </c>
      <c r="L12">
        <v>153</v>
      </c>
      <c r="M12" s="2">
        <v>28.877780000000001</v>
      </c>
      <c r="N12">
        <v>0</v>
      </c>
      <c r="O12">
        <v>1</v>
      </c>
      <c r="P12">
        <v>0</v>
      </c>
      <c r="Q12">
        <v>0</v>
      </c>
      <c r="R12">
        <v>1</v>
      </c>
      <c r="S12">
        <v>1</v>
      </c>
      <c r="T12">
        <v>1</v>
      </c>
      <c r="U12">
        <v>0</v>
      </c>
      <c r="V12">
        <v>0</v>
      </c>
      <c r="W12">
        <v>4</v>
      </c>
    </row>
    <row r="13" spans="1:23" x14ac:dyDescent="0.3">
      <c r="A13">
        <v>1</v>
      </c>
      <c r="B13">
        <v>34</v>
      </c>
      <c r="C13">
        <v>0</v>
      </c>
      <c r="D13">
        <v>0</v>
      </c>
      <c r="E13">
        <v>56</v>
      </c>
      <c r="F13">
        <v>-1.3988018022129274</v>
      </c>
      <c r="G13">
        <v>0</v>
      </c>
      <c r="H13" s="1">
        <v>-1.3974023003095328</v>
      </c>
      <c r="I13" s="1">
        <v>0</v>
      </c>
      <c r="J13" s="1">
        <v>-1.3974023003095328</v>
      </c>
      <c r="K13" s="2">
        <v>117.9</v>
      </c>
      <c r="L13">
        <v>167</v>
      </c>
      <c r="M13" s="2">
        <v>42.274729999999998</v>
      </c>
      <c r="N13">
        <v>0</v>
      </c>
      <c r="O13">
        <v>0</v>
      </c>
      <c r="P13">
        <v>1</v>
      </c>
      <c r="Q13">
        <v>0</v>
      </c>
      <c r="R13">
        <v>1</v>
      </c>
      <c r="S13">
        <v>2</v>
      </c>
      <c r="T13">
        <v>0</v>
      </c>
      <c r="U13">
        <v>1</v>
      </c>
      <c r="V13">
        <v>0</v>
      </c>
      <c r="W13">
        <v>3</v>
      </c>
    </row>
    <row r="14" spans="1:23" x14ac:dyDescent="0.3">
      <c r="A14">
        <v>6</v>
      </c>
      <c r="B14">
        <v>315</v>
      </c>
      <c r="C14">
        <v>0</v>
      </c>
      <c r="D14">
        <v>0</v>
      </c>
      <c r="E14">
        <v>59</v>
      </c>
      <c r="F14">
        <v>-1.064746285046968</v>
      </c>
      <c r="G14">
        <v>0</v>
      </c>
      <c r="H14" s="1">
        <v>-1.0636810058557358</v>
      </c>
      <c r="I14" s="1">
        <v>0</v>
      </c>
      <c r="J14" s="1">
        <v>-1.0636810058557358</v>
      </c>
      <c r="K14" s="2">
        <v>67.099999999999994</v>
      </c>
      <c r="L14">
        <v>162</v>
      </c>
      <c r="M14" s="2">
        <v>25.56775</v>
      </c>
      <c r="N14">
        <v>0</v>
      </c>
      <c r="O14">
        <v>0</v>
      </c>
      <c r="P14">
        <v>0</v>
      </c>
      <c r="Q14">
        <v>0</v>
      </c>
      <c r="R14">
        <v>1</v>
      </c>
      <c r="S14">
        <v>1</v>
      </c>
      <c r="T14">
        <v>1</v>
      </c>
      <c r="U14">
        <v>0</v>
      </c>
      <c r="V14">
        <v>0</v>
      </c>
      <c r="W14">
        <v>1</v>
      </c>
    </row>
    <row r="15" spans="1:23" x14ac:dyDescent="0.3">
      <c r="A15">
        <v>1</v>
      </c>
      <c r="B15">
        <v>33</v>
      </c>
      <c r="C15">
        <v>0</v>
      </c>
      <c r="D15">
        <v>0</v>
      </c>
      <c r="E15">
        <v>72</v>
      </c>
      <c r="F15">
        <v>0.38282762267218984</v>
      </c>
      <c r="G15">
        <v>0</v>
      </c>
      <c r="H15" s="1">
        <v>0.38244460344405179</v>
      </c>
      <c r="I15" s="1">
        <v>0</v>
      </c>
      <c r="J15" s="1">
        <v>0.38244460344405179</v>
      </c>
      <c r="K15" s="2">
        <v>57.6</v>
      </c>
      <c r="L15">
        <v>165</v>
      </c>
      <c r="M15" s="2">
        <v>21.157019999999999</v>
      </c>
      <c r="N15">
        <v>0</v>
      </c>
      <c r="O15">
        <v>0</v>
      </c>
      <c r="P15">
        <v>1</v>
      </c>
      <c r="Q15">
        <v>0</v>
      </c>
      <c r="R15">
        <v>0</v>
      </c>
      <c r="S15">
        <v>1</v>
      </c>
      <c r="T15">
        <v>1</v>
      </c>
      <c r="U15">
        <v>0</v>
      </c>
      <c r="V15">
        <v>0</v>
      </c>
      <c r="W15">
        <v>5</v>
      </c>
    </row>
    <row r="16" spans="1:23" x14ac:dyDescent="0.3">
      <c r="A16">
        <v>1</v>
      </c>
      <c r="B16">
        <v>23</v>
      </c>
      <c r="C16">
        <v>0</v>
      </c>
      <c r="D16">
        <v>0</v>
      </c>
      <c r="E16">
        <v>64</v>
      </c>
      <c r="F16">
        <v>-0.50798708977036877</v>
      </c>
      <c r="G16">
        <v>0</v>
      </c>
      <c r="H16" s="1">
        <v>-0.5074788484327406</v>
      </c>
      <c r="I16" s="1">
        <v>0</v>
      </c>
      <c r="J16" s="1">
        <v>-0.5074788484327406</v>
      </c>
      <c r="K16" s="2">
        <v>61.2</v>
      </c>
      <c r="L16">
        <v>160</v>
      </c>
      <c r="M16" s="2">
        <v>23.90625</v>
      </c>
      <c r="N16">
        <v>1</v>
      </c>
      <c r="O16">
        <v>0</v>
      </c>
      <c r="P16">
        <v>0</v>
      </c>
      <c r="Q16">
        <v>0</v>
      </c>
      <c r="R16">
        <v>0</v>
      </c>
      <c r="S16">
        <v>2</v>
      </c>
      <c r="T16">
        <v>0</v>
      </c>
      <c r="U16">
        <v>1</v>
      </c>
      <c r="V16">
        <v>0</v>
      </c>
      <c r="W16">
        <v>1</v>
      </c>
    </row>
    <row r="17" spans="1:23" x14ac:dyDescent="0.3">
      <c r="A17">
        <v>3</v>
      </c>
      <c r="B17">
        <v>179</v>
      </c>
      <c r="C17">
        <v>0</v>
      </c>
      <c r="D17">
        <v>0</v>
      </c>
      <c r="E17">
        <v>68</v>
      </c>
      <c r="F17">
        <v>-6.2579733549089481E-2</v>
      </c>
      <c r="G17">
        <v>0</v>
      </c>
      <c r="H17" s="1">
        <v>-6.2517122494344393E-2</v>
      </c>
      <c r="I17" s="1">
        <v>0</v>
      </c>
      <c r="J17" s="1">
        <v>-6.2517122494344393E-2</v>
      </c>
      <c r="K17" s="2">
        <v>78</v>
      </c>
      <c r="L17">
        <v>161</v>
      </c>
      <c r="M17" s="2">
        <v>30.091429999999999</v>
      </c>
      <c r="N17">
        <v>0</v>
      </c>
      <c r="O17">
        <v>0</v>
      </c>
      <c r="P17">
        <v>1</v>
      </c>
      <c r="Q17">
        <v>0</v>
      </c>
      <c r="R17">
        <v>0</v>
      </c>
      <c r="S17">
        <v>1</v>
      </c>
      <c r="T17">
        <v>1</v>
      </c>
      <c r="U17">
        <v>0</v>
      </c>
      <c r="V17">
        <v>0</v>
      </c>
      <c r="W17">
        <v>4</v>
      </c>
    </row>
    <row r="18" spans="1:23" x14ac:dyDescent="0.3">
      <c r="A18">
        <v>4</v>
      </c>
      <c r="B18">
        <v>284</v>
      </c>
      <c r="C18">
        <v>0</v>
      </c>
      <c r="D18">
        <v>0</v>
      </c>
      <c r="E18">
        <v>67</v>
      </c>
      <c r="F18">
        <v>-0.17393157260440931</v>
      </c>
      <c r="G18">
        <v>0</v>
      </c>
      <c r="H18" s="1">
        <v>-0.17375755397894344</v>
      </c>
      <c r="I18" s="1">
        <v>0</v>
      </c>
      <c r="J18" s="1">
        <v>-0.17375755397894344</v>
      </c>
      <c r="K18" s="2">
        <v>105.7</v>
      </c>
      <c r="L18">
        <v>165</v>
      </c>
      <c r="M18" s="2">
        <v>38.82461</v>
      </c>
      <c r="N18">
        <v>0</v>
      </c>
      <c r="O18">
        <v>0</v>
      </c>
      <c r="P18">
        <v>0</v>
      </c>
      <c r="Q18">
        <v>0</v>
      </c>
      <c r="R18">
        <v>0</v>
      </c>
      <c r="S18">
        <v>1</v>
      </c>
      <c r="T18">
        <v>1</v>
      </c>
      <c r="U18">
        <v>0</v>
      </c>
      <c r="V18">
        <v>0</v>
      </c>
      <c r="W18">
        <v>2</v>
      </c>
    </row>
    <row r="19" spans="1:23" x14ac:dyDescent="0.3">
      <c r="A19">
        <v>4</v>
      </c>
      <c r="B19">
        <v>283</v>
      </c>
      <c r="C19">
        <v>0</v>
      </c>
      <c r="D19">
        <v>0</v>
      </c>
      <c r="E19">
        <v>69</v>
      </c>
      <c r="F19">
        <v>4.8772105506230352E-2</v>
      </c>
      <c r="G19">
        <v>0</v>
      </c>
      <c r="H19" s="1">
        <v>4.8723308990254642E-2</v>
      </c>
      <c r="I19" s="1">
        <v>0</v>
      </c>
      <c r="J19" s="1">
        <v>4.8723308990254642E-2</v>
      </c>
      <c r="K19" s="2">
        <v>65.8</v>
      </c>
      <c r="L19">
        <v>162</v>
      </c>
      <c r="M19" s="2">
        <v>25.072399999999998</v>
      </c>
      <c r="N19">
        <v>0</v>
      </c>
      <c r="O19">
        <v>0</v>
      </c>
      <c r="P19">
        <v>0</v>
      </c>
      <c r="Q19">
        <v>0</v>
      </c>
      <c r="R19">
        <v>0</v>
      </c>
      <c r="S19">
        <v>2</v>
      </c>
      <c r="T19">
        <v>0</v>
      </c>
      <c r="U19">
        <v>1</v>
      </c>
      <c r="V19">
        <v>0</v>
      </c>
      <c r="W19">
        <v>2</v>
      </c>
    </row>
    <row r="20" spans="1:23" x14ac:dyDescent="0.3">
      <c r="A20">
        <v>3</v>
      </c>
      <c r="B20">
        <v>179</v>
      </c>
      <c r="C20">
        <v>0</v>
      </c>
      <c r="D20">
        <v>1</v>
      </c>
      <c r="E20">
        <v>78</v>
      </c>
      <c r="F20">
        <v>1.0509386570041088</v>
      </c>
      <c r="G20">
        <v>78</v>
      </c>
      <c r="H20" s="1">
        <v>1.049887192351646</v>
      </c>
      <c r="I20" s="1">
        <v>1.049887192351646</v>
      </c>
      <c r="J20" s="1">
        <v>0</v>
      </c>
      <c r="K20" s="2">
        <v>81.599999999999994</v>
      </c>
      <c r="L20">
        <v>162</v>
      </c>
      <c r="M20" s="2">
        <v>31.09282</v>
      </c>
      <c r="N20">
        <v>0</v>
      </c>
      <c r="O20">
        <v>0</v>
      </c>
      <c r="P20">
        <v>1</v>
      </c>
      <c r="Q20">
        <v>0</v>
      </c>
      <c r="R20">
        <v>0</v>
      </c>
      <c r="S20">
        <v>3</v>
      </c>
      <c r="T20">
        <v>0</v>
      </c>
      <c r="U20">
        <v>0</v>
      </c>
      <c r="V20">
        <v>1</v>
      </c>
      <c r="W20">
        <v>7</v>
      </c>
    </row>
    <row r="21" spans="1:23" x14ac:dyDescent="0.3">
      <c r="A21">
        <v>6</v>
      </c>
      <c r="B21">
        <v>313</v>
      </c>
      <c r="C21">
        <v>0</v>
      </c>
      <c r="D21">
        <v>0</v>
      </c>
      <c r="E21">
        <v>60</v>
      </c>
      <c r="F21">
        <v>-0.95339444599164813</v>
      </c>
      <c r="G21">
        <v>0</v>
      </c>
      <c r="H21" s="1">
        <v>-0.95244057437113672</v>
      </c>
      <c r="I21" s="1">
        <v>0</v>
      </c>
      <c r="J21" s="1">
        <v>-0.95244057437113672</v>
      </c>
      <c r="K21" s="2">
        <v>56.7</v>
      </c>
      <c r="L21">
        <v>157</v>
      </c>
      <c r="M21" s="2">
        <v>23.002960000000002</v>
      </c>
      <c r="N21">
        <v>0</v>
      </c>
      <c r="O21">
        <v>0</v>
      </c>
      <c r="P21">
        <v>0</v>
      </c>
      <c r="Q21">
        <v>0</v>
      </c>
      <c r="R21">
        <v>0</v>
      </c>
      <c r="S21">
        <v>2</v>
      </c>
      <c r="T21">
        <v>0</v>
      </c>
      <c r="U21">
        <v>1</v>
      </c>
      <c r="V21">
        <v>0</v>
      </c>
      <c r="W21">
        <v>2</v>
      </c>
    </row>
    <row r="22" spans="1:23" x14ac:dyDescent="0.3">
      <c r="A22">
        <v>6</v>
      </c>
      <c r="B22">
        <v>315</v>
      </c>
      <c r="C22">
        <v>0</v>
      </c>
      <c r="D22">
        <v>0</v>
      </c>
      <c r="E22">
        <v>61</v>
      </c>
      <c r="F22">
        <v>-0.84204260693632826</v>
      </c>
      <c r="G22">
        <v>0</v>
      </c>
      <c r="H22" s="1">
        <v>-0.84120014288653766</v>
      </c>
      <c r="I22" s="1">
        <v>0</v>
      </c>
      <c r="J22" s="1">
        <v>-0.84120014288653766</v>
      </c>
      <c r="K22" s="2">
        <v>99.8</v>
      </c>
      <c r="L22">
        <v>160</v>
      </c>
      <c r="M22" s="2">
        <v>38.984380000000002</v>
      </c>
      <c r="N22">
        <v>0</v>
      </c>
      <c r="O22">
        <v>0</v>
      </c>
      <c r="P22">
        <v>0</v>
      </c>
      <c r="Q22">
        <v>0</v>
      </c>
      <c r="R22">
        <v>0</v>
      </c>
      <c r="S22">
        <v>1</v>
      </c>
      <c r="T22">
        <v>1</v>
      </c>
      <c r="U22">
        <v>0</v>
      </c>
      <c r="V22">
        <v>0</v>
      </c>
      <c r="W22">
        <v>1</v>
      </c>
    </row>
    <row r="23" spans="1:23" x14ac:dyDescent="0.3">
      <c r="A23">
        <v>1</v>
      </c>
      <c r="B23">
        <v>1</v>
      </c>
      <c r="C23">
        <v>0</v>
      </c>
      <c r="D23">
        <v>0</v>
      </c>
      <c r="E23">
        <v>61</v>
      </c>
      <c r="F23">
        <v>-0.84204260693632826</v>
      </c>
      <c r="G23">
        <v>0</v>
      </c>
      <c r="H23" s="1">
        <v>-0.84120014288653766</v>
      </c>
      <c r="I23" s="1">
        <v>0</v>
      </c>
      <c r="J23" s="1">
        <v>-0.84120014288653766</v>
      </c>
      <c r="K23" s="2">
        <v>88</v>
      </c>
      <c r="L23">
        <v>158</v>
      </c>
      <c r="M23" s="2">
        <v>35.25076</v>
      </c>
      <c r="N23">
        <v>1</v>
      </c>
      <c r="O23">
        <v>0</v>
      </c>
      <c r="P23">
        <v>0</v>
      </c>
      <c r="Q23">
        <v>0</v>
      </c>
      <c r="R23">
        <v>0</v>
      </c>
      <c r="S23">
        <v>3</v>
      </c>
      <c r="T23">
        <v>0</v>
      </c>
      <c r="U23">
        <v>0</v>
      </c>
      <c r="V23">
        <v>1</v>
      </c>
      <c r="W23">
        <v>1</v>
      </c>
    </row>
    <row r="24" spans="1:23" x14ac:dyDescent="0.3">
      <c r="A24">
        <v>6</v>
      </c>
      <c r="B24">
        <v>321</v>
      </c>
      <c r="C24">
        <v>0</v>
      </c>
      <c r="D24">
        <v>0</v>
      </c>
      <c r="E24">
        <v>76</v>
      </c>
      <c r="F24">
        <v>0.82823497889346909</v>
      </c>
      <c r="G24">
        <v>0</v>
      </c>
      <c r="H24" s="1">
        <v>0.82740632938244796</v>
      </c>
      <c r="I24" s="1">
        <v>0</v>
      </c>
      <c r="J24" s="1">
        <v>0.82740632938244796</v>
      </c>
      <c r="K24" s="2">
        <v>81.599999999999994</v>
      </c>
      <c r="L24">
        <v>163</v>
      </c>
      <c r="M24" s="2">
        <v>30.712479999999999</v>
      </c>
      <c r="N24">
        <v>0</v>
      </c>
      <c r="O24">
        <v>0</v>
      </c>
      <c r="P24">
        <v>0</v>
      </c>
      <c r="Q24">
        <v>0</v>
      </c>
      <c r="R24">
        <v>0</v>
      </c>
      <c r="S24">
        <v>1</v>
      </c>
      <c r="T24">
        <v>1</v>
      </c>
      <c r="U24">
        <v>0</v>
      </c>
      <c r="V24">
        <v>0</v>
      </c>
      <c r="W24">
        <v>4</v>
      </c>
    </row>
    <row r="25" spans="1:23" x14ac:dyDescent="0.3">
      <c r="A25">
        <v>6</v>
      </c>
      <c r="B25">
        <v>309</v>
      </c>
      <c r="C25">
        <v>0</v>
      </c>
      <c r="D25">
        <v>0</v>
      </c>
      <c r="E25">
        <v>73</v>
      </c>
      <c r="F25">
        <v>0.49417946172750965</v>
      </c>
      <c r="G25">
        <v>0</v>
      </c>
      <c r="H25" s="1">
        <v>0.49368503492865079</v>
      </c>
      <c r="I25" s="1">
        <v>0</v>
      </c>
      <c r="J25" s="1">
        <v>0.49368503492865079</v>
      </c>
      <c r="K25" s="2">
        <v>77.099999999999994</v>
      </c>
      <c r="L25">
        <v>171</v>
      </c>
      <c r="M25" s="2">
        <v>26.367090000000001</v>
      </c>
      <c r="N25">
        <v>0</v>
      </c>
      <c r="O25">
        <v>0</v>
      </c>
      <c r="P25">
        <v>1</v>
      </c>
      <c r="Q25">
        <v>0</v>
      </c>
      <c r="R25">
        <v>0</v>
      </c>
      <c r="S25">
        <v>1</v>
      </c>
      <c r="T25">
        <v>1</v>
      </c>
      <c r="U25">
        <v>0</v>
      </c>
      <c r="V25">
        <v>0</v>
      </c>
      <c r="W25">
        <v>5</v>
      </c>
    </row>
    <row r="26" spans="1:23" x14ac:dyDescent="0.3">
      <c r="A26">
        <v>3</v>
      </c>
      <c r="B26">
        <v>95</v>
      </c>
      <c r="C26">
        <v>0</v>
      </c>
      <c r="D26">
        <v>0</v>
      </c>
      <c r="E26">
        <v>68</v>
      </c>
      <c r="F26">
        <v>-6.2579733549089481E-2</v>
      </c>
      <c r="G26">
        <v>0</v>
      </c>
      <c r="H26" s="1">
        <v>-6.2517122494344393E-2</v>
      </c>
      <c r="I26" s="1">
        <v>0</v>
      </c>
      <c r="J26" s="1">
        <v>-6.2517122494344393E-2</v>
      </c>
      <c r="K26" s="2">
        <v>79.400000000000006</v>
      </c>
      <c r="L26">
        <v>153</v>
      </c>
      <c r="M26" s="2">
        <v>33.918579999999999</v>
      </c>
      <c r="N26">
        <v>0</v>
      </c>
      <c r="O26">
        <v>0</v>
      </c>
      <c r="P26">
        <v>0</v>
      </c>
      <c r="Q26">
        <v>0</v>
      </c>
      <c r="R26">
        <v>0</v>
      </c>
      <c r="S26">
        <v>1</v>
      </c>
      <c r="T26">
        <v>1</v>
      </c>
      <c r="U26">
        <v>0</v>
      </c>
      <c r="V26">
        <v>0</v>
      </c>
      <c r="W26">
        <v>2</v>
      </c>
    </row>
    <row r="27" spans="1:23" x14ac:dyDescent="0.3">
      <c r="A27">
        <v>6</v>
      </c>
      <c r="B27">
        <v>325</v>
      </c>
      <c r="C27">
        <v>0</v>
      </c>
      <c r="D27">
        <v>0</v>
      </c>
      <c r="E27">
        <v>61</v>
      </c>
      <c r="F27">
        <v>-0.84204260693632826</v>
      </c>
      <c r="G27">
        <v>0</v>
      </c>
      <c r="H27" s="1">
        <v>-0.84120014288653766</v>
      </c>
      <c r="I27" s="1">
        <v>0</v>
      </c>
      <c r="J27" s="1">
        <v>-0.84120014288653766</v>
      </c>
      <c r="K27" s="2">
        <v>61.2</v>
      </c>
      <c r="L27">
        <v>160</v>
      </c>
      <c r="M27" s="2">
        <v>23.90625</v>
      </c>
      <c r="N27">
        <v>0</v>
      </c>
      <c r="O27">
        <v>0</v>
      </c>
      <c r="P27">
        <v>0</v>
      </c>
      <c r="Q27">
        <v>0</v>
      </c>
      <c r="R27">
        <v>0</v>
      </c>
      <c r="S27">
        <v>2</v>
      </c>
      <c r="T27">
        <v>0</v>
      </c>
      <c r="U27">
        <v>1</v>
      </c>
      <c r="V27">
        <v>0</v>
      </c>
      <c r="W27">
        <v>1</v>
      </c>
    </row>
    <row r="28" spans="1:23" x14ac:dyDescent="0.3">
      <c r="A28">
        <v>1</v>
      </c>
      <c r="B28">
        <v>24</v>
      </c>
      <c r="C28">
        <v>0</v>
      </c>
      <c r="D28">
        <v>0</v>
      </c>
      <c r="E28">
        <v>56</v>
      </c>
      <c r="F28">
        <v>-1.3988018022129274</v>
      </c>
      <c r="G28">
        <v>0</v>
      </c>
      <c r="H28" s="1">
        <v>-1.3974023003095328</v>
      </c>
      <c r="I28" s="1">
        <v>0</v>
      </c>
      <c r="J28" s="1">
        <v>-1.3974023003095328</v>
      </c>
      <c r="K28" s="2">
        <v>68.900000000000006</v>
      </c>
      <c r="L28">
        <v>157</v>
      </c>
      <c r="M28" s="2">
        <v>27.952449999999999</v>
      </c>
      <c r="N28">
        <v>0</v>
      </c>
      <c r="O28">
        <v>0</v>
      </c>
      <c r="P28">
        <v>0</v>
      </c>
      <c r="Q28">
        <v>0</v>
      </c>
      <c r="R28">
        <v>0</v>
      </c>
      <c r="S28">
        <v>3</v>
      </c>
      <c r="T28">
        <v>0</v>
      </c>
      <c r="U28">
        <v>0</v>
      </c>
      <c r="V28">
        <v>1</v>
      </c>
      <c r="W28">
        <v>0</v>
      </c>
    </row>
    <row r="29" spans="1:23" x14ac:dyDescent="0.3">
      <c r="A29">
        <v>6</v>
      </c>
      <c r="B29">
        <v>305</v>
      </c>
      <c r="C29">
        <v>0</v>
      </c>
      <c r="D29">
        <v>0</v>
      </c>
      <c r="E29">
        <v>71</v>
      </c>
      <c r="F29">
        <v>0.27147578361687003</v>
      </c>
      <c r="G29">
        <v>0</v>
      </c>
      <c r="H29" s="1">
        <v>0.27120417195945273</v>
      </c>
      <c r="I29" s="1">
        <v>0</v>
      </c>
      <c r="J29" s="1">
        <v>0.27120417195945273</v>
      </c>
      <c r="K29" s="2">
        <v>58.5</v>
      </c>
      <c r="L29">
        <v>165</v>
      </c>
      <c r="M29" s="2">
        <v>21.4876</v>
      </c>
      <c r="N29">
        <v>0</v>
      </c>
      <c r="O29">
        <v>0</v>
      </c>
      <c r="P29">
        <v>0</v>
      </c>
      <c r="Q29">
        <v>0</v>
      </c>
      <c r="R29">
        <v>0</v>
      </c>
      <c r="S29">
        <v>2</v>
      </c>
      <c r="T29">
        <v>0</v>
      </c>
      <c r="U29">
        <v>1</v>
      </c>
      <c r="V29">
        <v>0</v>
      </c>
      <c r="W29">
        <v>3</v>
      </c>
    </row>
    <row r="30" spans="1:23" x14ac:dyDescent="0.3">
      <c r="A30">
        <v>6</v>
      </c>
      <c r="B30">
        <v>308</v>
      </c>
      <c r="C30">
        <v>0</v>
      </c>
      <c r="D30">
        <v>0</v>
      </c>
      <c r="E30">
        <v>86</v>
      </c>
      <c r="F30">
        <v>1.9417533694466673</v>
      </c>
      <c r="G30">
        <v>0</v>
      </c>
      <c r="H30" s="1">
        <v>1.9398106442284384</v>
      </c>
      <c r="I30" s="1">
        <v>0</v>
      </c>
      <c r="J30" s="1">
        <v>1.9398106442284384</v>
      </c>
      <c r="K30" s="2">
        <v>69.900000000000006</v>
      </c>
      <c r="L30">
        <v>153</v>
      </c>
      <c r="M30" s="2">
        <v>29.860309999999998</v>
      </c>
      <c r="N30">
        <v>0</v>
      </c>
      <c r="O30">
        <v>0</v>
      </c>
      <c r="P30">
        <v>1</v>
      </c>
      <c r="Q30">
        <v>0</v>
      </c>
      <c r="R30">
        <v>0</v>
      </c>
      <c r="S30">
        <v>2</v>
      </c>
      <c r="T30">
        <v>0</v>
      </c>
      <c r="U30">
        <v>1</v>
      </c>
      <c r="V30">
        <v>0</v>
      </c>
      <c r="W30">
        <v>8</v>
      </c>
    </row>
    <row r="31" spans="1:23" x14ac:dyDescent="0.3">
      <c r="A31">
        <v>5</v>
      </c>
      <c r="B31">
        <v>300</v>
      </c>
      <c r="C31">
        <v>0</v>
      </c>
      <c r="D31">
        <v>0</v>
      </c>
      <c r="E31">
        <v>57</v>
      </c>
      <c r="F31">
        <v>-1.2874499631576075</v>
      </c>
      <c r="G31">
        <v>0</v>
      </c>
      <c r="H31" s="1">
        <v>-1.2861618688249339</v>
      </c>
      <c r="I31" s="1">
        <v>0</v>
      </c>
      <c r="J31" s="1">
        <v>-1.2861618688249339</v>
      </c>
      <c r="K31" s="2">
        <v>83.9</v>
      </c>
      <c r="L31">
        <v>170</v>
      </c>
      <c r="M31" s="2">
        <v>29.031140000000001</v>
      </c>
      <c r="N31">
        <v>0</v>
      </c>
      <c r="O31">
        <v>0</v>
      </c>
      <c r="P31">
        <v>0</v>
      </c>
      <c r="Q31">
        <v>0</v>
      </c>
      <c r="R31">
        <v>0</v>
      </c>
      <c r="S31">
        <v>2</v>
      </c>
      <c r="T31">
        <v>0</v>
      </c>
      <c r="U31">
        <v>1</v>
      </c>
      <c r="V31">
        <v>0</v>
      </c>
      <c r="W31">
        <v>0</v>
      </c>
    </row>
    <row r="32" spans="1:23" x14ac:dyDescent="0.3">
      <c r="A32">
        <v>3</v>
      </c>
      <c r="B32">
        <v>166</v>
      </c>
      <c r="C32">
        <v>0</v>
      </c>
      <c r="D32">
        <v>0</v>
      </c>
      <c r="E32">
        <v>71</v>
      </c>
      <c r="F32">
        <v>0.27147578361687003</v>
      </c>
      <c r="G32">
        <v>0</v>
      </c>
      <c r="H32" s="1">
        <v>0.27120417195945273</v>
      </c>
      <c r="I32" s="1">
        <v>0</v>
      </c>
      <c r="J32" s="1">
        <v>0.27120417195945273</v>
      </c>
      <c r="K32" s="2">
        <v>58.5</v>
      </c>
      <c r="L32">
        <v>175</v>
      </c>
      <c r="M32" s="2">
        <v>19.102039999999999</v>
      </c>
      <c r="N32">
        <v>0</v>
      </c>
      <c r="O32">
        <v>0</v>
      </c>
      <c r="P32">
        <v>0</v>
      </c>
      <c r="Q32">
        <v>0</v>
      </c>
      <c r="R32">
        <v>0</v>
      </c>
      <c r="S32">
        <v>3</v>
      </c>
      <c r="T32">
        <v>0</v>
      </c>
      <c r="U32">
        <v>0</v>
      </c>
      <c r="V32">
        <v>1</v>
      </c>
      <c r="W32">
        <v>3</v>
      </c>
    </row>
    <row r="33" spans="1:23" x14ac:dyDescent="0.3">
      <c r="A33">
        <v>2</v>
      </c>
      <c r="B33">
        <v>54</v>
      </c>
      <c r="C33">
        <v>0</v>
      </c>
      <c r="D33">
        <v>0</v>
      </c>
      <c r="E33">
        <v>69</v>
      </c>
      <c r="F33">
        <v>4.8772105506230352E-2</v>
      </c>
      <c r="G33">
        <v>0</v>
      </c>
      <c r="H33" s="1">
        <v>4.8723308990254642E-2</v>
      </c>
      <c r="I33" s="1">
        <v>0</v>
      </c>
      <c r="J33" s="1">
        <v>4.8723308990254642E-2</v>
      </c>
      <c r="K33" s="2">
        <v>65.3</v>
      </c>
      <c r="L33">
        <v>170</v>
      </c>
      <c r="M33" s="2">
        <v>22.59516</v>
      </c>
      <c r="N33">
        <v>1</v>
      </c>
      <c r="O33">
        <v>1</v>
      </c>
      <c r="P33">
        <v>0</v>
      </c>
      <c r="Q33">
        <v>0</v>
      </c>
      <c r="R33">
        <v>0</v>
      </c>
      <c r="S33">
        <v>2</v>
      </c>
      <c r="T33">
        <v>0</v>
      </c>
      <c r="U33">
        <v>1</v>
      </c>
      <c r="V33">
        <v>0</v>
      </c>
      <c r="W33">
        <v>3</v>
      </c>
    </row>
    <row r="34" spans="1:23" x14ac:dyDescent="0.3">
      <c r="A34">
        <v>5</v>
      </c>
      <c r="B34">
        <v>294</v>
      </c>
      <c r="C34">
        <v>0</v>
      </c>
      <c r="D34">
        <v>0</v>
      </c>
      <c r="E34">
        <v>75</v>
      </c>
      <c r="F34">
        <v>0.71688313983814933</v>
      </c>
      <c r="G34">
        <v>0</v>
      </c>
      <c r="H34" s="1">
        <v>0.7161658978978489</v>
      </c>
      <c r="I34" s="1">
        <v>0</v>
      </c>
      <c r="J34" s="1">
        <v>0.7161658978978489</v>
      </c>
      <c r="K34" s="2">
        <v>46.7</v>
      </c>
      <c r="L34">
        <v>154</v>
      </c>
      <c r="M34" s="2">
        <v>19.69135</v>
      </c>
      <c r="N34">
        <v>1</v>
      </c>
      <c r="O34">
        <v>0</v>
      </c>
      <c r="P34">
        <v>1</v>
      </c>
      <c r="Q34">
        <v>0</v>
      </c>
      <c r="R34">
        <v>0</v>
      </c>
      <c r="S34">
        <v>2</v>
      </c>
      <c r="T34">
        <v>0</v>
      </c>
      <c r="U34">
        <v>1</v>
      </c>
      <c r="V34">
        <v>0</v>
      </c>
      <c r="W34">
        <v>7</v>
      </c>
    </row>
    <row r="35" spans="1:23" x14ac:dyDescent="0.3">
      <c r="A35">
        <v>2</v>
      </c>
      <c r="B35">
        <v>74</v>
      </c>
      <c r="C35">
        <v>0</v>
      </c>
      <c r="D35">
        <v>0</v>
      </c>
      <c r="E35">
        <v>74</v>
      </c>
      <c r="F35">
        <v>0.60553130078282946</v>
      </c>
      <c r="G35">
        <v>0</v>
      </c>
      <c r="H35" s="1">
        <v>0.60492546641324985</v>
      </c>
      <c r="I35" s="1">
        <v>0</v>
      </c>
      <c r="J35" s="1">
        <v>0.60492546641324985</v>
      </c>
      <c r="K35" s="2">
        <v>63.5</v>
      </c>
      <c r="L35">
        <v>153</v>
      </c>
      <c r="M35" s="2">
        <v>27.12632</v>
      </c>
      <c r="N35">
        <v>1</v>
      </c>
      <c r="O35">
        <v>0</v>
      </c>
      <c r="P35">
        <v>0</v>
      </c>
      <c r="Q35">
        <v>0</v>
      </c>
      <c r="R35">
        <v>0</v>
      </c>
      <c r="S35">
        <v>3</v>
      </c>
      <c r="T35">
        <v>0</v>
      </c>
      <c r="U35">
        <v>0</v>
      </c>
      <c r="V35">
        <v>1</v>
      </c>
      <c r="W35">
        <v>3</v>
      </c>
    </row>
    <row r="36" spans="1:23" x14ac:dyDescent="0.3">
      <c r="A36">
        <v>4</v>
      </c>
      <c r="B36">
        <v>229</v>
      </c>
      <c r="C36">
        <v>0</v>
      </c>
      <c r="D36">
        <v>0</v>
      </c>
      <c r="E36">
        <v>70</v>
      </c>
      <c r="F36">
        <v>0.16012394456155019</v>
      </c>
      <c r="G36">
        <v>0</v>
      </c>
      <c r="H36" s="1">
        <v>0.15996374047485368</v>
      </c>
      <c r="I36" s="1">
        <v>0</v>
      </c>
      <c r="J36" s="1">
        <v>0.15996374047485368</v>
      </c>
      <c r="K36" s="2">
        <v>79.400000000000006</v>
      </c>
      <c r="L36">
        <v>170</v>
      </c>
      <c r="M36" s="2">
        <v>27.474049999999998</v>
      </c>
      <c r="N36">
        <v>0</v>
      </c>
      <c r="O36">
        <v>0</v>
      </c>
      <c r="P36">
        <v>1</v>
      </c>
      <c r="Q36">
        <v>0</v>
      </c>
      <c r="R36">
        <v>0</v>
      </c>
      <c r="S36">
        <v>3</v>
      </c>
      <c r="T36">
        <v>0</v>
      </c>
      <c r="U36">
        <v>0</v>
      </c>
      <c r="V36">
        <v>1</v>
      </c>
      <c r="W36">
        <v>5</v>
      </c>
    </row>
    <row r="37" spans="1:23" x14ac:dyDescent="0.3">
      <c r="A37">
        <v>5</v>
      </c>
      <c r="B37">
        <v>295</v>
      </c>
      <c r="C37">
        <v>0</v>
      </c>
      <c r="D37">
        <v>0</v>
      </c>
      <c r="E37">
        <v>56</v>
      </c>
      <c r="F37">
        <v>-1.3988018022129274</v>
      </c>
      <c r="G37">
        <v>0</v>
      </c>
      <c r="H37" s="1">
        <v>-1.3974023003095328</v>
      </c>
      <c r="I37" s="1">
        <v>0</v>
      </c>
      <c r="J37" s="1">
        <v>-1.3974023003095328</v>
      </c>
      <c r="K37" s="2">
        <v>86.2</v>
      </c>
      <c r="L37">
        <v>162</v>
      </c>
      <c r="M37" s="2">
        <v>32.845599999999997</v>
      </c>
      <c r="N37">
        <v>0</v>
      </c>
      <c r="O37">
        <v>0</v>
      </c>
      <c r="P37">
        <v>0</v>
      </c>
      <c r="Q37">
        <v>0</v>
      </c>
      <c r="R37">
        <v>0</v>
      </c>
      <c r="S37">
        <v>2</v>
      </c>
      <c r="T37">
        <v>0</v>
      </c>
      <c r="U37">
        <v>1</v>
      </c>
      <c r="V37">
        <v>0</v>
      </c>
      <c r="W37">
        <v>0</v>
      </c>
    </row>
    <row r="38" spans="1:23" x14ac:dyDescent="0.3">
      <c r="A38">
        <v>6</v>
      </c>
      <c r="B38">
        <v>309</v>
      </c>
      <c r="C38">
        <v>0</v>
      </c>
      <c r="D38">
        <v>0</v>
      </c>
      <c r="E38">
        <v>75</v>
      </c>
      <c r="F38">
        <v>0.71688313983814933</v>
      </c>
      <c r="G38">
        <v>0</v>
      </c>
      <c r="H38" s="1">
        <v>0.7161658978978489</v>
      </c>
      <c r="I38" s="1">
        <v>0</v>
      </c>
      <c r="J38" s="1">
        <v>0.7161658978978489</v>
      </c>
      <c r="K38" s="2">
        <v>55.3</v>
      </c>
      <c r="L38">
        <v>158</v>
      </c>
      <c r="M38" s="2">
        <v>22.151900000000001</v>
      </c>
      <c r="N38">
        <v>0</v>
      </c>
      <c r="O38">
        <v>0</v>
      </c>
      <c r="P38">
        <v>0</v>
      </c>
      <c r="Q38">
        <v>0</v>
      </c>
      <c r="R38">
        <v>0</v>
      </c>
      <c r="S38">
        <v>1</v>
      </c>
      <c r="T38">
        <v>1</v>
      </c>
      <c r="U38">
        <v>0</v>
      </c>
      <c r="V38">
        <v>0</v>
      </c>
      <c r="W38">
        <v>5</v>
      </c>
    </row>
    <row r="39" spans="1:23" x14ac:dyDescent="0.3">
      <c r="A39">
        <v>5</v>
      </c>
      <c r="B39">
        <v>288</v>
      </c>
      <c r="C39">
        <v>0</v>
      </c>
      <c r="D39">
        <v>0</v>
      </c>
      <c r="E39">
        <v>81</v>
      </c>
      <c r="F39">
        <v>1.3849941741700682</v>
      </c>
      <c r="G39">
        <v>0</v>
      </c>
      <c r="H39" s="1">
        <v>1.3836084868054432</v>
      </c>
      <c r="I39" s="1">
        <v>0</v>
      </c>
      <c r="J39" s="1">
        <v>1.3836084868054432</v>
      </c>
      <c r="K39" s="2">
        <v>43.1</v>
      </c>
      <c r="L39">
        <v>152</v>
      </c>
      <c r="M39" s="2">
        <v>18.654779999999999</v>
      </c>
      <c r="N39">
        <v>0</v>
      </c>
      <c r="O39">
        <v>0</v>
      </c>
      <c r="P39">
        <v>0</v>
      </c>
      <c r="Q39">
        <v>0</v>
      </c>
      <c r="R39">
        <v>0</v>
      </c>
      <c r="S39">
        <v>1</v>
      </c>
      <c r="T39">
        <v>1</v>
      </c>
      <c r="U39">
        <v>0</v>
      </c>
      <c r="V39">
        <v>0</v>
      </c>
      <c r="W39">
        <v>6</v>
      </c>
    </row>
    <row r="40" spans="1:23" x14ac:dyDescent="0.3">
      <c r="A40">
        <v>6</v>
      </c>
      <c r="B40">
        <v>306</v>
      </c>
      <c r="C40">
        <v>0</v>
      </c>
      <c r="D40">
        <v>0</v>
      </c>
      <c r="E40">
        <v>66</v>
      </c>
      <c r="F40">
        <v>-0.28528341165972915</v>
      </c>
      <c r="G40">
        <v>0</v>
      </c>
      <c r="H40" s="1">
        <v>-0.28499798546354249</v>
      </c>
      <c r="I40" s="1">
        <v>0</v>
      </c>
      <c r="J40" s="1">
        <v>-0.28499798546354249</v>
      </c>
      <c r="K40" s="2">
        <v>64.400000000000006</v>
      </c>
      <c r="L40">
        <v>160</v>
      </c>
      <c r="M40" s="2">
        <v>25.15625</v>
      </c>
      <c r="N40">
        <v>0</v>
      </c>
      <c r="O40">
        <v>0</v>
      </c>
      <c r="P40">
        <v>1</v>
      </c>
      <c r="Q40">
        <v>0</v>
      </c>
      <c r="R40">
        <v>0</v>
      </c>
      <c r="S40">
        <v>1</v>
      </c>
      <c r="T40">
        <v>1</v>
      </c>
      <c r="U40">
        <v>0</v>
      </c>
      <c r="V40">
        <v>0</v>
      </c>
      <c r="W40">
        <v>4</v>
      </c>
    </row>
    <row r="41" spans="1:23" x14ac:dyDescent="0.3">
      <c r="A41">
        <v>5</v>
      </c>
      <c r="B41">
        <v>289</v>
      </c>
      <c r="C41">
        <v>0</v>
      </c>
      <c r="D41">
        <v>0</v>
      </c>
      <c r="E41">
        <v>65</v>
      </c>
      <c r="F41">
        <v>-0.39663525071504896</v>
      </c>
      <c r="G41">
        <v>0</v>
      </c>
      <c r="H41" s="1">
        <v>-0.39623841694814149</v>
      </c>
      <c r="I41" s="1">
        <v>0</v>
      </c>
      <c r="J41" s="1">
        <v>-0.39623841694814149</v>
      </c>
      <c r="K41" s="2">
        <v>64.400000000000006</v>
      </c>
      <c r="L41">
        <v>158</v>
      </c>
      <c r="M41" s="2">
        <v>25.797149999999998</v>
      </c>
      <c r="N41">
        <v>0</v>
      </c>
      <c r="O41">
        <v>1</v>
      </c>
      <c r="P41">
        <v>0</v>
      </c>
      <c r="Q41">
        <v>0</v>
      </c>
      <c r="R41">
        <v>0</v>
      </c>
      <c r="S41">
        <v>2</v>
      </c>
      <c r="T41">
        <v>0</v>
      </c>
      <c r="U41">
        <v>1</v>
      </c>
      <c r="V41">
        <v>0</v>
      </c>
      <c r="W41">
        <v>3</v>
      </c>
    </row>
    <row r="42" spans="1:23" x14ac:dyDescent="0.3">
      <c r="A42">
        <v>3</v>
      </c>
      <c r="B42">
        <v>166</v>
      </c>
      <c r="C42">
        <v>0</v>
      </c>
      <c r="D42">
        <v>1</v>
      </c>
      <c r="E42">
        <v>75</v>
      </c>
      <c r="F42">
        <v>0.71688313983814933</v>
      </c>
      <c r="G42">
        <v>75</v>
      </c>
      <c r="H42" s="1">
        <v>0.7161658978978489</v>
      </c>
      <c r="I42" s="1">
        <v>0.7161658978978489</v>
      </c>
      <c r="J42" s="1">
        <v>0</v>
      </c>
      <c r="K42" s="2">
        <v>103.4</v>
      </c>
      <c r="L42">
        <v>170</v>
      </c>
      <c r="M42" s="2">
        <v>35.778550000000003</v>
      </c>
      <c r="N42">
        <v>1</v>
      </c>
      <c r="O42">
        <v>0</v>
      </c>
      <c r="P42">
        <v>1</v>
      </c>
      <c r="Q42">
        <v>0</v>
      </c>
      <c r="R42">
        <v>0</v>
      </c>
      <c r="S42">
        <v>3</v>
      </c>
      <c r="T42">
        <v>0</v>
      </c>
      <c r="U42">
        <v>0</v>
      </c>
      <c r="V42">
        <v>1</v>
      </c>
      <c r="W42">
        <v>7</v>
      </c>
    </row>
    <row r="43" spans="1:23" x14ac:dyDescent="0.3">
      <c r="A43">
        <v>2</v>
      </c>
      <c r="B43">
        <v>86</v>
      </c>
      <c r="C43">
        <v>0</v>
      </c>
      <c r="D43">
        <v>0</v>
      </c>
      <c r="E43">
        <v>80</v>
      </c>
      <c r="F43">
        <v>1.2736423351147483</v>
      </c>
      <c r="G43">
        <v>0</v>
      </c>
      <c r="H43" s="1">
        <v>1.2723680553208441</v>
      </c>
      <c r="I43" s="1">
        <v>0</v>
      </c>
      <c r="J43" s="1">
        <v>1.2723680553208441</v>
      </c>
      <c r="K43" s="2">
        <v>62.1</v>
      </c>
      <c r="L43">
        <v>158</v>
      </c>
      <c r="M43" s="2">
        <v>24.875820000000001</v>
      </c>
      <c r="N43">
        <v>0</v>
      </c>
      <c r="O43">
        <v>0</v>
      </c>
      <c r="P43">
        <v>0</v>
      </c>
      <c r="Q43">
        <v>0</v>
      </c>
      <c r="R43">
        <v>0</v>
      </c>
      <c r="S43">
        <v>1</v>
      </c>
      <c r="T43">
        <v>1</v>
      </c>
      <c r="U43">
        <v>0</v>
      </c>
      <c r="V43">
        <v>0</v>
      </c>
      <c r="W43">
        <v>5</v>
      </c>
    </row>
    <row r="44" spans="1:23" x14ac:dyDescent="0.3">
      <c r="A44">
        <v>2</v>
      </c>
      <c r="B44">
        <v>87</v>
      </c>
      <c r="C44">
        <v>0</v>
      </c>
      <c r="D44">
        <v>0</v>
      </c>
      <c r="E44">
        <v>60</v>
      </c>
      <c r="F44">
        <v>-0.95339444599164813</v>
      </c>
      <c r="G44">
        <v>0</v>
      </c>
      <c r="H44" s="1">
        <v>-0.95244057437113672</v>
      </c>
      <c r="I44" s="1">
        <v>0</v>
      </c>
      <c r="J44" s="1">
        <v>-0.95244057437113672</v>
      </c>
      <c r="K44" s="2">
        <v>84.8</v>
      </c>
      <c r="L44">
        <v>152</v>
      </c>
      <c r="M44" s="2">
        <v>36.703600000000002</v>
      </c>
      <c r="N44">
        <v>1</v>
      </c>
      <c r="O44">
        <v>0</v>
      </c>
      <c r="P44">
        <v>0</v>
      </c>
      <c r="Q44">
        <v>0</v>
      </c>
      <c r="R44">
        <v>0</v>
      </c>
      <c r="S44">
        <v>1</v>
      </c>
      <c r="T44">
        <v>1</v>
      </c>
      <c r="U44">
        <v>0</v>
      </c>
      <c r="V44">
        <v>0</v>
      </c>
      <c r="W44">
        <v>1</v>
      </c>
    </row>
    <row r="45" spans="1:23" x14ac:dyDescent="0.3">
      <c r="A45">
        <v>2</v>
      </c>
      <c r="B45">
        <v>62</v>
      </c>
      <c r="C45">
        <v>0</v>
      </c>
      <c r="D45">
        <v>0</v>
      </c>
      <c r="E45">
        <v>64</v>
      </c>
      <c r="F45">
        <v>-0.50798708977036877</v>
      </c>
      <c r="G45">
        <v>0</v>
      </c>
      <c r="H45" s="1">
        <v>-0.5074788484327406</v>
      </c>
      <c r="I45" s="1">
        <v>0</v>
      </c>
      <c r="J45" s="1">
        <v>-0.5074788484327406</v>
      </c>
      <c r="K45" s="2">
        <v>74.400000000000006</v>
      </c>
      <c r="L45">
        <v>171</v>
      </c>
      <c r="M45" s="2">
        <v>25.443729999999999</v>
      </c>
      <c r="N45">
        <v>1</v>
      </c>
      <c r="O45">
        <v>0</v>
      </c>
      <c r="P45">
        <v>0</v>
      </c>
      <c r="Q45">
        <v>0</v>
      </c>
      <c r="R45">
        <v>0</v>
      </c>
      <c r="S45">
        <v>2</v>
      </c>
      <c r="T45">
        <v>0</v>
      </c>
      <c r="U45">
        <v>1</v>
      </c>
      <c r="V45">
        <v>0</v>
      </c>
      <c r="W45">
        <v>1</v>
      </c>
    </row>
    <row r="46" spans="1:23" x14ac:dyDescent="0.3">
      <c r="A46">
        <v>3</v>
      </c>
      <c r="B46">
        <v>181</v>
      </c>
      <c r="C46">
        <v>0</v>
      </c>
      <c r="D46">
        <v>1</v>
      </c>
      <c r="E46">
        <v>82</v>
      </c>
      <c r="F46">
        <v>1.4963460132253881</v>
      </c>
      <c r="G46">
        <v>82</v>
      </c>
      <c r="H46" s="1">
        <v>1.4948489182900422</v>
      </c>
      <c r="I46" s="1">
        <v>1.4948489182900422</v>
      </c>
      <c r="J46" s="1">
        <v>0</v>
      </c>
      <c r="K46" s="2">
        <v>57.2</v>
      </c>
      <c r="L46">
        <v>154</v>
      </c>
      <c r="M46" s="2">
        <v>24.118739999999999</v>
      </c>
      <c r="N46">
        <v>0</v>
      </c>
      <c r="O46">
        <v>0</v>
      </c>
      <c r="P46">
        <v>0</v>
      </c>
      <c r="Q46">
        <v>0</v>
      </c>
      <c r="R46">
        <v>0</v>
      </c>
      <c r="S46">
        <v>3</v>
      </c>
      <c r="T46">
        <v>0</v>
      </c>
      <c r="U46">
        <v>0</v>
      </c>
      <c r="V46">
        <v>1</v>
      </c>
      <c r="W46">
        <v>6</v>
      </c>
    </row>
    <row r="47" spans="1:23" x14ac:dyDescent="0.3">
      <c r="A47">
        <v>2</v>
      </c>
      <c r="B47">
        <v>61</v>
      </c>
      <c r="C47">
        <v>0</v>
      </c>
      <c r="D47">
        <v>0</v>
      </c>
      <c r="E47">
        <v>66</v>
      </c>
      <c r="F47">
        <v>-0.28528341165972915</v>
      </c>
      <c r="G47">
        <v>0</v>
      </c>
      <c r="H47" s="1">
        <v>-0.28499798546354249</v>
      </c>
      <c r="I47" s="1">
        <v>0</v>
      </c>
      <c r="J47" s="1">
        <v>-0.28499798546354249</v>
      </c>
      <c r="K47" s="2">
        <v>93</v>
      </c>
      <c r="L47">
        <v>163</v>
      </c>
      <c r="M47" s="2">
        <v>35.0032</v>
      </c>
      <c r="N47">
        <v>0</v>
      </c>
      <c r="O47">
        <v>0</v>
      </c>
      <c r="P47">
        <v>1</v>
      </c>
      <c r="Q47">
        <v>0</v>
      </c>
      <c r="R47">
        <v>0</v>
      </c>
      <c r="S47">
        <v>1</v>
      </c>
      <c r="T47">
        <v>1</v>
      </c>
      <c r="U47">
        <v>0</v>
      </c>
      <c r="V47">
        <v>0</v>
      </c>
      <c r="W47">
        <v>4</v>
      </c>
    </row>
    <row r="48" spans="1:23" x14ac:dyDescent="0.3">
      <c r="A48">
        <v>5</v>
      </c>
      <c r="B48">
        <v>295</v>
      </c>
      <c r="C48">
        <v>0</v>
      </c>
      <c r="D48">
        <v>0</v>
      </c>
      <c r="E48">
        <v>66</v>
      </c>
      <c r="F48">
        <v>-0.28528341165972915</v>
      </c>
      <c r="G48">
        <v>0</v>
      </c>
      <c r="H48" s="1">
        <v>-0.28499798546354249</v>
      </c>
      <c r="I48" s="1">
        <v>0</v>
      </c>
      <c r="J48" s="1">
        <v>-0.28499798546354249</v>
      </c>
      <c r="K48" s="2">
        <v>68.900000000000006</v>
      </c>
      <c r="L48">
        <v>160</v>
      </c>
      <c r="M48" s="2">
        <v>26.914059999999999</v>
      </c>
      <c r="N48">
        <v>1</v>
      </c>
      <c r="O48">
        <v>0</v>
      </c>
      <c r="P48">
        <v>0</v>
      </c>
      <c r="Q48">
        <v>0</v>
      </c>
      <c r="R48">
        <v>0</v>
      </c>
      <c r="S48">
        <v>3</v>
      </c>
      <c r="T48">
        <v>0</v>
      </c>
      <c r="U48">
        <v>0</v>
      </c>
      <c r="V48">
        <v>1</v>
      </c>
      <c r="W48">
        <v>2</v>
      </c>
    </row>
    <row r="49" spans="1:23" x14ac:dyDescent="0.3">
      <c r="A49">
        <v>2</v>
      </c>
      <c r="B49">
        <v>63</v>
      </c>
      <c r="C49">
        <v>0</v>
      </c>
      <c r="D49">
        <v>1</v>
      </c>
      <c r="E49">
        <v>65</v>
      </c>
      <c r="F49">
        <v>-0.39663525071504896</v>
      </c>
      <c r="G49">
        <v>65</v>
      </c>
      <c r="H49" s="1">
        <v>-0.39623841694814149</v>
      </c>
      <c r="I49" s="1">
        <v>-0.39623841694814149</v>
      </c>
      <c r="J49" s="1">
        <v>0</v>
      </c>
      <c r="K49" s="2">
        <v>90.7</v>
      </c>
      <c r="L49">
        <v>166</v>
      </c>
      <c r="M49" s="2">
        <v>32.914790000000004</v>
      </c>
      <c r="N49">
        <v>1</v>
      </c>
      <c r="O49">
        <v>0</v>
      </c>
      <c r="P49">
        <v>1</v>
      </c>
      <c r="Q49">
        <v>0</v>
      </c>
      <c r="R49">
        <v>0</v>
      </c>
      <c r="S49">
        <v>2</v>
      </c>
      <c r="T49">
        <v>0</v>
      </c>
      <c r="U49">
        <v>1</v>
      </c>
      <c r="V49">
        <v>0</v>
      </c>
      <c r="W49">
        <v>5</v>
      </c>
    </row>
    <row r="50" spans="1:23" x14ac:dyDescent="0.3">
      <c r="A50">
        <v>2</v>
      </c>
      <c r="B50">
        <v>77</v>
      </c>
      <c r="C50">
        <v>0</v>
      </c>
      <c r="D50">
        <v>0</v>
      </c>
      <c r="E50">
        <v>56</v>
      </c>
      <c r="F50">
        <v>-1.3988018022129274</v>
      </c>
      <c r="G50">
        <v>0</v>
      </c>
      <c r="H50" s="1">
        <v>-1.3974023003095328</v>
      </c>
      <c r="I50" s="1">
        <v>0</v>
      </c>
      <c r="J50" s="1">
        <v>-1.3974023003095328</v>
      </c>
      <c r="K50" s="2">
        <v>96.2</v>
      </c>
      <c r="L50">
        <v>170</v>
      </c>
      <c r="M50" s="2">
        <v>33.287199999999999</v>
      </c>
      <c r="N50">
        <v>0</v>
      </c>
      <c r="O50">
        <v>0</v>
      </c>
      <c r="P50">
        <v>1</v>
      </c>
      <c r="Q50">
        <v>0</v>
      </c>
      <c r="R50">
        <v>0</v>
      </c>
      <c r="S50">
        <v>2</v>
      </c>
      <c r="T50">
        <v>0</v>
      </c>
      <c r="U50">
        <v>1</v>
      </c>
      <c r="V50">
        <v>0</v>
      </c>
      <c r="W50">
        <v>2</v>
      </c>
    </row>
    <row r="51" spans="1:23" x14ac:dyDescent="0.3">
      <c r="A51">
        <v>5</v>
      </c>
      <c r="B51">
        <v>287</v>
      </c>
      <c r="C51">
        <v>0</v>
      </c>
      <c r="D51">
        <v>0</v>
      </c>
      <c r="E51">
        <v>59</v>
      </c>
      <c r="F51">
        <v>-1.064746285046968</v>
      </c>
      <c r="G51">
        <v>0</v>
      </c>
      <c r="H51" s="1">
        <v>-1.0636810058557358</v>
      </c>
      <c r="I51" s="1">
        <v>0</v>
      </c>
      <c r="J51" s="1">
        <v>-1.0636810058557358</v>
      </c>
      <c r="K51" s="2">
        <v>72.599999999999994</v>
      </c>
      <c r="L51">
        <v>162</v>
      </c>
      <c r="M51" s="2">
        <v>27.66347</v>
      </c>
      <c r="N51">
        <v>1</v>
      </c>
      <c r="O51">
        <v>0</v>
      </c>
      <c r="P51">
        <v>1</v>
      </c>
      <c r="Q51">
        <v>0</v>
      </c>
      <c r="R51">
        <v>0</v>
      </c>
      <c r="S51">
        <v>1</v>
      </c>
      <c r="T51">
        <v>1</v>
      </c>
      <c r="U51">
        <v>0</v>
      </c>
      <c r="V51">
        <v>0</v>
      </c>
      <c r="W51">
        <v>2</v>
      </c>
    </row>
    <row r="52" spans="1:23" x14ac:dyDescent="0.3">
      <c r="A52">
        <v>1</v>
      </c>
      <c r="B52">
        <v>30</v>
      </c>
      <c r="C52">
        <v>0</v>
      </c>
      <c r="D52">
        <v>0</v>
      </c>
      <c r="E52">
        <v>71</v>
      </c>
      <c r="F52">
        <v>0.27147578361687003</v>
      </c>
      <c r="G52">
        <v>0</v>
      </c>
      <c r="H52" s="1">
        <v>0.27120417195945273</v>
      </c>
      <c r="I52" s="1">
        <v>0</v>
      </c>
      <c r="J52" s="1">
        <v>0.27120417195945273</v>
      </c>
      <c r="K52" s="2">
        <v>65.8</v>
      </c>
      <c r="L52">
        <v>157</v>
      </c>
      <c r="M52" s="2">
        <v>26.694800000000001</v>
      </c>
      <c r="N52">
        <v>0</v>
      </c>
      <c r="O52">
        <v>0</v>
      </c>
      <c r="P52">
        <v>0</v>
      </c>
      <c r="Q52">
        <v>0</v>
      </c>
      <c r="R52">
        <v>1</v>
      </c>
      <c r="S52">
        <v>1</v>
      </c>
      <c r="T52">
        <v>1</v>
      </c>
      <c r="U52">
        <v>0</v>
      </c>
      <c r="V52">
        <v>0</v>
      </c>
      <c r="W52">
        <v>4</v>
      </c>
    </row>
    <row r="53" spans="1:23" x14ac:dyDescent="0.3">
      <c r="A53">
        <v>5</v>
      </c>
      <c r="B53">
        <v>303</v>
      </c>
      <c r="C53">
        <v>0</v>
      </c>
      <c r="D53">
        <v>0</v>
      </c>
      <c r="E53">
        <v>65</v>
      </c>
      <c r="F53">
        <v>-0.39663525071504896</v>
      </c>
      <c r="G53">
        <v>0</v>
      </c>
      <c r="H53" s="1">
        <v>-0.39623841694814149</v>
      </c>
      <c r="I53" s="1">
        <v>0</v>
      </c>
      <c r="J53" s="1">
        <v>-0.39623841694814149</v>
      </c>
      <c r="K53" s="2">
        <v>59</v>
      </c>
      <c r="L53">
        <v>157</v>
      </c>
      <c r="M53" s="2">
        <v>23.936060000000001</v>
      </c>
      <c r="N53">
        <v>1</v>
      </c>
      <c r="O53">
        <v>0</v>
      </c>
      <c r="P53">
        <v>1</v>
      </c>
      <c r="Q53">
        <v>0</v>
      </c>
      <c r="R53">
        <v>1</v>
      </c>
      <c r="S53">
        <v>2</v>
      </c>
      <c r="T53">
        <v>0</v>
      </c>
      <c r="U53">
        <v>1</v>
      </c>
      <c r="V53">
        <v>0</v>
      </c>
      <c r="W53">
        <v>5</v>
      </c>
    </row>
    <row r="54" spans="1:23" x14ac:dyDescent="0.3">
      <c r="A54">
        <v>5</v>
      </c>
      <c r="B54">
        <v>289</v>
      </c>
      <c r="C54">
        <v>0</v>
      </c>
      <c r="D54">
        <v>0</v>
      </c>
      <c r="E54">
        <v>55</v>
      </c>
      <c r="F54">
        <v>-1.5101536412682472</v>
      </c>
      <c r="G54">
        <v>0</v>
      </c>
      <c r="H54" s="1">
        <v>-1.508642731794132</v>
      </c>
      <c r="I54" s="1">
        <v>0</v>
      </c>
      <c r="J54" s="1">
        <v>-1.508642731794132</v>
      </c>
      <c r="K54" s="2">
        <v>60.8</v>
      </c>
      <c r="L54">
        <v>170</v>
      </c>
      <c r="M54" s="2">
        <v>21.038060000000002</v>
      </c>
      <c r="N54">
        <v>0</v>
      </c>
      <c r="O54">
        <v>0</v>
      </c>
      <c r="P54">
        <v>0</v>
      </c>
      <c r="Q54">
        <v>0</v>
      </c>
      <c r="R54">
        <v>0</v>
      </c>
      <c r="S54">
        <v>3</v>
      </c>
      <c r="T54">
        <v>0</v>
      </c>
      <c r="U54">
        <v>0</v>
      </c>
      <c r="V54">
        <v>1</v>
      </c>
      <c r="W54">
        <v>0</v>
      </c>
    </row>
    <row r="55" spans="1:23" x14ac:dyDescent="0.3">
      <c r="A55">
        <v>2</v>
      </c>
      <c r="B55">
        <v>72</v>
      </c>
      <c r="C55">
        <v>0</v>
      </c>
      <c r="D55">
        <v>1</v>
      </c>
      <c r="E55">
        <v>70</v>
      </c>
      <c r="F55">
        <v>0.16012394456155019</v>
      </c>
      <c r="G55">
        <v>70</v>
      </c>
      <c r="H55" s="1">
        <v>0.15996374047485368</v>
      </c>
      <c r="I55" s="1">
        <v>0.15996374047485368</v>
      </c>
      <c r="J55" s="1">
        <v>0</v>
      </c>
      <c r="K55" s="2">
        <v>45.4</v>
      </c>
      <c r="L55">
        <v>142</v>
      </c>
      <c r="M55" s="2">
        <v>22.51538</v>
      </c>
      <c r="N55">
        <v>1</v>
      </c>
      <c r="O55">
        <v>1</v>
      </c>
      <c r="P55">
        <v>0</v>
      </c>
      <c r="Q55">
        <v>0</v>
      </c>
      <c r="R55">
        <v>0</v>
      </c>
      <c r="S55">
        <v>2</v>
      </c>
      <c r="T55">
        <v>0</v>
      </c>
      <c r="U55">
        <v>1</v>
      </c>
      <c r="V55">
        <v>0</v>
      </c>
      <c r="W55">
        <v>6</v>
      </c>
    </row>
    <row r="56" spans="1:23" x14ac:dyDescent="0.3">
      <c r="A56">
        <v>2</v>
      </c>
      <c r="B56">
        <v>54</v>
      </c>
      <c r="C56">
        <v>0</v>
      </c>
      <c r="D56">
        <v>0</v>
      </c>
      <c r="E56">
        <v>56</v>
      </c>
      <c r="F56">
        <v>-1.3988018022129274</v>
      </c>
      <c r="G56">
        <v>0</v>
      </c>
      <c r="H56" s="1">
        <v>-1.3974023003095328</v>
      </c>
      <c r="I56" s="1">
        <v>0</v>
      </c>
      <c r="J56" s="1">
        <v>-1.3974023003095328</v>
      </c>
      <c r="K56" s="2">
        <v>102.1</v>
      </c>
      <c r="L56">
        <v>165</v>
      </c>
      <c r="M56" s="2">
        <v>37.502299999999998</v>
      </c>
      <c r="N56">
        <v>1</v>
      </c>
      <c r="O56">
        <v>0</v>
      </c>
      <c r="P56">
        <v>0</v>
      </c>
      <c r="Q56">
        <v>0</v>
      </c>
      <c r="R56">
        <v>0</v>
      </c>
      <c r="S56">
        <v>2</v>
      </c>
      <c r="T56">
        <v>0</v>
      </c>
      <c r="U56">
        <v>1</v>
      </c>
      <c r="V56">
        <v>0</v>
      </c>
      <c r="W56">
        <v>0</v>
      </c>
    </row>
    <row r="57" spans="1:23" x14ac:dyDescent="0.3">
      <c r="A57">
        <v>1</v>
      </c>
      <c r="B57">
        <v>36</v>
      </c>
      <c r="C57">
        <v>0</v>
      </c>
      <c r="D57">
        <v>1</v>
      </c>
      <c r="E57">
        <v>86</v>
      </c>
      <c r="F57">
        <v>1.9417533694466673</v>
      </c>
      <c r="G57">
        <v>86</v>
      </c>
      <c r="H57" s="1">
        <v>1.9398106442284384</v>
      </c>
      <c r="I57" s="1">
        <v>1.9398106442284384</v>
      </c>
      <c r="J57" s="1">
        <v>0</v>
      </c>
      <c r="K57" s="2">
        <v>62.6</v>
      </c>
      <c r="L57">
        <v>152</v>
      </c>
      <c r="M57" s="2">
        <v>27.09488</v>
      </c>
      <c r="N57">
        <v>0</v>
      </c>
      <c r="O57">
        <v>0</v>
      </c>
      <c r="P57">
        <v>0</v>
      </c>
      <c r="Q57">
        <v>0</v>
      </c>
      <c r="R57">
        <v>0</v>
      </c>
      <c r="S57">
        <v>2</v>
      </c>
      <c r="T57">
        <v>0</v>
      </c>
      <c r="U57">
        <v>1</v>
      </c>
      <c r="V57">
        <v>0</v>
      </c>
      <c r="W57">
        <v>7</v>
      </c>
    </row>
    <row r="58" spans="1:23" x14ac:dyDescent="0.3">
      <c r="A58">
        <v>5</v>
      </c>
      <c r="B58">
        <v>287</v>
      </c>
      <c r="C58">
        <v>0</v>
      </c>
      <c r="D58">
        <v>0</v>
      </c>
      <c r="E58">
        <v>64</v>
      </c>
      <c r="F58">
        <v>-0.50798708977036877</v>
      </c>
      <c r="G58">
        <v>0</v>
      </c>
      <c r="H58" s="1">
        <v>-0.5074788484327406</v>
      </c>
      <c r="I58" s="1">
        <v>0</v>
      </c>
      <c r="J58" s="1">
        <v>-0.5074788484327406</v>
      </c>
      <c r="K58" s="2">
        <v>99.8</v>
      </c>
      <c r="L58">
        <v>162</v>
      </c>
      <c r="M58" s="2">
        <v>38.027740000000001</v>
      </c>
      <c r="N58">
        <v>0</v>
      </c>
      <c r="O58">
        <v>0</v>
      </c>
      <c r="P58">
        <v>1</v>
      </c>
      <c r="Q58">
        <v>0</v>
      </c>
      <c r="R58">
        <v>0</v>
      </c>
      <c r="S58">
        <v>1</v>
      </c>
      <c r="T58">
        <v>1</v>
      </c>
      <c r="U58">
        <v>0</v>
      </c>
      <c r="V58">
        <v>0</v>
      </c>
      <c r="W58">
        <v>3</v>
      </c>
    </row>
    <row r="59" spans="1:23" x14ac:dyDescent="0.3">
      <c r="A59">
        <v>1</v>
      </c>
      <c r="B59">
        <v>29</v>
      </c>
      <c r="C59">
        <v>0</v>
      </c>
      <c r="D59">
        <v>0</v>
      </c>
      <c r="E59">
        <v>58</v>
      </c>
      <c r="F59">
        <v>-1.1760981241022876</v>
      </c>
      <c r="G59">
        <v>0</v>
      </c>
      <c r="H59" s="1">
        <v>-1.1749214373403347</v>
      </c>
      <c r="I59" s="1">
        <v>0</v>
      </c>
      <c r="J59" s="1">
        <v>-1.1749214373403347</v>
      </c>
      <c r="K59" s="2">
        <v>74.8</v>
      </c>
      <c r="L59">
        <v>166</v>
      </c>
      <c r="M59" s="2">
        <v>27.14472</v>
      </c>
      <c r="N59">
        <v>0</v>
      </c>
      <c r="O59">
        <v>0</v>
      </c>
      <c r="P59">
        <v>0</v>
      </c>
      <c r="Q59">
        <v>0</v>
      </c>
      <c r="R59">
        <v>0</v>
      </c>
      <c r="S59">
        <v>2</v>
      </c>
      <c r="T59">
        <v>0</v>
      </c>
      <c r="U59">
        <v>1</v>
      </c>
      <c r="V59">
        <v>0</v>
      </c>
      <c r="W59">
        <v>0</v>
      </c>
    </row>
    <row r="60" spans="1:23" x14ac:dyDescent="0.3">
      <c r="A60">
        <v>2</v>
      </c>
      <c r="B60">
        <v>50</v>
      </c>
      <c r="C60">
        <v>0</v>
      </c>
      <c r="D60">
        <v>0</v>
      </c>
      <c r="E60">
        <v>58</v>
      </c>
      <c r="F60">
        <v>-1.1760981241022876</v>
      </c>
      <c r="G60">
        <v>0</v>
      </c>
      <c r="H60" s="1">
        <v>-1.1749214373403347</v>
      </c>
      <c r="I60" s="1">
        <v>0</v>
      </c>
      <c r="J60" s="1">
        <v>-1.1749214373403347</v>
      </c>
      <c r="K60" s="2">
        <v>76.2</v>
      </c>
      <c r="L60">
        <v>164</v>
      </c>
      <c r="M60" s="2">
        <v>28.33135</v>
      </c>
      <c r="N60">
        <v>0</v>
      </c>
      <c r="O60">
        <v>0</v>
      </c>
      <c r="P60">
        <v>1</v>
      </c>
      <c r="Q60">
        <v>0</v>
      </c>
      <c r="R60">
        <v>0</v>
      </c>
      <c r="S60">
        <v>3</v>
      </c>
      <c r="T60">
        <v>0</v>
      </c>
      <c r="U60">
        <v>0</v>
      </c>
      <c r="V60">
        <v>1</v>
      </c>
      <c r="W60">
        <v>2</v>
      </c>
    </row>
    <row r="61" spans="1:23" x14ac:dyDescent="0.3">
      <c r="A61">
        <v>5</v>
      </c>
      <c r="B61">
        <v>300</v>
      </c>
      <c r="C61">
        <v>0</v>
      </c>
      <c r="D61">
        <v>0</v>
      </c>
      <c r="E61">
        <v>65</v>
      </c>
      <c r="F61">
        <v>-0.39663525071504896</v>
      </c>
      <c r="G61">
        <v>0</v>
      </c>
      <c r="H61" s="1">
        <v>-0.39623841694814149</v>
      </c>
      <c r="I61" s="1">
        <v>0</v>
      </c>
      <c r="J61" s="1">
        <v>-0.39623841694814149</v>
      </c>
      <c r="K61" s="2">
        <v>68</v>
      </c>
      <c r="L61">
        <v>155</v>
      </c>
      <c r="M61" s="2">
        <v>28.303850000000001</v>
      </c>
      <c r="N61">
        <v>0</v>
      </c>
      <c r="O61">
        <v>0</v>
      </c>
      <c r="P61">
        <v>0</v>
      </c>
      <c r="Q61">
        <v>0</v>
      </c>
      <c r="R61">
        <v>0</v>
      </c>
      <c r="S61">
        <v>3</v>
      </c>
      <c r="T61">
        <v>0</v>
      </c>
      <c r="U61">
        <v>0</v>
      </c>
      <c r="V61">
        <v>1</v>
      </c>
      <c r="W61">
        <v>2</v>
      </c>
    </row>
    <row r="62" spans="1:23" x14ac:dyDescent="0.3">
      <c r="A62">
        <v>1</v>
      </c>
      <c r="B62">
        <v>21</v>
      </c>
      <c r="C62">
        <v>0</v>
      </c>
      <c r="D62">
        <v>0</v>
      </c>
      <c r="E62">
        <v>63</v>
      </c>
      <c r="F62">
        <v>-0.61933892882568864</v>
      </c>
      <c r="G62">
        <v>0</v>
      </c>
      <c r="H62" s="1">
        <v>-0.61871927991733955</v>
      </c>
      <c r="I62" s="1">
        <v>0</v>
      </c>
      <c r="J62" s="1">
        <v>-0.61871927991733955</v>
      </c>
      <c r="K62" s="2">
        <v>55.3</v>
      </c>
      <c r="L62">
        <v>154</v>
      </c>
      <c r="M62" s="2">
        <v>23.317589999999999</v>
      </c>
      <c r="N62">
        <v>0</v>
      </c>
      <c r="O62">
        <v>0</v>
      </c>
      <c r="P62">
        <v>0</v>
      </c>
      <c r="Q62">
        <v>0</v>
      </c>
      <c r="R62">
        <v>0</v>
      </c>
      <c r="S62">
        <v>1</v>
      </c>
      <c r="T62">
        <v>1</v>
      </c>
      <c r="U62">
        <v>0</v>
      </c>
      <c r="V62">
        <v>0</v>
      </c>
      <c r="W62">
        <v>2</v>
      </c>
    </row>
    <row r="63" spans="1:23" x14ac:dyDescent="0.3">
      <c r="A63">
        <v>5</v>
      </c>
      <c r="B63">
        <v>287</v>
      </c>
      <c r="C63">
        <v>0</v>
      </c>
      <c r="D63">
        <v>0</v>
      </c>
      <c r="E63">
        <v>60</v>
      </c>
      <c r="F63">
        <v>-0.95339444599164813</v>
      </c>
      <c r="G63">
        <v>0</v>
      </c>
      <c r="H63" s="1">
        <v>-0.95244057437113672</v>
      </c>
      <c r="I63" s="1">
        <v>0</v>
      </c>
      <c r="J63" s="1">
        <v>-0.95244057437113672</v>
      </c>
      <c r="K63" s="2">
        <v>80.7</v>
      </c>
      <c r="L63">
        <v>160</v>
      </c>
      <c r="M63" s="2">
        <v>31.523440000000001</v>
      </c>
      <c r="N63">
        <v>0</v>
      </c>
      <c r="O63">
        <v>0</v>
      </c>
      <c r="P63">
        <v>0</v>
      </c>
      <c r="Q63">
        <v>0</v>
      </c>
      <c r="R63">
        <v>0</v>
      </c>
      <c r="S63">
        <v>1</v>
      </c>
      <c r="T63">
        <v>1</v>
      </c>
      <c r="U63">
        <v>0</v>
      </c>
      <c r="V63">
        <v>0</v>
      </c>
      <c r="W63">
        <v>1</v>
      </c>
    </row>
    <row r="64" spans="1:23" x14ac:dyDescent="0.3">
      <c r="A64">
        <v>5</v>
      </c>
      <c r="B64">
        <v>294</v>
      </c>
      <c r="C64">
        <v>0</v>
      </c>
      <c r="D64">
        <v>0</v>
      </c>
      <c r="E64">
        <v>59</v>
      </c>
      <c r="F64">
        <v>-1.064746285046968</v>
      </c>
      <c r="G64">
        <v>0</v>
      </c>
      <c r="H64" s="1">
        <v>-1.0636810058557358</v>
      </c>
      <c r="I64" s="1">
        <v>0</v>
      </c>
      <c r="J64" s="1">
        <v>-1.0636810058557358</v>
      </c>
      <c r="K64" s="2">
        <v>58.1</v>
      </c>
      <c r="L64">
        <v>163</v>
      </c>
      <c r="M64" s="2">
        <v>21.86759</v>
      </c>
      <c r="N64">
        <v>0</v>
      </c>
      <c r="O64">
        <v>0</v>
      </c>
      <c r="P64">
        <v>0</v>
      </c>
      <c r="Q64">
        <v>0</v>
      </c>
      <c r="R64">
        <v>0</v>
      </c>
      <c r="S64">
        <v>2</v>
      </c>
      <c r="T64">
        <v>0</v>
      </c>
      <c r="U64">
        <v>1</v>
      </c>
      <c r="V64">
        <v>0</v>
      </c>
      <c r="W64">
        <v>0</v>
      </c>
    </row>
    <row r="65" spans="1:23" x14ac:dyDescent="0.3">
      <c r="A65">
        <v>2</v>
      </c>
      <c r="B65">
        <v>77</v>
      </c>
      <c r="C65">
        <v>0</v>
      </c>
      <c r="D65">
        <v>0</v>
      </c>
      <c r="E65">
        <v>61</v>
      </c>
      <c r="F65">
        <v>-0.84204260693632826</v>
      </c>
      <c r="G65">
        <v>0</v>
      </c>
      <c r="H65" s="1">
        <v>-0.84120014288653766</v>
      </c>
      <c r="I65" s="1">
        <v>0</v>
      </c>
      <c r="J65" s="1">
        <v>-0.84120014288653766</v>
      </c>
      <c r="K65" s="2">
        <v>88.5</v>
      </c>
      <c r="L65">
        <v>153</v>
      </c>
      <c r="M65" s="2">
        <v>37.805970000000002</v>
      </c>
      <c r="N65">
        <v>1</v>
      </c>
      <c r="O65">
        <v>0</v>
      </c>
      <c r="P65">
        <v>1</v>
      </c>
      <c r="Q65">
        <v>0</v>
      </c>
      <c r="R65">
        <v>1</v>
      </c>
      <c r="S65">
        <v>1</v>
      </c>
      <c r="T65">
        <v>1</v>
      </c>
      <c r="U65">
        <v>0</v>
      </c>
      <c r="V65">
        <v>0</v>
      </c>
      <c r="W65">
        <v>4</v>
      </c>
    </row>
    <row r="66" spans="1:23" x14ac:dyDescent="0.3">
      <c r="A66">
        <v>2</v>
      </c>
      <c r="B66">
        <v>85</v>
      </c>
      <c r="C66">
        <v>0</v>
      </c>
      <c r="D66">
        <v>1</v>
      </c>
      <c r="E66">
        <v>83</v>
      </c>
      <c r="F66">
        <v>1.6076978522807079</v>
      </c>
      <c r="G66">
        <v>83</v>
      </c>
      <c r="H66" s="1">
        <v>1.6060893497746411</v>
      </c>
      <c r="I66" s="1">
        <v>1.6060893497746411</v>
      </c>
      <c r="J66" s="1">
        <v>0</v>
      </c>
      <c r="K66" s="2">
        <v>79.400000000000006</v>
      </c>
      <c r="L66">
        <v>163</v>
      </c>
      <c r="M66" s="2">
        <v>29.884450000000001</v>
      </c>
      <c r="N66">
        <v>0</v>
      </c>
      <c r="O66">
        <v>0</v>
      </c>
      <c r="P66">
        <v>1</v>
      </c>
      <c r="Q66">
        <v>0</v>
      </c>
      <c r="R66">
        <v>0</v>
      </c>
      <c r="S66">
        <v>3</v>
      </c>
      <c r="T66">
        <v>0</v>
      </c>
      <c r="U66">
        <v>0</v>
      </c>
      <c r="V66">
        <v>1</v>
      </c>
      <c r="W66">
        <v>8</v>
      </c>
    </row>
    <row r="67" spans="1:23" x14ac:dyDescent="0.3">
      <c r="A67">
        <v>6</v>
      </c>
      <c r="B67">
        <v>309</v>
      </c>
      <c r="C67">
        <v>0</v>
      </c>
      <c r="D67">
        <v>0</v>
      </c>
      <c r="E67">
        <v>77</v>
      </c>
      <c r="F67">
        <v>0.93958681794878895</v>
      </c>
      <c r="G67">
        <v>0</v>
      </c>
      <c r="H67" s="1">
        <v>0.93864676086704701</v>
      </c>
      <c r="I67" s="1">
        <v>0</v>
      </c>
      <c r="J67" s="1">
        <v>0.93864676086704701</v>
      </c>
      <c r="K67" s="2">
        <v>63.5</v>
      </c>
      <c r="L67">
        <v>160</v>
      </c>
      <c r="M67" s="2">
        <v>24.804690000000001</v>
      </c>
      <c r="N67">
        <v>0</v>
      </c>
      <c r="O67">
        <v>0</v>
      </c>
      <c r="P67">
        <v>1</v>
      </c>
      <c r="Q67">
        <v>0</v>
      </c>
      <c r="R67">
        <v>0</v>
      </c>
      <c r="S67">
        <v>1</v>
      </c>
      <c r="T67">
        <v>1</v>
      </c>
      <c r="U67">
        <v>0</v>
      </c>
      <c r="V67">
        <v>0</v>
      </c>
      <c r="W67">
        <v>6</v>
      </c>
    </row>
    <row r="68" spans="1:23" x14ac:dyDescent="0.3">
      <c r="A68">
        <v>3</v>
      </c>
      <c r="B68">
        <v>126</v>
      </c>
      <c r="C68">
        <v>0</v>
      </c>
      <c r="D68">
        <v>0</v>
      </c>
      <c r="E68">
        <v>58</v>
      </c>
      <c r="F68">
        <v>-1.1760981241022876</v>
      </c>
      <c r="G68">
        <v>0</v>
      </c>
      <c r="H68" s="1">
        <v>-1.1749214373403347</v>
      </c>
      <c r="I68" s="1">
        <v>0</v>
      </c>
      <c r="J68" s="1">
        <v>-1.1749214373403347</v>
      </c>
      <c r="K68" s="2">
        <v>95.3</v>
      </c>
      <c r="L68">
        <v>163</v>
      </c>
      <c r="M68" s="2">
        <v>35.868870000000001</v>
      </c>
      <c r="N68">
        <v>0</v>
      </c>
      <c r="O68">
        <v>1</v>
      </c>
      <c r="P68">
        <v>1</v>
      </c>
      <c r="Q68">
        <v>1</v>
      </c>
      <c r="R68">
        <v>0</v>
      </c>
      <c r="S68">
        <v>1</v>
      </c>
      <c r="T68">
        <v>1</v>
      </c>
      <c r="U68">
        <v>0</v>
      </c>
      <c r="V68">
        <v>0</v>
      </c>
      <c r="W68">
        <v>3</v>
      </c>
    </row>
    <row r="69" spans="1:23" x14ac:dyDescent="0.3">
      <c r="A69">
        <v>1</v>
      </c>
      <c r="B69">
        <v>42</v>
      </c>
      <c r="C69">
        <v>0</v>
      </c>
      <c r="D69">
        <v>1</v>
      </c>
      <c r="E69">
        <v>58</v>
      </c>
      <c r="F69">
        <v>-1.1760981241022876</v>
      </c>
      <c r="G69">
        <v>58</v>
      </c>
      <c r="H69" s="1">
        <v>-1.1749214373403347</v>
      </c>
      <c r="I69" s="1">
        <v>-1.1749214373403347</v>
      </c>
      <c r="J69" s="1">
        <v>0</v>
      </c>
      <c r="K69" s="2">
        <v>89.8</v>
      </c>
      <c r="L69">
        <v>167</v>
      </c>
      <c r="M69" s="2">
        <v>32.199080000000002</v>
      </c>
      <c r="N69">
        <v>0</v>
      </c>
      <c r="O69">
        <v>0</v>
      </c>
      <c r="P69">
        <v>0</v>
      </c>
      <c r="Q69">
        <v>0</v>
      </c>
      <c r="R69">
        <v>0</v>
      </c>
      <c r="S69">
        <v>2</v>
      </c>
      <c r="T69">
        <v>0</v>
      </c>
      <c r="U69">
        <v>1</v>
      </c>
      <c r="V69">
        <v>0</v>
      </c>
      <c r="W69">
        <v>1</v>
      </c>
    </row>
    <row r="70" spans="1:23" x14ac:dyDescent="0.3">
      <c r="A70">
        <v>5</v>
      </c>
      <c r="B70">
        <v>299</v>
      </c>
      <c r="C70">
        <v>0</v>
      </c>
      <c r="D70">
        <v>0</v>
      </c>
      <c r="E70">
        <v>59</v>
      </c>
      <c r="F70">
        <v>-1.064746285046968</v>
      </c>
      <c r="G70">
        <v>0</v>
      </c>
      <c r="H70" s="1">
        <v>-1.0636810058557358</v>
      </c>
      <c r="I70" s="1">
        <v>0</v>
      </c>
      <c r="J70" s="1">
        <v>-1.0636810058557358</v>
      </c>
      <c r="K70" s="2">
        <v>93</v>
      </c>
      <c r="L70">
        <v>161</v>
      </c>
      <c r="M70" s="2">
        <v>35.878250000000001</v>
      </c>
      <c r="N70">
        <v>1</v>
      </c>
      <c r="O70">
        <v>1</v>
      </c>
      <c r="P70">
        <v>1</v>
      </c>
      <c r="Q70">
        <v>1</v>
      </c>
      <c r="R70">
        <v>1</v>
      </c>
      <c r="S70">
        <v>2</v>
      </c>
      <c r="T70">
        <v>0</v>
      </c>
      <c r="U70">
        <v>1</v>
      </c>
      <c r="V70">
        <v>0</v>
      </c>
      <c r="W70">
        <v>4</v>
      </c>
    </row>
    <row r="71" spans="1:23" x14ac:dyDescent="0.3">
      <c r="A71">
        <v>1</v>
      </c>
      <c r="B71">
        <v>34</v>
      </c>
      <c r="C71">
        <v>0</v>
      </c>
      <c r="D71">
        <v>0</v>
      </c>
      <c r="E71">
        <v>64</v>
      </c>
      <c r="F71">
        <v>-0.50798708977036877</v>
      </c>
      <c r="G71">
        <v>0</v>
      </c>
      <c r="H71" s="1">
        <v>-0.5074788484327406</v>
      </c>
      <c r="I71" s="1">
        <v>0</v>
      </c>
      <c r="J71" s="1">
        <v>-0.5074788484327406</v>
      </c>
      <c r="K71" s="2">
        <v>88.5</v>
      </c>
      <c r="L71">
        <v>168</v>
      </c>
      <c r="M71" s="2">
        <v>31.356290000000001</v>
      </c>
      <c r="N71">
        <v>0</v>
      </c>
      <c r="O71">
        <v>0</v>
      </c>
      <c r="P71">
        <v>1</v>
      </c>
      <c r="Q71">
        <v>0</v>
      </c>
      <c r="R71">
        <v>0</v>
      </c>
      <c r="S71">
        <v>2</v>
      </c>
      <c r="T71">
        <v>0</v>
      </c>
      <c r="U71">
        <v>1</v>
      </c>
      <c r="V71">
        <v>0</v>
      </c>
      <c r="W71">
        <v>3</v>
      </c>
    </row>
    <row r="72" spans="1:23" x14ac:dyDescent="0.3">
      <c r="A72">
        <v>1</v>
      </c>
      <c r="B72">
        <v>31</v>
      </c>
      <c r="C72">
        <v>0</v>
      </c>
      <c r="D72">
        <v>0</v>
      </c>
      <c r="E72">
        <v>70</v>
      </c>
      <c r="F72">
        <v>0.16012394456155019</v>
      </c>
      <c r="G72">
        <v>0</v>
      </c>
      <c r="H72" s="1">
        <v>0.15996374047485368</v>
      </c>
      <c r="I72" s="1">
        <v>0</v>
      </c>
      <c r="J72" s="1">
        <v>0.15996374047485368</v>
      </c>
      <c r="K72" s="2">
        <v>68.900000000000006</v>
      </c>
      <c r="L72">
        <v>162</v>
      </c>
      <c r="M72" s="2">
        <v>26.253620000000002</v>
      </c>
      <c r="N72">
        <v>0</v>
      </c>
      <c r="O72">
        <v>0</v>
      </c>
      <c r="P72">
        <v>0</v>
      </c>
      <c r="Q72">
        <v>0</v>
      </c>
      <c r="R72">
        <v>0</v>
      </c>
      <c r="S72">
        <v>2</v>
      </c>
      <c r="T72">
        <v>0</v>
      </c>
      <c r="U72">
        <v>1</v>
      </c>
      <c r="V72">
        <v>0</v>
      </c>
      <c r="W72">
        <v>3</v>
      </c>
    </row>
    <row r="73" spans="1:23" x14ac:dyDescent="0.3">
      <c r="A73">
        <v>6</v>
      </c>
      <c r="B73">
        <v>313</v>
      </c>
      <c r="C73">
        <v>0</v>
      </c>
      <c r="D73">
        <v>0</v>
      </c>
      <c r="E73">
        <v>69</v>
      </c>
      <c r="F73">
        <v>4.8772105506230352E-2</v>
      </c>
      <c r="G73">
        <v>0</v>
      </c>
      <c r="H73" s="1">
        <v>4.8723308990254642E-2</v>
      </c>
      <c r="I73" s="1">
        <v>0</v>
      </c>
      <c r="J73" s="1">
        <v>4.8723308990254642E-2</v>
      </c>
      <c r="K73" s="2">
        <v>54.4</v>
      </c>
      <c r="L73">
        <v>158</v>
      </c>
      <c r="M73" s="2">
        <v>21.79138</v>
      </c>
      <c r="N73">
        <v>0</v>
      </c>
      <c r="O73">
        <v>0</v>
      </c>
      <c r="P73">
        <v>0</v>
      </c>
      <c r="Q73">
        <v>0</v>
      </c>
      <c r="R73">
        <v>0</v>
      </c>
      <c r="S73">
        <v>3</v>
      </c>
      <c r="T73">
        <v>0</v>
      </c>
      <c r="U73">
        <v>0</v>
      </c>
      <c r="V73">
        <v>1</v>
      </c>
      <c r="W73">
        <v>3</v>
      </c>
    </row>
    <row r="74" spans="1:23" x14ac:dyDescent="0.3">
      <c r="A74">
        <v>3</v>
      </c>
      <c r="B74">
        <v>162</v>
      </c>
      <c r="C74">
        <v>0</v>
      </c>
      <c r="D74">
        <v>0</v>
      </c>
      <c r="E74">
        <v>57</v>
      </c>
      <c r="F74">
        <v>-1.2874499631576075</v>
      </c>
      <c r="G74">
        <v>0</v>
      </c>
      <c r="H74" s="1">
        <v>-1.2861618688249339</v>
      </c>
      <c r="I74" s="1">
        <v>0</v>
      </c>
      <c r="J74" s="1">
        <v>-1.2861618688249339</v>
      </c>
      <c r="K74" s="2">
        <v>74.8</v>
      </c>
      <c r="L74">
        <v>163</v>
      </c>
      <c r="M74" s="2">
        <v>28.153110000000002</v>
      </c>
      <c r="N74">
        <v>0</v>
      </c>
      <c r="O74">
        <v>0</v>
      </c>
      <c r="P74">
        <v>0</v>
      </c>
      <c r="Q74">
        <v>0</v>
      </c>
      <c r="R74">
        <v>0</v>
      </c>
      <c r="S74">
        <v>1</v>
      </c>
      <c r="T74">
        <v>1</v>
      </c>
      <c r="U74">
        <v>0</v>
      </c>
      <c r="V74">
        <v>0</v>
      </c>
      <c r="W74">
        <v>0</v>
      </c>
    </row>
    <row r="75" spans="1:23" x14ac:dyDescent="0.3">
      <c r="A75">
        <v>2</v>
      </c>
      <c r="B75">
        <v>63</v>
      </c>
      <c r="C75">
        <v>0</v>
      </c>
      <c r="D75">
        <v>0</v>
      </c>
      <c r="E75">
        <v>63</v>
      </c>
      <c r="F75">
        <v>-0.61933892882568864</v>
      </c>
      <c r="G75">
        <v>0</v>
      </c>
      <c r="H75" s="1">
        <v>-0.61871927991733955</v>
      </c>
      <c r="I75" s="1">
        <v>0</v>
      </c>
      <c r="J75" s="1">
        <v>-0.61871927991733955</v>
      </c>
      <c r="K75" s="2">
        <v>63.5</v>
      </c>
      <c r="L75">
        <v>165</v>
      </c>
      <c r="M75" s="2">
        <v>23.324149999999999</v>
      </c>
      <c r="N75">
        <v>1</v>
      </c>
      <c r="O75">
        <v>0</v>
      </c>
      <c r="P75">
        <v>0</v>
      </c>
      <c r="Q75">
        <v>0</v>
      </c>
      <c r="R75">
        <v>0</v>
      </c>
      <c r="S75">
        <v>1</v>
      </c>
      <c r="T75">
        <v>1</v>
      </c>
      <c r="U75">
        <v>0</v>
      </c>
      <c r="V75">
        <v>0</v>
      </c>
      <c r="W75">
        <v>1</v>
      </c>
    </row>
    <row r="76" spans="1:23" x14ac:dyDescent="0.3">
      <c r="A76">
        <v>1</v>
      </c>
      <c r="B76">
        <v>26</v>
      </c>
      <c r="C76">
        <v>0</v>
      </c>
      <c r="D76">
        <v>0</v>
      </c>
      <c r="E76">
        <v>71</v>
      </c>
      <c r="F76">
        <v>0.27147578361687003</v>
      </c>
      <c r="G76">
        <v>0</v>
      </c>
      <c r="H76" s="1">
        <v>0.27120417195945273</v>
      </c>
      <c r="I76" s="1">
        <v>0</v>
      </c>
      <c r="J76" s="1">
        <v>0.27120417195945273</v>
      </c>
      <c r="K76" s="2">
        <v>77.099999999999994</v>
      </c>
      <c r="L76">
        <v>171</v>
      </c>
      <c r="M76" s="2">
        <v>26.367090000000001</v>
      </c>
      <c r="N76">
        <v>0</v>
      </c>
      <c r="O76">
        <v>0</v>
      </c>
      <c r="P76">
        <v>0</v>
      </c>
      <c r="Q76">
        <v>0</v>
      </c>
      <c r="R76">
        <v>0</v>
      </c>
      <c r="S76">
        <v>2</v>
      </c>
      <c r="T76">
        <v>0</v>
      </c>
      <c r="U76">
        <v>1</v>
      </c>
      <c r="V76">
        <v>0</v>
      </c>
      <c r="W76">
        <v>3</v>
      </c>
    </row>
    <row r="77" spans="1:23" x14ac:dyDescent="0.3">
      <c r="A77">
        <v>6</v>
      </c>
      <c r="B77">
        <v>325</v>
      </c>
      <c r="C77">
        <v>0</v>
      </c>
      <c r="D77">
        <v>0</v>
      </c>
      <c r="E77">
        <v>71</v>
      </c>
      <c r="F77">
        <v>0.27147578361687003</v>
      </c>
      <c r="G77">
        <v>0</v>
      </c>
      <c r="H77" s="1">
        <v>0.27120417195945273</v>
      </c>
      <c r="I77" s="1">
        <v>0</v>
      </c>
      <c r="J77" s="1">
        <v>0.27120417195945273</v>
      </c>
      <c r="K77" s="2">
        <v>64</v>
      </c>
      <c r="L77">
        <v>158</v>
      </c>
      <c r="M77" s="2">
        <v>25.63692</v>
      </c>
      <c r="N77">
        <v>0</v>
      </c>
      <c r="O77">
        <v>0</v>
      </c>
      <c r="P77">
        <v>1</v>
      </c>
      <c r="Q77">
        <v>0</v>
      </c>
      <c r="R77">
        <v>0</v>
      </c>
      <c r="S77">
        <v>2</v>
      </c>
      <c r="T77">
        <v>0</v>
      </c>
      <c r="U77">
        <v>1</v>
      </c>
      <c r="V77">
        <v>0</v>
      </c>
      <c r="W77">
        <v>5</v>
      </c>
    </row>
    <row r="78" spans="1:23" x14ac:dyDescent="0.3">
      <c r="A78">
        <v>2</v>
      </c>
      <c r="B78">
        <v>79</v>
      </c>
      <c r="C78">
        <v>0</v>
      </c>
      <c r="D78">
        <v>0</v>
      </c>
      <c r="E78">
        <v>67</v>
      </c>
      <c r="F78">
        <v>-0.17393157260440931</v>
      </c>
      <c r="G78">
        <v>0</v>
      </c>
      <c r="H78" s="1">
        <v>-0.17375755397894344</v>
      </c>
      <c r="I78" s="1">
        <v>0</v>
      </c>
      <c r="J78" s="1">
        <v>-0.17375755397894344</v>
      </c>
      <c r="K78" s="2">
        <v>99.8</v>
      </c>
      <c r="L78">
        <v>165</v>
      </c>
      <c r="M78" s="2">
        <v>36.657490000000003</v>
      </c>
      <c r="N78">
        <v>0</v>
      </c>
      <c r="O78">
        <v>0</v>
      </c>
      <c r="P78">
        <v>1</v>
      </c>
      <c r="Q78">
        <v>0</v>
      </c>
      <c r="R78">
        <v>0</v>
      </c>
      <c r="S78">
        <v>1</v>
      </c>
      <c r="T78">
        <v>1</v>
      </c>
      <c r="U78">
        <v>0</v>
      </c>
      <c r="V78">
        <v>0</v>
      </c>
      <c r="W78">
        <v>4</v>
      </c>
    </row>
    <row r="79" spans="1:23" x14ac:dyDescent="0.3">
      <c r="A79">
        <v>6</v>
      </c>
      <c r="B79">
        <v>325</v>
      </c>
      <c r="C79">
        <v>0</v>
      </c>
      <c r="D79">
        <v>0</v>
      </c>
      <c r="E79">
        <v>64</v>
      </c>
      <c r="F79">
        <v>-0.50798708977036877</v>
      </c>
      <c r="G79">
        <v>0</v>
      </c>
      <c r="H79" s="1">
        <v>-0.5074788484327406</v>
      </c>
      <c r="I79" s="1">
        <v>0</v>
      </c>
      <c r="J79" s="1">
        <v>-0.5074788484327406</v>
      </c>
      <c r="K79" s="2">
        <v>68.900000000000006</v>
      </c>
      <c r="L79">
        <v>165</v>
      </c>
      <c r="M79" s="2">
        <v>25.30762</v>
      </c>
      <c r="N79">
        <v>0</v>
      </c>
      <c r="O79">
        <v>1</v>
      </c>
      <c r="P79">
        <v>0</v>
      </c>
      <c r="Q79">
        <v>0</v>
      </c>
      <c r="R79">
        <v>0</v>
      </c>
      <c r="S79">
        <v>3</v>
      </c>
      <c r="T79">
        <v>0</v>
      </c>
      <c r="U79">
        <v>0</v>
      </c>
      <c r="V79">
        <v>1</v>
      </c>
      <c r="W79">
        <v>2</v>
      </c>
    </row>
    <row r="80" spans="1:23" x14ac:dyDescent="0.3">
      <c r="A80">
        <v>1</v>
      </c>
      <c r="B80">
        <v>39</v>
      </c>
      <c r="C80">
        <v>0</v>
      </c>
      <c r="D80">
        <v>0</v>
      </c>
      <c r="E80">
        <v>69</v>
      </c>
      <c r="F80">
        <v>4.8772105506230352E-2</v>
      </c>
      <c r="G80">
        <v>0</v>
      </c>
      <c r="H80" s="1">
        <v>4.8723308990254642E-2</v>
      </c>
      <c r="I80" s="1">
        <v>0</v>
      </c>
      <c r="J80" s="1">
        <v>4.8723308990254642E-2</v>
      </c>
      <c r="K80" s="2">
        <v>78.5</v>
      </c>
      <c r="L80">
        <v>167</v>
      </c>
      <c r="M80" s="2">
        <v>28.147300000000001</v>
      </c>
      <c r="N80">
        <v>1</v>
      </c>
      <c r="O80">
        <v>0</v>
      </c>
      <c r="P80">
        <v>1</v>
      </c>
      <c r="Q80">
        <v>0</v>
      </c>
      <c r="R80">
        <v>0</v>
      </c>
      <c r="S80">
        <v>2</v>
      </c>
      <c r="T80">
        <v>0</v>
      </c>
      <c r="U80">
        <v>1</v>
      </c>
      <c r="V80">
        <v>0</v>
      </c>
      <c r="W80">
        <v>4</v>
      </c>
    </row>
    <row r="81" spans="1:23" x14ac:dyDescent="0.3">
      <c r="A81">
        <v>3</v>
      </c>
      <c r="B81">
        <v>141</v>
      </c>
      <c r="C81">
        <v>0</v>
      </c>
      <c r="D81">
        <v>0</v>
      </c>
      <c r="E81">
        <v>68</v>
      </c>
      <c r="F81">
        <v>-6.2579733549089481E-2</v>
      </c>
      <c r="G81">
        <v>0</v>
      </c>
      <c r="H81" s="1">
        <v>-6.2517122494344393E-2</v>
      </c>
      <c r="I81" s="1">
        <v>0</v>
      </c>
      <c r="J81" s="1">
        <v>-6.2517122494344393E-2</v>
      </c>
      <c r="K81" s="2">
        <v>81.599999999999994</v>
      </c>
      <c r="L81">
        <v>162</v>
      </c>
      <c r="M81" s="2">
        <v>31.09282</v>
      </c>
      <c r="N81">
        <v>0</v>
      </c>
      <c r="O81">
        <v>0</v>
      </c>
      <c r="P81">
        <v>1</v>
      </c>
      <c r="Q81">
        <v>0</v>
      </c>
      <c r="R81">
        <v>0</v>
      </c>
      <c r="S81">
        <v>2</v>
      </c>
      <c r="T81">
        <v>0</v>
      </c>
      <c r="U81">
        <v>1</v>
      </c>
      <c r="V81">
        <v>0</v>
      </c>
      <c r="W81">
        <v>4</v>
      </c>
    </row>
    <row r="82" spans="1:23" x14ac:dyDescent="0.3">
      <c r="A82">
        <v>4</v>
      </c>
      <c r="B82">
        <v>282</v>
      </c>
      <c r="C82">
        <v>0</v>
      </c>
      <c r="D82">
        <v>0</v>
      </c>
      <c r="E82">
        <v>57</v>
      </c>
      <c r="F82">
        <v>-1.2874499631576075</v>
      </c>
      <c r="G82">
        <v>0</v>
      </c>
      <c r="H82" s="1">
        <v>-1.2861618688249339</v>
      </c>
      <c r="I82" s="1">
        <v>0</v>
      </c>
      <c r="J82" s="1">
        <v>-1.2861618688249339</v>
      </c>
      <c r="K82" s="2">
        <v>88.5</v>
      </c>
      <c r="L82">
        <v>165</v>
      </c>
      <c r="M82" s="2">
        <v>32.506889999999999</v>
      </c>
      <c r="N82">
        <v>0</v>
      </c>
      <c r="O82">
        <v>0</v>
      </c>
      <c r="P82">
        <v>0</v>
      </c>
      <c r="Q82">
        <v>0</v>
      </c>
      <c r="R82">
        <v>0</v>
      </c>
      <c r="S82">
        <v>1</v>
      </c>
      <c r="T82">
        <v>1</v>
      </c>
      <c r="U82">
        <v>0</v>
      </c>
      <c r="V82">
        <v>0</v>
      </c>
      <c r="W82">
        <v>0</v>
      </c>
    </row>
    <row r="83" spans="1:23" x14ac:dyDescent="0.3">
      <c r="A83">
        <v>4</v>
      </c>
      <c r="B83">
        <v>280</v>
      </c>
      <c r="C83">
        <v>0</v>
      </c>
      <c r="D83">
        <v>0</v>
      </c>
      <c r="E83">
        <v>69</v>
      </c>
      <c r="F83">
        <v>4.8772105506230352E-2</v>
      </c>
      <c r="G83">
        <v>0</v>
      </c>
      <c r="H83" s="1">
        <v>4.8723308990254642E-2</v>
      </c>
      <c r="I83" s="1">
        <v>0</v>
      </c>
      <c r="J83" s="1">
        <v>4.8723308990254642E-2</v>
      </c>
      <c r="K83" s="2">
        <v>62.6</v>
      </c>
      <c r="L83">
        <v>160</v>
      </c>
      <c r="M83" s="2">
        <v>24.453130000000002</v>
      </c>
      <c r="N83">
        <v>0</v>
      </c>
      <c r="O83">
        <v>0</v>
      </c>
      <c r="P83">
        <v>0</v>
      </c>
      <c r="Q83">
        <v>0</v>
      </c>
      <c r="R83">
        <v>0</v>
      </c>
      <c r="S83">
        <v>3</v>
      </c>
      <c r="T83">
        <v>0</v>
      </c>
      <c r="U83">
        <v>0</v>
      </c>
      <c r="V83">
        <v>1</v>
      </c>
      <c r="W83">
        <v>2</v>
      </c>
    </row>
    <row r="84" spans="1:23" x14ac:dyDescent="0.3">
      <c r="A84">
        <v>1</v>
      </c>
      <c r="B84">
        <v>37</v>
      </c>
      <c r="C84">
        <v>0</v>
      </c>
      <c r="D84">
        <v>0</v>
      </c>
      <c r="E84">
        <v>74</v>
      </c>
      <c r="F84">
        <v>0.60553130078282946</v>
      </c>
      <c r="G84">
        <v>0</v>
      </c>
      <c r="H84" s="1">
        <v>0.60492546641324985</v>
      </c>
      <c r="I84" s="1">
        <v>0</v>
      </c>
      <c r="J84" s="1">
        <v>0.60492546641324985</v>
      </c>
      <c r="K84" s="2">
        <v>64.400000000000006</v>
      </c>
      <c r="L84">
        <v>162</v>
      </c>
      <c r="M84" s="2">
        <v>24.53894</v>
      </c>
      <c r="N84">
        <v>1</v>
      </c>
      <c r="O84">
        <v>0</v>
      </c>
      <c r="P84">
        <v>0</v>
      </c>
      <c r="Q84">
        <v>0</v>
      </c>
      <c r="R84">
        <v>0</v>
      </c>
      <c r="S84">
        <v>3</v>
      </c>
      <c r="T84">
        <v>0</v>
      </c>
      <c r="U84">
        <v>0</v>
      </c>
      <c r="V84">
        <v>1</v>
      </c>
      <c r="W84">
        <v>3</v>
      </c>
    </row>
    <row r="85" spans="1:23" x14ac:dyDescent="0.3">
      <c r="A85">
        <v>1</v>
      </c>
      <c r="B85">
        <v>27</v>
      </c>
      <c r="C85">
        <v>0</v>
      </c>
      <c r="D85">
        <v>0</v>
      </c>
      <c r="E85">
        <v>76</v>
      </c>
      <c r="F85">
        <v>0.82823497889346909</v>
      </c>
      <c r="G85">
        <v>0</v>
      </c>
      <c r="H85" s="1">
        <v>0.82740632938244796</v>
      </c>
      <c r="I85" s="1">
        <v>0</v>
      </c>
      <c r="J85" s="1">
        <v>0.82740632938244796</v>
      </c>
      <c r="K85" s="2">
        <v>68</v>
      </c>
      <c r="L85">
        <v>160</v>
      </c>
      <c r="M85" s="2">
        <v>26.5625</v>
      </c>
      <c r="N85">
        <v>0</v>
      </c>
      <c r="O85">
        <v>0</v>
      </c>
      <c r="P85">
        <v>0</v>
      </c>
      <c r="Q85">
        <v>0</v>
      </c>
      <c r="R85">
        <v>0</v>
      </c>
      <c r="S85">
        <v>2</v>
      </c>
      <c r="T85">
        <v>0</v>
      </c>
      <c r="U85">
        <v>1</v>
      </c>
      <c r="V85">
        <v>0</v>
      </c>
      <c r="W85">
        <v>4</v>
      </c>
    </row>
    <row r="86" spans="1:23" x14ac:dyDescent="0.3">
      <c r="A86">
        <v>6</v>
      </c>
      <c r="B86">
        <v>325</v>
      </c>
      <c r="C86">
        <v>0</v>
      </c>
      <c r="D86">
        <v>0</v>
      </c>
      <c r="E86">
        <v>76</v>
      </c>
      <c r="F86">
        <v>0.82823497889346909</v>
      </c>
      <c r="G86">
        <v>0</v>
      </c>
      <c r="H86" s="1">
        <v>0.82740632938244796</v>
      </c>
      <c r="I86" s="1">
        <v>0</v>
      </c>
      <c r="J86" s="1">
        <v>0.82740632938244796</v>
      </c>
      <c r="K86" s="2">
        <v>59</v>
      </c>
      <c r="L86">
        <v>150</v>
      </c>
      <c r="M86" s="2">
        <v>26.22222</v>
      </c>
      <c r="N86">
        <v>0</v>
      </c>
      <c r="O86">
        <v>0</v>
      </c>
      <c r="P86">
        <v>0</v>
      </c>
      <c r="Q86">
        <v>0</v>
      </c>
      <c r="R86">
        <v>0</v>
      </c>
      <c r="S86">
        <v>2</v>
      </c>
      <c r="T86">
        <v>0</v>
      </c>
      <c r="U86">
        <v>1</v>
      </c>
      <c r="V86">
        <v>0</v>
      </c>
      <c r="W86">
        <v>4</v>
      </c>
    </row>
    <row r="87" spans="1:23" x14ac:dyDescent="0.3">
      <c r="A87">
        <v>1</v>
      </c>
      <c r="B87">
        <v>37</v>
      </c>
      <c r="C87">
        <v>0</v>
      </c>
      <c r="D87">
        <v>0</v>
      </c>
      <c r="E87">
        <v>56</v>
      </c>
      <c r="F87">
        <v>-1.3988018022129274</v>
      </c>
      <c r="G87">
        <v>0</v>
      </c>
      <c r="H87" s="1">
        <v>-1.3974023003095328</v>
      </c>
      <c r="I87" s="1">
        <v>0</v>
      </c>
      <c r="J87" s="1">
        <v>-1.3974023003095328</v>
      </c>
      <c r="K87" s="2">
        <v>57.2</v>
      </c>
      <c r="L87">
        <v>163</v>
      </c>
      <c r="M87" s="2">
        <v>21.528849999999998</v>
      </c>
      <c r="N87">
        <v>0</v>
      </c>
      <c r="O87">
        <v>0</v>
      </c>
      <c r="P87">
        <v>0</v>
      </c>
      <c r="Q87">
        <v>0</v>
      </c>
      <c r="R87">
        <v>0</v>
      </c>
      <c r="S87">
        <v>1</v>
      </c>
      <c r="T87">
        <v>1</v>
      </c>
      <c r="U87">
        <v>0</v>
      </c>
      <c r="V87">
        <v>0</v>
      </c>
      <c r="W87">
        <v>0</v>
      </c>
    </row>
    <row r="88" spans="1:23" x14ac:dyDescent="0.3">
      <c r="A88">
        <v>6</v>
      </c>
      <c r="B88">
        <v>323</v>
      </c>
      <c r="C88">
        <v>0</v>
      </c>
      <c r="D88">
        <v>0</v>
      </c>
      <c r="E88">
        <v>62</v>
      </c>
      <c r="F88">
        <v>-0.7306907678810084</v>
      </c>
      <c r="G88">
        <v>0</v>
      </c>
      <c r="H88" s="1">
        <v>-0.7299597114019386</v>
      </c>
      <c r="I88" s="1">
        <v>0</v>
      </c>
      <c r="J88" s="1">
        <v>-0.7299597114019386</v>
      </c>
      <c r="K88" s="2">
        <v>56.7</v>
      </c>
      <c r="L88">
        <v>165</v>
      </c>
      <c r="M88" s="2">
        <v>20.826450000000001</v>
      </c>
      <c r="N88">
        <v>0</v>
      </c>
      <c r="O88">
        <v>0</v>
      </c>
      <c r="P88">
        <v>0</v>
      </c>
      <c r="Q88">
        <v>0</v>
      </c>
      <c r="R88">
        <v>0</v>
      </c>
      <c r="S88">
        <v>3</v>
      </c>
      <c r="T88">
        <v>0</v>
      </c>
      <c r="U88">
        <v>0</v>
      </c>
      <c r="V88">
        <v>1</v>
      </c>
      <c r="W88">
        <v>2</v>
      </c>
    </row>
    <row r="89" spans="1:23" x14ac:dyDescent="0.3">
      <c r="A89">
        <v>6</v>
      </c>
      <c r="B89">
        <v>313</v>
      </c>
      <c r="C89">
        <v>0</v>
      </c>
      <c r="D89">
        <v>0</v>
      </c>
      <c r="E89">
        <v>66</v>
      </c>
      <c r="F89">
        <v>-0.28528341165972915</v>
      </c>
      <c r="G89">
        <v>0</v>
      </c>
      <c r="H89" s="1">
        <v>-0.28499798546354249</v>
      </c>
      <c r="I89" s="1">
        <v>0</v>
      </c>
      <c r="J89" s="1">
        <v>-0.28499798546354249</v>
      </c>
      <c r="K89" s="2">
        <v>70.3</v>
      </c>
      <c r="L89">
        <v>152</v>
      </c>
      <c r="M89" s="2">
        <v>30.427630000000001</v>
      </c>
      <c r="N89">
        <v>0</v>
      </c>
      <c r="O89">
        <v>0</v>
      </c>
      <c r="P89">
        <v>0</v>
      </c>
      <c r="Q89">
        <v>0</v>
      </c>
      <c r="R89">
        <v>0</v>
      </c>
      <c r="S89">
        <v>1</v>
      </c>
      <c r="T89">
        <v>1</v>
      </c>
      <c r="U89">
        <v>0</v>
      </c>
      <c r="V89">
        <v>0</v>
      </c>
      <c r="W89">
        <v>2</v>
      </c>
    </row>
    <row r="90" spans="1:23" x14ac:dyDescent="0.3">
      <c r="A90">
        <v>3</v>
      </c>
      <c r="B90">
        <v>97</v>
      </c>
      <c r="C90">
        <v>0</v>
      </c>
      <c r="D90">
        <v>1</v>
      </c>
      <c r="E90">
        <v>86</v>
      </c>
      <c r="F90">
        <v>1.9417533694466673</v>
      </c>
      <c r="G90">
        <v>86</v>
      </c>
      <c r="H90" s="1">
        <v>1.9398106442284384</v>
      </c>
      <c r="I90" s="1">
        <v>1.9398106442284384</v>
      </c>
      <c r="J90" s="1">
        <v>0</v>
      </c>
      <c r="K90" s="2">
        <v>49</v>
      </c>
      <c r="L90">
        <v>163</v>
      </c>
      <c r="M90" s="2">
        <v>18.442540000000001</v>
      </c>
      <c r="N90">
        <v>0</v>
      </c>
      <c r="O90">
        <v>0</v>
      </c>
      <c r="P90">
        <v>0</v>
      </c>
      <c r="Q90">
        <v>0</v>
      </c>
      <c r="R90">
        <v>0</v>
      </c>
      <c r="S90">
        <v>2</v>
      </c>
      <c r="T90">
        <v>0</v>
      </c>
      <c r="U90">
        <v>1</v>
      </c>
      <c r="V90">
        <v>0</v>
      </c>
      <c r="W90">
        <v>8</v>
      </c>
    </row>
    <row r="91" spans="1:23" x14ac:dyDescent="0.3">
      <c r="A91">
        <v>2</v>
      </c>
      <c r="B91">
        <v>50</v>
      </c>
      <c r="C91">
        <v>0</v>
      </c>
      <c r="D91">
        <v>0</v>
      </c>
      <c r="E91">
        <v>77</v>
      </c>
      <c r="F91">
        <v>0.93958681794878895</v>
      </c>
      <c r="G91">
        <v>0</v>
      </c>
      <c r="H91" s="1">
        <v>0.93864676086704701</v>
      </c>
      <c r="I91" s="1">
        <v>0</v>
      </c>
      <c r="J91" s="1">
        <v>0.93864676086704701</v>
      </c>
      <c r="K91" s="2">
        <v>50.8</v>
      </c>
      <c r="L91">
        <v>157</v>
      </c>
      <c r="M91" s="2">
        <v>20.609359999999999</v>
      </c>
      <c r="N91">
        <v>0</v>
      </c>
      <c r="O91">
        <v>0</v>
      </c>
      <c r="P91">
        <v>0</v>
      </c>
      <c r="Q91">
        <v>0</v>
      </c>
      <c r="R91">
        <v>0</v>
      </c>
      <c r="S91">
        <v>3</v>
      </c>
      <c r="T91">
        <v>0</v>
      </c>
      <c r="U91">
        <v>0</v>
      </c>
      <c r="V91">
        <v>1</v>
      </c>
      <c r="W91">
        <v>5</v>
      </c>
    </row>
    <row r="92" spans="1:23" x14ac:dyDescent="0.3">
      <c r="A92">
        <v>3</v>
      </c>
      <c r="B92">
        <v>141</v>
      </c>
      <c r="C92">
        <v>0</v>
      </c>
      <c r="D92">
        <v>1</v>
      </c>
      <c r="E92">
        <v>87</v>
      </c>
      <c r="F92">
        <v>2.0531052085019872</v>
      </c>
      <c r="G92">
        <v>87</v>
      </c>
      <c r="H92" s="1">
        <v>2.0510510757130374</v>
      </c>
      <c r="I92" s="1">
        <v>2.0510510757130374</v>
      </c>
      <c r="J92" s="1">
        <v>0</v>
      </c>
      <c r="K92" s="2">
        <v>61.2</v>
      </c>
      <c r="L92">
        <v>160</v>
      </c>
      <c r="M92" s="2">
        <v>23.90625</v>
      </c>
      <c r="N92">
        <v>0</v>
      </c>
      <c r="O92">
        <v>1</v>
      </c>
      <c r="P92">
        <v>1</v>
      </c>
      <c r="Q92">
        <v>1</v>
      </c>
      <c r="R92">
        <v>0</v>
      </c>
      <c r="S92">
        <v>3</v>
      </c>
      <c r="T92">
        <v>0</v>
      </c>
      <c r="U92">
        <v>0</v>
      </c>
      <c r="V92">
        <v>1</v>
      </c>
      <c r="W92">
        <v>10</v>
      </c>
    </row>
    <row r="93" spans="1:23" x14ac:dyDescent="0.3">
      <c r="A93">
        <v>1</v>
      </c>
      <c r="B93">
        <v>16</v>
      </c>
      <c r="C93">
        <v>0</v>
      </c>
      <c r="D93">
        <v>0</v>
      </c>
      <c r="E93">
        <v>75</v>
      </c>
      <c r="F93">
        <v>0.71688313983814933</v>
      </c>
      <c r="G93">
        <v>0</v>
      </c>
      <c r="H93" s="1">
        <v>0.7161658978978489</v>
      </c>
      <c r="I93" s="1">
        <v>0</v>
      </c>
      <c r="J93" s="1">
        <v>0.7161658978978489</v>
      </c>
      <c r="K93" s="2">
        <v>76.2</v>
      </c>
      <c r="L93">
        <v>158</v>
      </c>
      <c r="M93" s="2">
        <v>30.523949999999999</v>
      </c>
      <c r="N93">
        <v>1</v>
      </c>
      <c r="O93">
        <v>0</v>
      </c>
      <c r="P93">
        <v>0</v>
      </c>
      <c r="Q93">
        <v>0</v>
      </c>
      <c r="R93">
        <v>0</v>
      </c>
      <c r="S93">
        <v>1</v>
      </c>
      <c r="T93">
        <v>1</v>
      </c>
      <c r="U93">
        <v>0</v>
      </c>
      <c r="V93">
        <v>0</v>
      </c>
      <c r="W93">
        <v>4</v>
      </c>
    </row>
    <row r="94" spans="1:23" x14ac:dyDescent="0.3">
      <c r="A94">
        <v>5</v>
      </c>
      <c r="B94">
        <v>296</v>
      </c>
      <c r="C94">
        <v>0</v>
      </c>
      <c r="D94">
        <v>1</v>
      </c>
      <c r="E94">
        <v>70</v>
      </c>
      <c r="F94">
        <v>0.16012394456155019</v>
      </c>
      <c r="G94">
        <v>70</v>
      </c>
      <c r="H94" s="1">
        <v>0.15996374047485368</v>
      </c>
      <c r="I94" s="1">
        <v>0.15996374047485368</v>
      </c>
      <c r="J94" s="1">
        <v>0</v>
      </c>
      <c r="K94" s="2">
        <v>63.5</v>
      </c>
      <c r="L94">
        <v>155</v>
      </c>
      <c r="M94" s="2">
        <v>26.430800000000001</v>
      </c>
      <c r="N94">
        <v>1</v>
      </c>
      <c r="O94">
        <v>0</v>
      </c>
      <c r="P94">
        <v>1</v>
      </c>
      <c r="Q94">
        <v>0</v>
      </c>
      <c r="R94">
        <v>1</v>
      </c>
      <c r="S94">
        <v>3</v>
      </c>
      <c r="T94">
        <v>0</v>
      </c>
      <c r="U94">
        <v>0</v>
      </c>
      <c r="V94">
        <v>1</v>
      </c>
      <c r="W94">
        <v>7</v>
      </c>
    </row>
    <row r="95" spans="1:23" x14ac:dyDescent="0.3">
      <c r="A95">
        <v>2</v>
      </c>
      <c r="B95">
        <v>53</v>
      </c>
      <c r="C95">
        <v>0</v>
      </c>
      <c r="D95">
        <v>0</v>
      </c>
      <c r="E95">
        <v>67</v>
      </c>
      <c r="F95">
        <v>-0.17393157260440931</v>
      </c>
      <c r="G95">
        <v>0</v>
      </c>
      <c r="H95" s="1">
        <v>-0.17375755397894344</v>
      </c>
      <c r="I95" s="1">
        <v>0</v>
      </c>
      <c r="J95" s="1">
        <v>-0.17375755397894344</v>
      </c>
      <c r="K95" s="2">
        <v>88.9</v>
      </c>
      <c r="L95">
        <v>170</v>
      </c>
      <c r="M95" s="2">
        <v>30.76125</v>
      </c>
      <c r="N95">
        <v>1</v>
      </c>
      <c r="O95">
        <v>0</v>
      </c>
      <c r="P95">
        <v>0</v>
      </c>
      <c r="Q95">
        <v>0</v>
      </c>
      <c r="R95">
        <v>0</v>
      </c>
      <c r="S95">
        <v>1</v>
      </c>
      <c r="T95">
        <v>1</v>
      </c>
      <c r="U95">
        <v>0</v>
      </c>
      <c r="V95">
        <v>0</v>
      </c>
      <c r="W95">
        <v>2</v>
      </c>
    </row>
    <row r="96" spans="1:23" x14ac:dyDescent="0.3">
      <c r="A96">
        <v>5</v>
      </c>
      <c r="B96">
        <v>289</v>
      </c>
      <c r="C96">
        <v>0</v>
      </c>
      <c r="D96">
        <v>0</v>
      </c>
      <c r="E96">
        <v>68</v>
      </c>
      <c r="F96">
        <v>-6.2579733549089481E-2</v>
      </c>
      <c r="G96">
        <v>0</v>
      </c>
      <c r="H96" s="1">
        <v>-6.2517122494344393E-2</v>
      </c>
      <c r="I96" s="1">
        <v>0</v>
      </c>
      <c r="J96" s="1">
        <v>-6.2517122494344393E-2</v>
      </c>
      <c r="K96" s="2">
        <v>54.9</v>
      </c>
      <c r="L96">
        <v>155</v>
      </c>
      <c r="M96" s="2">
        <v>22.851199999999999</v>
      </c>
      <c r="N96">
        <v>0</v>
      </c>
      <c r="O96">
        <v>0</v>
      </c>
      <c r="P96">
        <v>0</v>
      </c>
      <c r="Q96">
        <v>0</v>
      </c>
      <c r="R96">
        <v>0</v>
      </c>
      <c r="S96">
        <v>3</v>
      </c>
      <c r="T96">
        <v>0</v>
      </c>
      <c r="U96">
        <v>0</v>
      </c>
      <c r="V96">
        <v>1</v>
      </c>
      <c r="W96">
        <v>3</v>
      </c>
    </row>
    <row r="97" spans="1:23" x14ac:dyDescent="0.3">
      <c r="A97">
        <v>5</v>
      </c>
      <c r="B97">
        <v>301</v>
      </c>
      <c r="C97">
        <v>0</v>
      </c>
      <c r="D97">
        <v>0</v>
      </c>
      <c r="E97">
        <v>58</v>
      </c>
      <c r="F97">
        <v>-1.1760981241022876</v>
      </c>
      <c r="G97">
        <v>0</v>
      </c>
      <c r="H97" s="1">
        <v>-1.1749214373403347</v>
      </c>
      <c r="I97" s="1">
        <v>0</v>
      </c>
      <c r="J97" s="1">
        <v>-1.1749214373403347</v>
      </c>
      <c r="K97" s="2">
        <v>72.599999999999994</v>
      </c>
      <c r="L97">
        <v>163</v>
      </c>
      <c r="M97" s="2">
        <v>27.32508</v>
      </c>
      <c r="N97">
        <v>0</v>
      </c>
      <c r="O97">
        <v>0</v>
      </c>
      <c r="P97">
        <v>0</v>
      </c>
      <c r="Q97">
        <v>0</v>
      </c>
      <c r="R97">
        <v>0</v>
      </c>
      <c r="S97">
        <v>2</v>
      </c>
      <c r="T97">
        <v>0</v>
      </c>
      <c r="U97">
        <v>1</v>
      </c>
      <c r="V97">
        <v>0</v>
      </c>
      <c r="W97">
        <v>0</v>
      </c>
    </row>
    <row r="98" spans="1:23" x14ac:dyDescent="0.3">
      <c r="A98">
        <v>5</v>
      </c>
      <c r="B98">
        <v>299</v>
      </c>
      <c r="C98">
        <v>0</v>
      </c>
      <c r="D98">
        <v>0</v>
      </c>
      <c r="E98">
        <v>55</v>
      </c>
      <c r="F98">
        <v>-1.5101536412682472</v>
      </c>
      <c r="G98">
        <v>0</v>
      </c>
      <c r="H98" s="1">
        <v>-1.508642731794132</v>
      </c>
      <c r="I98" s="1">
        <v>0</v>
      </c>
      <c r="J98" s="1">
        <v>-1.508642731794132</v>
      </c>
      <c r="K98" s="2">
        <v>73.5</v>
      </c>
      <c r="L98">
        <v>158</v>
      </c>
      <c r="M98" s="2">
        <v>29.442399999999999</v>
      </c>
      <c r="N98">
        <v>0</v>
      </c>
      <c r="O98">
        <v>0</v>
      </c>
      <c r="P98">
        <v>0</v>
      </c>
      <c r="Q98">
        <v>0</v>
      </c>
      <c r="R98">
        <v>1</v>
      </c>
      <c r="S98">
        <v>1</v>
      </c>
      <c r="T98">
        <v>1</v>
      </c>
      <c r="U98">
        <v>0</v>
      </c>
      <c r="V98">
        <v>0</v>
      </c>
      <c r="W98">
        <v>1</v>
      </c>
    </row>
    <row r="99" spans="1:23" x14ac:dyDescent="0.3">
      <c r="A99">
        <v>5</v>
      </c>
      <c r="B99">
        <v>302</v>
      </c>
      <c r="C99">
        <v>0</v>
      </c>
      <c r="D99">
        <v>1</v>
      </c>
      <c r="E99">
        <v>75</v>
      </c>
      <c r="F99">
        <v>0.71688313983814933</v>
      </c>
      <c r="G99">
        <v>75</v>
      </c>
      <c r="H99" s="1">
        <v>0.7161658978978489</v>
      </c>
      <c r="I99" s="1">
        <v>0.7161658978978489</v>
      </c>
      <c r="J99" s="1">
        <v>0</v>
      </c>
      <c r="K99" s="2">
        <v>83.9</v>
      </c>
      <c r="L99">
        <v>163</v>
      </c>
      <c r="M99" s="2">
        <v>31.57816</v>
      </c>
      <c r="N99">
        <v>1</v>
      </c>
      <c r="O99">
        <v>0</v>
      </c>
      <c r="P99">
        <v>1</v>
      </c>
      <c r="Q99">
        <v>0</v>
      </c>
      <c r="R99">
        <v>0</v>
      </c>
      <c r="S99">
        <v>2</v>
      </c>
      <c r="T99">
        <v>0</v>
      </c>
      <c r="U99">
        <v>1</v>
      </c>
      <c r="V99">
        <v>0</v>
      </c>
      <c r="W99">
        <v>7</v>
      </c>
    </row>
    <row r="100" spans="1:23" x14ac:dyDescent="0.3">
      <c r="A100">
        <v>4</v>
      </c>
      <c r="B100">
        <v>280</v>
      </c>
      <c r="C100">
        <v>0</v>
      </c>
      <c r="D100">
        <v>0</v>
      </c>
      <c r="E100">
        <v>75</v>
      </c>
      <c r="F100">
        <v>0.71688313983814933</v>
      </c>
      <c r="G100">
        <v>0</v>
      </c>
      <c r="H100" s="1">
        <v>0.7161658978978489</v>
      </c>
      <c r="I100" s="1">
        <v>0</v>
      </c>
      <c r="J100" s="1">
        <v>0.7161658978978489</v>
      </c>
      <c r="K100" s="2">
        <v>47.6</v>
      </c>
      <c r="L100">
        <v>150</v>
      </c>
      <c r="M100" s="2">
        <v>21.155560000000001</v>
      </c>
      <c r="N100">
        <v>0</v>
      </c>
      <c r="O100">
        <v>0</v>
      </c>
      <c r="P100">
        <v>0</v>
      </c>
      <c r="Q100">
        <v>0</v>
      </c>
      <c r="R100">
        <v>0</v>
      </c>
      <c r="S100">
        <v>3</v>
      </c>
      <c r="T100">
        <v>0</v>
      </c>
      <c r="U100">
        <v>0</v>
      </c>
      <c r="V100">
        <v>1</v>
      </c>
      <c r="W100">
        <v>5</v>
      </c>
    </row>
    <row r="101" spans="1:23" x14ac:dyDescent="0.3">
      <c r="A101">
        <v>2</v>
      </c>
      <c r="B101">
        <v>82</v>
      </c>
      <c r="C101">
        <v>0</v>
      </c>
      <c r="D101">
        <v>0</v>
      </c>
      <c r="E101">
        <v>76</v>
      </c>
      <c r="F101">
        <v>0.82823497889346909</v>
      </c>
      <c r="G101">
        <v>0</v>
      </c>
      <c r="H101" s="1">
        <v>0.82740632938244796</v>
      </c>
      <c r="I101" s="1">
        <v>0</v>
      </c>
      <c r="J101" s="1">
        <v>0.82740632938244796</v>
      </c>
      <c r="K101" s="2">
        <v>86.2</v>
      </c>
      <c r="L101">
        <v>170</v>
      </c>
      <c r="M101" s="2">
        <v>29.826989999999999</v>
      </c>
      <c r="N101">
        <v>0</v>
      </c>
      <c r="O101">
        <v>0</v>
      </c>
      <c r="P101">
        <v>1</v>
      </c>
      <c r="Q101">
        <v>0</v>
      </c>
      <c r="R101">
        <v>0</v>
      </c>
      <c r="S101">
        <v>1</v>
      </c>
      <c r="T101">
        <v>1</v>
      </c>
      <c r="U101">
        <v>0</v>
      </c>
      <c r="V101">
        <v>0</v>
      </c>
      <c r="W101">
        <v>6</v>
      </c>
    </row>
    <row r="102" spans="1:23" x14ac:dyDescent="0.3">
      <c r="A102">
        <v>6</v>
      </c>
      <c r="B102">
        <v>313</v>
      </c>
      <c r="C102">
        <v>0</v>
      </c>
      <c r="D102">
        <v>0</v>
      </c>
      <c r="E102">
        <v>68</v>
      </c>
      <c r="F102">
        <v>-6.2579733549089481E-2</v>
      </c>
      <c r="G102">
        <v>0</v>
      </c>
      <c r="H102" s="1">
        <v>-6.2517122494344393E-2</v>
      </c>
      <c r="I102" s="1">
        <v>0</v>
      </c>
      <c r="J102" s="1">
        <v>-6.2517122494344393E-2</v>
      </c>
      <c r="K102" s="2">
        <v>102.1</v>
      </c>
      <c r="L102">
        <v>163</v>
      </c>
      <c r="M102" s="2">
        <v>38.428240000000002</v>
      </c>
      <c r="N102">
        <v>0</v>
      </c>
      <c r="O102">
        <v>0</v>
      </c>
      <c r="P102">
        <v>1</v>
      </c>
      <c r="Q102">
        <v>0</v>
      </c>
      <c r="R102">
        <v>0</v>
      </c>
      <c r="S102">
        <v>2</v>
      </c>
      <c r="T102">
        <v>0</v>
      </c>
      <c r="U102">
        <v>1</v>
      </c>
      <c r="V102">
        <v>0</v>
      </c>
      <c r="W102">
        <v>4</v>
      </c>
    </row>
    <row r="103" spans="1:23" x14ac:dyDescent="0.3">
      <c r="A103">
        <v>6</v>
      </c>
      <c r="B103">
        <v>317</v>
      </c>
      <c r="C103">
        <v>0</v>
      </c>
      <c r="D103">
        <v>0</v>
      </c>
      <c r="E103">
        <v>61</v>
      </c>
      <c r="F103">
        <v>-0.84204260693632826</v>
      </c>
      <c r="G103">
        <v>0</v>
      </c>
      <c r="H103" s="1">
        <v>-0.84120014288653766</v>
      </c>
      <c r="I103" s="1">
        <v>0</v>
      </c>
      <c r="J103" s="1">
        <v>-0.84120014288653766</v>
      </c>
      <c r="K103" s="2">
        <v>104.3</v>
      </c>
      <c r="L103">
        <v>160</v>
      </c>
      <c r="M103" s="2">
        <v>40.742190000000001</v>
      </c>
      <c r="N103">
        <v>0</v>
      </c>
      <c r="O103">
        <v>0</v>
      </c>
      <c r="P103">
        <v>1</v>
      </c>
      <c r="Q103">
        <v>0</v>
      </c>
      <c r="R103">
        <v>0</v>
      </c>
      <c r="S103">
        <v>3</v>
      </c>
      <c r="T103">
        <v>0</v>
      </c>
      <c r="U103">
        <v>0</v>
      </c>
      <c r="V103">
        <v>1</v>
      </c>
      <c r="W103">
        <v>3</v>
      </c>
    </row>
    <row r="104" spans="1:23" x14ac:dyDescent="0.3">
      <c r="A104">
        <v>2</v>
      </c>
      <c r="B104">
        <v>79</v>
      </c>
      <c r="C104">
        <v>0</v>
      </c>
      <c r="D104">
        <v>0</v>
      </c>
      <c r="E104">
        <v>60</v>
      </c>
      <c r="F104">
        <v>-0.95339444599164813</v>
      </c>
      <c r="G104">
        <v>0</v>
      </c>
      <c r="H104" s="1">
        <v>-0.95244057437113672</v>
      </c>
      <c r="I104" s="1">
        <v>0</v>
      </c>
      <c r="J104" s="1">
        <v>-0.95244057437113672</v>
      </c>
      <c r="K104" s="2">
        <v>72.599999999999994</v>
      </c>
      <c r="L104">
        <v>168</v>
      </c>
      <c r="M104" s="2">
        <v>25.72279</v>
      </c>
      <c r="N104">
        <v>0</v>
      </c>
      <c r="O104">
        <v>1</v>
      </c>
      <c r="P104">
        <v>0</v>
      </c>
      <c r="Q104">
        <v>0</v>
      </c>
      <c r="R104">
        <v>0</v>
      </c>
      <c r="S104">
        <v>3</v>
      </c>
      <c r="T104">
        <v>0</v>
      </c>
      <c r="U104">
        <v>0</v>
      </c>
      <c r="V104">
        <v>1</v>
      </c>
      <c r="W104">
        <v>2</v>
      </c>
    </row>
    <row r="105" spans="1:23" x14ac:dyDescent="0.3">
      <c r="A105">
        <v>3</v>
      </c>
      <c r="B105">
        <v>97</v>
      </c>
      <c r="C105">
        <v>0</v>
      </c>
      <c r="D105">
        <v>0</v>
      </c>
      <c r="E105">
        <v>77</v>
      </c>
      <c r="F105">
        <v>0.93958681794878895</v>
      </c>
      <c r="G105">
        <v>0</v>
      </c>
      <c r="H105" s="1">
        <v>0.93864676086704701</v>
      </c>
      <c r="I105" s="1">
        <v>0</v>
      </c>
      <c r="J105" s="1">
        <v>0.93864676086704701</v>
      </c>
      <c r="K105" s="2">
        <v>62.1</v>
      </c>
      <c r="L105">
        <v>163</v>
      </c>
      <c r="M105" s="2">
        <v>23.373100000000001</v>
      </c>
      <c r="N105">
        <v>0</v>
      </c>
      <c r="O105">
        <v>0</v>
      </c>
      <c r="P105">
        <v>0</v>
      </c>
      <c r="Q105">
        <v>0</v>
      </c>
      <c r="R105">
        <v>0</v>
      </c>
      <c r="S105">
        <v>1</v>
      </c>
      <c r="T105">
        <v>1</v>
      </c>
      <c r="U105">
        <v>0</v>
      </c>
      <c r="V105">
        <v>0</v>
      </c>
      <c r="W105">
        <v>4</v>
      </c>
    </row>
    <row r="106" spans="1:23" x14ac:dyDescent="0.3">
      <c r="A106">
        <v>2</v>
      </c>
      <c r="B106">
        <v>45</v>
      </c>
      <c r="C106">
        <v>0</v>
      </c>
      <c r="D106">
        <v>0</v>
      </c>
      <c r="E106">
        <v>78</v>
      </c>
      <c r="F106">
        <v>1.0509386570041088</v>
      </c>
      <c r="G106">
        <v>0</v>
      </c>
      <c r="H106" s="1">
        <v>1.049887192351646</v>
      </c>
      <c r="I106" s="1">
        <v>0</v>
      </c>
      <c r="J106" s="1">
        <v>1.049887192351646</v>
      </c>
      <c r="K106" s="2">
        <v>61.2</v>
      </c>
      <c r="L106">
        <v>175</v>
      </c>
      <c r="M106" s="2">
        <v>19.98367</v>
      </c>
      <c r="N106">
        <v>0</v>
      </c>
      <c r="O106">
        <v>0</v>
      </c>
      <c r="P106">
        <v>0</v>
      </c>
      <c r="Q106">
        <v>0</v>
      </c>
      <c r="R106">
        <v>0</v>
      </c>
      <c r="S106">
        <v>1</v>
      </c>
      <c r="T106">
        <v>1</v>
      </c>
      <c r="U106">
        <v>0</v>
      </c>
      <c r="V106">
        <v>0</v>
      </c>
      <c r="W106">
        <v>4</v>
      </c>
    </row>
    <row r="107" spans="1:23" x14ac:dyDescent="0.3">
      <c r="A107">
        <v>1</v>
      </c>
      <c r="B107">
        <v>39</v>
      </c>
      <c r="C107">
        <v>0</v>
      </c>
      <c r="D107">
        <v>1</v>
      </c>
      <c r="E107">
        <v>74</v>
      </c>
      <c r="F107">
        <v>0.60553130078282946</v>
      </c>
      <c r="G107">
        <v>74</v>
      </c>
      <c r="H107" s="1">
        <v>0.60492546641324985</v>
      </c>
      <c r="I107" s="1">
        <v>0.60492546641324985</v>
      </c>
      <c r="J107" s="1">
        <v>0</v>
      </c>
      <c r="K107" s="2">
        <v>54.4</v>
      </c>
      <c r="L107">
        <v>158</v>
      </c>
      <c r="M107" s="2">
        <v>21.79138</v>
      </c>
      <c r="N107">
        <v>1</v>
      </c>
      <c r="O107">
        <v>0</v>
      </c>
      <c r="P107">
        <v>0</v>
      </c>
      <c r="Q107">
        <v>0</v>
      </c>
      <c r="R107">
        <v>0</v>
      </c>
      <c r="S107">
        <v>3</v>
      </c>
      <c r="T107">
        <v>0</v>
      </c>
      <c r="U107">
        <v>0</v>
      </c>
      <c r="V107">
        <v>1</v>
      </c>
      <c r="W107">
        <v>5</v>
      </c>
    </row>
    <row r="108" spans="1:23" x14ac:dyDescent="0.3">
      <c r="A108">
        <v>1</v>
      </c>
      <c r="B108">
        <v>30</v>
      </c>
      <c r="C108">
        <v>0</v>
      </c>
      <c r="D108">
        <v>1</v>
      </c>
      <c r="E108">
        <v>67</v>
      </c>
      <c r="F108">
        <v>-0.17393157260440931</v>
      </c>
      <c r="G108">
        <v>67</v>
      </c>
      <c r="H108" s="1">
        <v>-0.17375755397894344</v>
      </c>
      <c r="I108" s="1">
        <v>-0.17375755397894344</v>
      </c>
      <c r="J108" s="1">
        <v>0</v>
      </c>
      <c r="K108" s="2">
        <v>61.2</v>
      </c>
      <c r="L108">
        <v>153</v>
      </c>
      <c r="M108" s="2">
        <v>26.143789999999999</v>
      </c>
      <c r="N108">
        <v>0</v>
      </c>
      <c r="O108">
        <v>0</v>
      </c>
      <c r="P108">
        <v>0</v>
      </c>
      <c r="Q108">
        <v>0</v>
      </c>
      <c r="R108">
        <v>0</v>
      </c>
      <c r="S108">
        <v>2</v>
      </c>
      <c r="T108">
        <v>0</v>
      </c>
      <c r="U108">
        <v>1</v>
      </c>
      <c r="V108">
        <v>0</v>
      </c>
      <c r="W108">
        <v>3</v>
      </c>
    </row>
    <row r="109" spans="1:23" x14ac:dyDescent="0.3">
      <c r="A109">
        <v>6</v>
      </c>
      <c r="B109">
        <v>311</v>
      </c>
      <c r="C109">
        <v>0</v>
      </c>
      <c r="D109">
        <v>1</v>
      </c>
      <c r="E109">
        <v>81</v>
      </c>
      <c r="F109">
        <v>1.3849941741700682</v>
      </c>
      <c r="G109">
        <v>81</v>
      </c>
      <c r="H109" s="1">
        <v>1.3836084868054432</v>
      </c>
      <c r="I109" s="1">
        <v>1.3836084868054432</v>
      </c>
      <c r="J109" s="1">
        <v>0</v>
      </c>
      <c r="K109" s="2">
        <v>88.5</v>
      </c>
      <c r="L109">
        <v>162</v>
      </c>
      <c r="M109" s="2">
        <v>33.721989999999998</v>
      </c>
      <c r="N109">
        <v>0</v>
      </c>
      <c r="O109">
        <v>0</v>
      </c>
      <c r="P109">
        <v>1</v>
      </c>
      <c r="Q109">
        <v>0</v>
      </c>
      <c r="R109">
        <v>0</v>
      </c>
      <c r="S109">
        <v>2</v>
      </c>
      <c r="T109">
        <v>0</v>
      </c>
      <c r="U109">
        <v>1</v>
      </c>
      <c r="V109">
        <v>0</v>
      </c>
      <c r="W109">
        <v>8</v>
      </c>
    </row>
    <row r="110" spans="1:23" x14ac:dyDescent="0.3">
      <c r="A110">
        <v>2</v>
      </c>
      <c r="B110">
        <v>62</v>
      </c>
      <c r="C110">
        <v>0</v>
      </c>
      <c r="D110">
        <v>0</v>
      </c>
      <c r="E110">
        <v>70</v>
      </c>
      <c r="F110">
        <v>0.16012394456155019</v>
      </c>
      <c r="G110">
        <v>0</v>
      </c>
      <c r="H110" s="1">
        <v>0.15996374047485368</v>
      </c>
      <c r="I110" s="1">
        <v>0</v>
      </c>
      <c r="J110" s="1">
        <v>0.15996374047485368</v>
      </c>
      <c r="K110" s="2">
        <v>110.7</v>
      </c>
      <c r="L110">
        <v>168</v>
      </c>
      <c r="M110" s="2">
        <v>39.221939999999996</v>
      </c>
      <c r="N110">
        <v>1</v>
      </c>
      <c r="O110">
        <v>0</v>
      </c>
      <c r="P110">
        <v>1</v>
      </c>
      <c r="Q110">
        <v>0</v>
      </c>
      <c r="R110">
        <v>0</v>
      </c>
      <c r="S110">
        <v>2</v>
      </c>
      <c r="T110">
        <v>0</v>
      </c>
      <c r="U110">
        <v>1</v>
      </c>
      <c r="V110">
        <v>0</v>
      </c>
      <c r="W110">
        <v>5</v>
      </c>
    </row>
    <row r="111" spans="1:23" x14ac:dyDescent="0.3">
      <c r="A111">
        <v>5</v>
      </c>
      <c r="B111">
        <v>297</v>
      </c>
      <c r="C111">
        <v>0</v>
      </c>
      <c r="D111">
        <v>0</v>
      </c>
      <c r="E111">
        <v>68</v>
      </c>
      <c r="F111">
        <v>-6.2579733549089481E-2</v>
      </c>
      <c r="G111">
        <v>0</v>
      </c>
      <c r="H111" s="1">
        <v>-6.2517122494344393E-2</v>
      </c>
      <c r="I111" s="1">
        <v>0</v>
      </c>
      <c r="J111" s="1">
        <v>-6.2517122494344393E-2</v>
      </c>
      <c r="K111" s="2">
        <v>61.7</v>
      </c>
      <c r="L111">
        <v>163</v>
      </c>
      <c r="M111" s="2">
        <v>23.222549999999998</v>
      </c>
      <c r="N111">
        <v>0</v>
      </c>
      <c r="O111">
        <v>0</v>
      </c>
      <c r="P111">
        <v>0</v>
      </c>
      <c r="Q111">
        <v>0</v>
      </c>
      <c r="R111">
        <v>0</v>
      </c>
      <c r="S111">
        <v>1</v>
      </c>
      <c r="T111">
        <v>1</v>
      </c>
      <c r="U111">
        <v>0</v>
      </c>
      <c r="V111">
        <v>0</v>
      </c>
      <c r="W111">
        <v>2</v>
      </c>
    </row>
    <row r="112" spans="1:23" x14ac:dyDescent="0.3">
      <c r="A112">
        <v>1</v>
      </c>
      <c r="B112">
        <v>36</v>
      </c>
      <c r="C112">
        <v>0</v>
      </c>
      <c r="D112">
        <v>0</v>
      </c>
      <c r="E112">
        <v>75</v>
      </c>
      <c r="F112">
        <v>0.71688313983814933</v>
      </c>
      <c r="G112">
        <v>0</v>
      </c>
      <c r="H112" s="1">
        <v>0.7161658978978489</v>
      </c>
      <c r="I112" s="1">
        <v>0</v>
      </c>
      <c r="J112" s="1">
        <v>0.7161658978978489</v>
      </c>
      <c r="K112" s="2">
        <v>68</v>
      </c>
      <c r="L112">
        <v>167</v>
      </c>
      <c r="M112" s="2">
        <v>24.382370000000002</v>
      </c>
      <c r="N112">
        <v>1</v>
      </c>
      <c r="O112">
        <v>0</v>
      </c>
      <c r="P112">
        <v>0</v>
      </c>
      <c r="Q112">
        <v>0</v>
      </c>
      <c r="R112">
        <v>0</v>
      </c>
      <c r="S112">
        <v>1</v>
      </c>
      <c r="T112">
        <v>1</v>
      </c>
      <c r="U112">
        <v>0</v>
      </c>
      <c r="V112">
        <v>0</v>
      </c>
      <c r="W112">
        <v>4</v>
      </c>
    </row>
    <row r="113" spans="1:23" x14ac:dyDescent="0.3">
      <c r="A113">
        <v>1</v>
      </c>
      <c r="B113">
        <v>42</v>
      </c>
      <c r="C113">
        <v>0</v>
      </c>
      <c r="D113">
        <v>1</v>
      </c>
      <c r="E113">
        <v>80</v>
      </c>
      <c r="F113">
        <v>1.2736423351147483</v>
      </c>
      <c r="G113">
        <v>80</v>
      </c>
      <c r="H113" s="1">
        <v>1.2723680553208441</v>
      </c>
      <c r="I113" s="1">
        <v>1.2723680553208441</v>
      </c>
      <c r="J113" s="1">
        <v>0</v>
      </c>
      <c r="K113" s="2">
        <v>77.599999999999994</v>
      </c>
      <c r="L113">
        <v>160</v>
      </c>
      <c r="M113" s="2">
        <v>30.3125</v>
      </c>
      <c r="N113">
        <v>0</v>
      </c>
      <c r="O113">
        <v>0</v>
      </c>
      <c r="P113">
        <v>0</v>
      </c>
      <c r="Q113">
        <v>0</v>
      </c>
      <c r="R113">
        <v>0</v>
      </c>
      <c r="S113">
        <v>1</v>
      </c>
      <c r="T113">
        <v>1</v>
      </c>
      <c r="U113">
        <v>0</v>
      </c>
      <c r="V113">
        <v>0</v>
      </c>
      <c r="W113">
        <v>6</v>
      </c>
    </row>
    <row r="114" spans="1:23" x14ac:dyDescent="0.3">
      <c r="A114">
        <v>1</v>
      </c>
      <c r="B114">
        <v>44</v>
      </c>
      <c r="C114">
        <v>0</v>
      </c>
      <c r="D114">
        <v>0</v>
      </c>
      <c r="E114">
        <v>56</v>
      </c>
      <c r="F114">
        <v>-1.3988018022129274</v>
      </c>
      <c r="G114">
        <v>0</v>
      </c>
      <c r="H114" s="1">
        <v>-1.3974023003095328</v>
      </c>
      <c r="I114" s="1">
        <v>0</v>
      </c>
      <c r="J114" s="1">
        <v>-1.3974023003095328</v>
      </c>
      <c r="K114" s="2">
        <v>86.2</v>
      </c>
      <c r="L114">
        <v>160</v>
      </c>
      <c r="M114" s="2">
        <v>33.671880000000002</v>
      </c>
      <c r="N114">
        <v>0</v>
      </c>
      <c r="O114">
        <v>1</v>
      </c>
      <c r="P114">
        <v>0</v>
      </c>
      <c r="Q114">
        <v>0</v>
      </c>
      <c r="R114">
        <v>0</v>
      </c>
      <c r="S114">
        <v>2</v>
      </c>
      <c r="T114">
        <v>0</v>
      </c>
      <c r="U114">
        <v>1</v>
      </c>
      <c r="V114">
        <v>0</v>
      </c>
      <c r="W114">
        <v>1</v>
      </c>
    </row>
    <row r="115" spans="1:23" x14ac:dyDescent="0.3">
      <c r="A115">
        <v>6</v>
      </c>
      <c r="B115">
        <v>309</v>
      </c>
      <c r="C115">
        <v>0</v>
      </c>
      <c r="D115">
        <v>1</v>
      </c>
      <c r="E115">
        <v>69</v>
      </c>
      <c r="F115">
        <v>4.8772105506230352E-2</v>
      </c>
      <c r="G115">
        <v>69</v>
      </c>
      <c r="H115" s="1">
        <v>4.8723308990254642E-2</v>
      </c>
      <c r="I115" s="1">
        <v>4.8723308990254642E-2</v>
      </c>
      <c r="J115" s="1">
        <v>0</v>
      </c>
      <c r="K115" s="2">
        <v>65.8</v>
      </c>
      <c r="L115">
        <v>165</v>
      </c>
      <c r="M115" s="2">
        <v>24.168959999999998</v>
      </c>
      <c r="N115">
        <v>0</v>
      </c>
      <c r="O115">
        <v>0</v>
      </c>
      <c r="P115">
        <v>1</v>
      </c>
      <c r="Q115">
        <v>0</v>
      </c>
      <c r="R115">
        <v>0</v>
      </c>
      <c r="S115">
        <v>3</v>
      </c>
      <c r="T115">
        <v>0</v>
      </c>
      <c r="U115">
        <v>0</v>
      </c>
      <c r="V115">
        <v>1</v>
      </c>
      <c r="W115">
        <v>5</v>
      </c>
    </row>
    <row r="116" spans="1:23" x14ac:dyDescent="0.3">
      <c r="A116">
        <v>4</v>
      </c>
      <c r="B116">
        <v>280</v>
      </c>
      <c r="C116">
        <v>0</v>
      </c>
      <c r="D116">
        <v>0</v>
      </c>
      <c r="E116">
        <v>79</v>
      </c>
      <c r="F116">
        <v>1.1622904960594287</v>
      </c>
      <c r="G116">
        <v>0</v>
      </c>
      <c r="H116" s="1">
        <v>1.1611276238362451</v>
      </c>
      <c r="I116" s="1">
        <v>0</v>
      </c>
      <c r="J116" s="1">
        <v>1.1611276238362451</v>
      </c>
      <c r="K116" s="2">
        <v>68.5</v>
      </c>
      <c r="L116">
        <v>162</v>
      </c>
      <c r="M116" s="2">
        <v>26.101199999999999</v>
      </c>
      <c r="N116">
        <v>0</v>
      </c>
      <c r="O116">
        <v>0</v>
      </c>
      <c r="P116">
        <v>0</v>
      </c>
      <c r="Q116">
        <v>0</v>
      </c>
      <c r="R116">
        <v>0</v>
      </c>
      <c r="S116">
        <v>2</v>
      </c>
      <c r="T116">
        <v>0</v>
      </c>
      <c r="U116">
        <v>1</v>
      </c>
      <c r="V116">
        <v>0</v>
      </c>
      <c r="W116">
        <v>4</v>
      </c>
    </row>
    <row r="117" spans="1:23" x14ac:dyDescent="0.3">
      <c r="A117">
        <v>2</v>
      </c>
      <c r="B117">
        <v>68</v>
      </c>
      <c r="C117">
        <v>0</v>
      </c>
      <c r="D117">
        <v>0</v>
      </c>
      <c r="E117">
        <v>66</v>
      </c>
      <c r="F117">
        <v>-0.28528341165972915</v>
      </c>
      <c r="G117">
        <v>0</v>
      </c>
      <c r="H117" s="1">
        <v>-0.28499798546354249</v>
      </c>
      <c r="I117" s="1">
        <v>0</v>
      </c>
      <c r="J117" s="1">
        <v>-0.28499798546354249</v>
      </c>
      <c r="K117" s="2">
        <v>74.8</v>
      </c>
      <c r="L117">
        <v>165</v>
      </c>
      <c r="M117" s="2">
        <v>27.47475</v>
      </c>
      <c r="N117">
        <v>0</v>
      </c>
      <c r="O117">
        <v>0</v>
      </c>
      <c r="P117">
        <v>0</v>
      </c>
      <c r="Q117">
        <v>0</v>
      </c>
      <c r="R117">
        <v>0</v>
      </c>
      <c r="S117">
        <v>2</v>
      </c>
      <c r="T117">
        <v>0</v>
      </c>
      <c r="U117">
        <v>1</v>
      </c>
      <c r="V117">
        <v>0</v>
      </c>
      <c r="W117">
        <v>2</v>
      </c>
    </row>
    <row r="118" spans="1:23" x14ac:dyDescent="0.3">
      <c r="A118">
        <v>5</v>
      </c>
      <c r="B118">
        <v>289</v>
      </c>
      <c r="C118">
        <v>0</v>
      </c>
      <c r="D118">
        <v>0</v>
      </c>
      <c r="E118">
        <v>55</v>
      </c>
      <c r="F118">
        <v>-1.5101536412682472</v>
      </c>
      <c r="G118">
        <v>0</v>
      </c>
      <c r="H118" s="1">
        <v>-1.508642731794132</v>
      </c>
      <c r="I118" s="1">
        <v>0</v>
      </c>
      <c r="J118" s="1">
        <v>-1.508642731794132</v>
      </c>
      <c r="K118" s="2">
        <v>85.7</v>
      </c>
      <c r="L118">
        <v>168</v>
      </c>
      <c r="M118" s="2">
        <v>30.364229999999999</v>
      </c>
      <c r="N118">
        <v>0</v>
      </c>
      <c r="O118">
        <v>0</v>
      </c>
      <c r="P118">
        <v>1</v>
      </c>
      <c r="Q118">
        <v>0</v>
      </c>
      <c r="R118">
        <v>0</v>
      </c>
      <c r="S118">
        <v>1</v>
      </c>
      <c r="T118">
        <v>1</v>
      </c>
      <c r="U118">
        <v>0</v>
      </c>
      <c r="V118">
        <v>0</v>
      </c>
      <c r="W118">
        <v>2</v>
      </c>
    </row>
    <row r="119" spans="1:23" x14ac:dyDescent="0.3">
      <c r="A119">
        <v>4</v>
      </c>
      <c r="B119">
        <v>281</v>
      </c>
      <c r="C119">
        <v>0</v>
      </c>
      <c r="D119">
        <v>0</v>
      </c>
      <c r="E119">
        <v>73</v>
      </c>
      <c r="F119">
        <v>0.49417946172750965</v>
      </c>
      <c r="G119">
        <v>0</v>
      </c>
      <c r="H119" s="1">
        <v>0.49368503492865079</v>
      </c>
      <c r="I119" s="1">
        <v>0</v>
      </c>
      <c r="J119" s="1">
        <v>0.49368503492865079</v>
      </c>
      <c r="K119" s="2">
        <v>76.7</v>
      </c>
      <c r="L119">
        <v>164</v>
      </c>
      <c r="M119" s="2">
        <v>28.517250000000001</v>
      </c>
      <c r="N119">
        <v>1</v>
      </c>
      <c r="O119">
        <v>0</v>
      </c>
      <c r="P119">
        <v>1</v>
      </c>
      <c r="Q119">
        <v>0</v>
      </c>
      <c r="R119">
        <v>0</v>
      </c>
      <c r="S119">
        <v>2</v>
      </c>
      <c r="T119">
        <v>0</v>
      </c>
      <c r="U119">
        <v>1</v>
      </c>
      <c r="V119">
        <v>0</v>
      </c>
      <c r="W119">
        <v>5</v>
      </c>
    </row>
    <row r="120" spans="1:23" x14ac:dyDescent="0.3">
      <c r="A120">
        <v>3</v>
      </c>
      <c r="B120">
        <v>109</v>
      </c>
      <c r="C120">
        <v>0</v>
      </c>
      <c r="D120">
        <v>0</v>
      </c>
      <c r="E120">
        <v>63</v>
      </c>
      <c r="F120">
        <v>-0.61933892882568864</v>
      </c>
      <c r="G120">
        <v>0</v>
      </c>
      <c r="H120" s="1">
        <v>-0.61871927991733955</v>
      </c>
      <c r="I120" s="1">
        <v>0</v>
      </c>
      <c r="J120" s="1">
        <v>-0.61871927991733955</v>
      </c>
      <c r="K120" s="2">
        <v>81.599999999999994</v>
      </c>
      <c r="L120">
        <v>160</v>
      </c>
      <c r="M120" s="2">
        <v>31.875</v>
      </c>
      <c r="N120">
        <v>0</v>
      </c>
      <c r="O120">
        <v>0</v>
      </c>
      <c r="P120">
        <v>1</v>
      </c>
      <c r="Q120">
        <v>0</v>
      </c>
      <c r="R120">
        <v>0</v>
      </c>
      <c r="S120">
        <v>1</v>
      </c>
      <c r="T120">
        <v>1</v>
      </c>
      <c r="U120">
        <v>0</v>
      </c>
      <c r="V120">
        <v>0</v>
      </c>
      <c r="W120">
        <v>3</v>
      </c>
    </row>
    <row r="121" spans="1:23" x14ac:dyDescent="0.3">
      <c r="A121">
        <v>2</v>
      </c>
      <c r="B121">
        <v>71</v>
      </c>
      <c r="C121">
        <v>0</v>
      </c>
      <c r="D121">
        <v>0</v>
      </c>
      <c r="E121">
        <v>69</v>
      </c>
      <c r="F121">
        <v>4.8772105506230352E-2</v>
      </c>
      <c r="G121">
        <v>0</v>
      </c>
      <c r="H121" s="1">
        <v>4.8723308990254642E-2</v>
      </c>
      <c r="I121" s="1">
        <v>0</v>
      </c>
      <c r="J121" s="1">
        <v>4.8723308990254642E-2</v>
      </c>
      <c r="K121" s="2">
        <v>72.599999999999994</v>
      </c>
      <c r="L121">
        <v>157</v>
      </c>
      <c r="M121" s="2">
        <v>29.453530000000001</v>
      </c>
      <c r="N121">
        <v>0</v>
      </c>
      <c r="O121">
        <v>0</v>
      </c>
      <c r="P121">
        <v>0</v>
      </c>
      <c r="Q121">
        <v>0</v>
      </c>
      <c r="R121">
        <v>0</v>
      </c>
      <c r="S121">
        <v>2</v>
      </c>
      <c r="T121">
        <v>0</v>
      </c>
      <c r="U121">
        <v>1</v>
      </c>
      <c r="V121">
        <v>0</v>
      </c>
      <c r="W121">
        <v>2</v>
      </c>
    </row>
    <row r="122" spans="1:23" x14ac:dyDescent="0.3">
      <c r="A122">
        <v>1</v>
      </c>
      <c r="B122">
        <v>8</v>
      </c>
      <c r="C122">
        <v>0</v>
      </c>
      <c r="D122">
        <v>0</v>
      </c>
      <c r="E122">
        <v>57</v>
      </c>
      <c r="F122">
        <v>-1.2874499631576075</v>
      </c>
      <c r="G122">
        <v>0</v>
      </c>
      <c r="H122" s="1">
        <v>-1.2861618688249339</v>
      </c>
      <c r="I122" s="1">
        <v>0</v>
      </c>
      <c r="J122" s="1">
        <v>-1.2861618688249339</v>
      </c>
      <c r="K122" s="2">
        <v>48.5</v>
      </c>
      <c r="L122">
        <v>153</v>
      </c>
      <c r="M122" s="2">
        <v>20.718530000000001</v>
      </c>
      <c r="N122">
        <v>0</v>
      </c>
      <c r="O122">
        <v>0</v>
      </c>
      <c r="P122">
        <v>0</v>
      </c>
      <c r="Q122">
        <v>0</v>
      </c>
      <c r="R122">
        <v>0</v>
      </c>
      <c r="S122">
        <v>3</v>
      </c>
      <c r="T122">
        <v>0</v>
      </c>
      <c r="U122">
        <v>0</v>
      </c>
      <c r="V122">
        <v>1</v>
      </c>
      <c r="W122">
        <v>1</v>
      </c>
    </row>
    <row r="123" spans="1:23" x14ac:dyDescent="0.3">
      <c r="A123">
        <v>1</v>
      </c>
      <c r="B123">
        <v>29</v>
      </c>
      <c r="C123">
        <v>0</v>
      </c>
      <c r="D123">
        <v>1</v>
      </c>
      <c r="E123">
        <v>69</v>
      </c>
      <c r="F123">
        <v>4.8772105506230352E-2</v>
      </c>
      <c r="G123">
        <v>69</v>
      </c>
      <c r="H123" s="1">
        <v>4.8723308990254642E-2</v>
      </c>
      <c r="I123" s="1">
        <v>4.8723308990254642E-2</v>
      </c>
      <c r="J123" s="1">
        <v>0</v>
      </c>
      <c r="K123" s="2">
        <v>104.3</v>
      </c>
      <c r="L123">
        <v>163</v>
      </c>
      <c r="M123" s="2">
        <v>39.256279999999997</v>
      </c>
      <c r="N123">
        <v>0</v>
      </c>
      <c r="O123">
        <v>0</v>
      </c>
      <c r="P123">
        <v>1</v>
      </c>
      <c r="Q123">
        <v>0</v>
      </c>
      <c r="R123">
        <v>0</v>
      </c>
      <c r="S123">
        <v>1</v>
      </c>
      <c r="T123">
        <v>1</v>
      </c>
      <c r="U123">
        <v>0</v>
      </c>
      <c r="V123">
        <v>0</v>
      </c>
      <c r="W123">
        <v>5</v>
      </c>
    </row>
    <row r="124" spans="1:23" x14ac:dyDescent="0.3">
      <c r="A124">
        <v>5</v>
      </c>
      <c r="B124">
        <v>291</v>
      </c>
      <c r="C124">
        <v>0</v>
      </c>
      <c r="D124">
        <v>0</v>
      </c>
      <c r="E124">
        <v>87</v>
      </c>
      <c r="F124">
        <v>2.0531052085019872</v>
      </c>
      <c r="G124">
        <v>0</v>
      </c>
      <c r="H124" s="1">
        <v>2.0510510757130374</v>
      </c>
      <c r="I124" s="1">
        <v>0</v>
      </c>
      <c r="J124" s="1">
        <v>2.0510510757130374</v>
      </c>
      <c r="K124" s="2">
        <v>63.5</v>
      </c>
      <c r="L124">
        <v>160</v>
      </c>
      <c r="M124" s="2">
        <v>24.804690000000001</v>
      </c>
      <c r="N124">
        <v>0</v>
      </c>
      <c r="O124">
        <v>0</v>
      </c>
      <c r="P124">
        <v>1</v>
      </c>
      <c r="Q124">
        <v>0</v>
      </c>
      <c r="R124">
        <v>0</v>
      </c>
      <c r="S124">
        <v>2</v>
      </c>
      <c r="T124">
        <v>0</v>
      </c>
      <c r="U124">
        <v>1</v>
      </c>
      <c r="V124">
        <v>0</v>
      </c>
      <c r="W124">
        <v>8</v>
      </c>
    </row>
    <row r="125" spans="1:23" x14ac:dyDescent="0.3">
      <c r="A125">
        <v>5</v>
      </c>
      <c r="B125">
        <v>299</v>
      </c>
      <c r="C125">
        <v>0</v>
      </c>
      <c r="D125">
        <v>0</v>
      </c>
      <c r="E125">
        <v>59</v>
      </c>
      <c r="F125">
        <v>-1.064746285046968</v>
      </c>
      <c r="G125">
        <v>0</v>
      </c>
      <c r="H125" s="1">
        <v>-1.0636810058557358</v>
      </c>
      <c r="I125" s="1">
        <v>0</v>
      </c>
      <c r="J125" s="1">
        <v>-1.0636810058557358</v>
      </c>
      <c r="K125" s="2">
        <v>85.7</v>
      </c>
      <c r="L125">
        <v>158</v>
      </c>
      <c r="M125" s="2">
        <v>34.329430000000002</v>
      </c>
      <c r="N125">
        <v>1</v>
      </c>
      <c r="O125">
        <v>0</v>
      </c>
      <c r="P125">
        <v>0</v>
      </c>
      <c r="Q125">
        <v>0</v>
      </c>
      <c r="R125">
        <v>0</v>
      </c>
      <c r="S125">
        <v>2</v>
      </c>
      <c r="T125">
        <v>0</v>
      </c>
      <c r="U125">
        <v>1</v>
      </c>
      <c r="V125">
        <v>0</v>
      </c>
      <c r="W125">
        <v>0</v>
      </c>
    </row>
    <row r="126" spans="1:23" x14ac:dyDescent="0.3">
      <c r="A126">
        <v>3</v>
      </c>
      <c r="B126">
        <v>137</v>
      </c>
      <c r="C126">
        <v>0</v>
      </c>
      <c r="D126">
        <v>0</v>
      </c>
      <c r="E126">
        <v>81</v>
      </c>
      <c r="F126">
        <v>1.3849941741700682</v>
      </c>
      <c r="G126">
        <v>0</v>
      </c>
      <c r="H126" s="1">
        <v>1.3836084868054432</v>
      </c>
      <c r="I126" s="1">
        <v>0</v>
      </c>
      <c r="J126" s="1">
        <v>1.3836084868054432</v>
      </c>
      <c r="K126" s="2">
        <v>61.2</v>
      </c>
      <c r="L126">
        <v>160</v>
      </c>
      <c r="M126" s="2">
        <v>23.90625</v>
      </c>
      <c r="N126">
        <v>0</v>
      </c>
      <c r="O126">
        <v>0</v>
      </c>
      <c r="P126">
        <v>1</v>
      </c>
      <c r="Q126">
        <v>0</v>
      </c>
      <c r="R126">
        <v>0</v>
      </c>
      <c r="S126">
        <v>2</v>
      </c>
      <c r="T126">
        <v>0</v>
      </c>
      <c r="U126">
        <v>1</v>
      </c>
      <c r="V126">
        <v>0</v>
      </c>
      <c r="W126">
        <v>7</v>
      </c>
    </row>
    <row r="127" spans="1:23" x14ac:dyDescent="0.3">
      <c r="A127">
        <v>5</v>
      </c>
      <c r="B127">
        <v>295</v>
      </c>
      <c r="C127">
        <v>0</v>
      </c>
      <c r="D127">
        <v>0</v>
      </c>
      <c r="E127">
        <v>65</v>
      </c>
      <c r="F127">
        <v>-0.39663525071504896</v>
      </c>
      <c r="G127">
        <v>0</v>
      </c>
      <c r="H127" s="1">
        <v>-0.39623841694814149</v>
      </c>
      <c r="I127" s="1">
        <v>0</v>
      </c>
      <c r="J127" s="1">
        <v>-0.39623841694814149</v>
      </c>
      <c r="K127" s="2">
        <v>81.599999999999994</v>
      </c>
      <c r="L127">
        <v>165</v>
      </c>
      <c r="M127" s="2">
        <v>29.972449999999998</v>
      </c>
      <c r="N127">
        <v>0</v>
      </c>
      <c r="O127">
        <v>1</v>
      </c>
      <c r="P127">
        <v>0</v>
      </c>
      <c r="Q127">
        <v>0</v>
      </c>
      <c r="R127">
        <v>0</v>
      </c>
      <c r="S127">
        <v>1</v>
      </c>
      <c r="T127">
        <v>1</v>
      </c>
      <c r="U127">
        <v>0</v>
      </c>
      <c r="V127">
        <v>0</v>
      </c>
      <c r="W127">
        <v>3</v>
      </c>
    </row>
    <row r="128" spans="1:23" x14ac:dyDescent="0.3">
      <c r="A128">
        <v>5</v>
      </c>
      <c r="B128">
        <v>301</v>
      </c>
      <c r="C128">
        <v>0</v>
      </c>
      <c r="D128">
        <v>1</v>
      </c>
      <c r="E128">
        <v>83</v>
      </c>
      <c r="F128">
        <v>1.6076978522807079</v>
      </c>
      <c r="G128">
        <v>83</v>
      </c>
      <c r="H128" s="1">
        <v>1.6060893497746411</v>
      </c>
      <c r="I128" s="1">
        <v>1.6060893497746411</v>
      </c>
      <c r="J128" s="1">
        <v>0</v>
      </c>
      <c r="K128" s="2">
        <v>58.5</v>
      </c>
      <c r="L128">
        <v>155</v>
      </c>
      <c r="M128" s="2">
        <v>24.349640000000001</v>
      </c>
      <c r="N128">
        <v>0</v>
      </c>
      <c r="O128">
        <v>0</v>
      </c>
      <c r="P128">
        <v>1</v>
      </c>
      <c r="Q128">
        <v>0</v>
      </c>
      <c r="R128">
        <v>0</v>
      </c>
      <c r="S128">
        <v>2</v>
      </c>
      <c r="T128">
        <v>0</v>
      </c>
      <c r="U128">
        <v>1</v>
      </c>
      <c r="V128">
        <v>0</v>
      </c>
      <c r="W128">
        <v>8</v>
      </c>
    </row>
    <row r="129" spans="1:23" x14ac:dyDescent="0.3">
      <c r="A129">
        <v>2</v>
      </c>
      <c r="B129">
        <v>68</v>
      </c>
      <c r="C129">
        <v>0</v>
      </c>
      <c r="D129">
        <v>0</v>
      </c>
      <c r="E129">
        <v>66</v>
      </c>
      <c r="F129">
        <v>-0.28528341165972915</v>
      </c>
      <c r="G129">
        <v>0</v>
      </c>
      <c r="H129" s="1">
        <v>-0.28499798546354249</v>
      </c>
      <c r="I129" s="1">
        <v>0</v>
      </c>
      <c r="J129" s="1">
        <v>-0.28499798546354249</v>
      </c>
      <c r="K129" s="2">
        <v>43.5</v>
      </c>
      <c r="L129">
        <v>171</v>
      </c>
      <c r="M129" s="2">
        <v>14.87637</v>
      </c>
      <c r="N129">
        <v>1</v>
      </c>
      <c r="O129">
        <v>0</v>
      </c>
      <c r="P129">
        <v>1</v>
      </c>
      <c r="Q129">
        <v>0</v>
      </c>
      <c r="R129">
        <v>0</v>
      </c>
      <c r="S129">
        <v>3</v>
      </c>
      <c r="T129">
        <v>0</v>
      </c>
      <c r="U129">
        <v>0</v>
      </c>
      <c r="V129">
        <v>1</v>
      </c>
      <c r="W129">
        <v>5</v>
      </c>
    </row>
    <row r="130" spans="1:23" x14ac:dyDescent="0.3">
      <c r="A130">
        <v>5</v>
      </c>
      <c r="B130">
        <v>291</v>
      </c>
      <c r="C130">
        <v>0</v>
      </c>
      <c r="D130">
        <v>1</v>
      </c>
      <c r="E130">
        <v>60</v>
      </c>
      <c r="F130">
        <v>-0.95339444599164813</v>
      </c>
      <c r="G130">
        <v>60</v>
      </c>
      <c r="H130" s="1">
        <v>-0.95244057437113672</v>
      </c>
      <c r="I130" s="1">
        <v>-0.95244057437113672</v>
      </c>
      <c r="J130" s="1">
        <v>0</v>
      </c>
      <c r="K130" s="2">
        <v>88.5</v>
      </c>
      <c r="L130">
        <v>165</v>
      </c>
      <c r="M130" s="2">
        <v>32.506889999999999</v>
      </c>
      <c r="N130">
        <v>0</v>
      </c>
      <c r="O130">
        <v>0</v>
      </c>
      <c r="P130">
        <v>0</v>
      </c>
      <c r="Q130">
        <v>0</v>
      </c>
      <c r="R130">
        <v>0</v>
      </c>
      <c r="S130">
        <v>2</v>
      </c>
      <c r="T130">
        <v>0</v>
      </c>
      <c r="U130">
        <v>1</v>
      </c>
      <c r="V130">
        <v>0</v>
      </c>
      <c r="W130">
        <v>2</v>
      </c>
    </row>
    <row r="131" spans="1:23" x14ac:dyDescent="0.3">
      <c r="A131">
        <v>6</v>
      </c>
      <c r="B131">
        <v>305</v>
      </c>
      <c r="C131">
        <v>0</v>
      </c>
      <c r="D131">
        <v>0</v>
      </c>
      <c r="E131">
        <v>71</v>
      </c>
      <c r="F131">
        <v>0.27147578361687003</v>
      </c>
      <c r="G131">
        <v>0</v>
      </c>
      <c r="H131" s="1">
        <v>0.27120417195945273</v>
      </c>
      <c r="I131" s="1">
        <v>0</v>
      </c>
      <c r="J131" s="1">
        <v>0.27120417195945273</v>
      </c>
      <c r="K131" s="2">
        <v>56.7</v>
      </c>
      <c r="L131">
        <v>158</v>
      </c>
      <c r="M131" s="2">
        <v>22.712710000000001</v>
      </c>
      <c r="N131">
        <v>0</v>
      </c>
      <c r="O131">
        <v>0</v>
      </c>
      <c r="P131">
        <v>0</v>
      </c>
      <c r="Q131">
        <v>0</v>
      </c>
      <c r="R131">
        <v>0</v>
      </c>
      <c r="S131">
        <v>3</v>
      </c>
      <c r="T131">
        <v>0</v>
      </c>
      <c r="U131">
        <v>0</v>
      </c>
      <c r="V131">
        <v>1</v>
      </c>
      <c r="W131">
        <v>4</v>
      </c>
    </row>
    <row r="132" spans="1:23" x14ac:dyDescent="0.3">
      <c r="A132">
        <v>2</v>
      </c>
      <c r="B132">
        <v>73</v>
      </c>
      <c r="C132">
        <v>0</v>
      </c>
      <c r="D132">
        <v>0</v>
      </c>
      <c r="E132">
        <v>69</v>
      </c>
      <c r="F132">
        <v>4.8772105506230352E-2</v>
      </c>
      <c r="G132">
        <v>0</v>
      </c>
      <c r="H132" s="1">
        <v>4.8723308990254642E-2</v>
      </c>
      <c r="I132" s="1">
        <v>0</v>
      </c>
      <c r="J132" s="1">
        <v>4.8723308990254642E-2</v>
      </c>
      <c r="K132" s="2">
        <v>71.7</v>
      </c>
      <c r="L132">
        <v>161</v>
      </c>
      <c r="M132" s="2">
        <v>27.660969999999999</v>
      </c>
      <c r="N132">
        <v>0</v>
      </c>
      <c r="O132">
        <v>0</v>
      </c>
      <c r="P132">
        <v>0</v>
      </c>
      <c r="Q132">
        <v>0</v>
      </c>
      <c r="R132">
        <v>0</v>
      </c>
      <c r="S132">
        <v>2</v>
      </c>
      <c r="T132">
        <v>0</v>
      </c>
      <c r="U132">
        <v>1</v>
      </c>
      <c r="V132">
        <v>0</v>
      </c>
      <c r="W132">
        <v>2</v>
      </c>
    </row>
    <row r="133" spans="1:23" x14ac:dyDescent="0.3">
      <c r="A133">
        <v>3</v>
      </c>
      <c r="B133">
        <v>172</v>
      </c>
      <c r="C133">
        <v>0</v>
      </c>
      <c r="D133">
        <v>0</v>
      </c>
      <c r="E133">
        <v>66</v>
      </c>
      <c r="F133">
        <v>-0.28528341165972915</v>
      </c>
      <c r="G133">
        <v>0</v>
      </c>
      <c r="H133" s="1">
        <v>-0.28499798546354249</v>
      </c>
      <c r="I133" s="1">
        <v>0</v>
      </c>
      <c r="J133" s="1">
        <v>-0.28499798546354249</v>
      </c>
      <c r="K133" s="2">
        <v>78.900000000000006</v>
      </c>
      <c r="L133">
        <v>162</v>
      </c>
      <c r="M133" s="2">
        <v>30.06401</v>
      </c>
      <c r="N133">
        <v>1</v>
      </c>
      <c r="O133">
        <v>0</v>
      </c>
      <c r="P133">
        <v>0</v>
      </c>
      <c r="Q133">
        <v>0</v>
      </c>
      <c r="R133">
        <v>0</v>
      </c>
      <c r="S133">
        <v>2</v>
      </c>
      <c r="T133">
        <v>0</v>
      </c>
      <c r="U133">
        <v>1</v>
      </c>
      <c r="V133">
        <v>0</v>
      </c>
      <c r="W133">
        <v>2</v>
      </c>
    </row>
    <row r="134" spans="1:23" x14ac:dyDescent="0.3">
      <c r="A134">
        <v>1</v>
      </c>
      <c r="B134">
        <v>39</v>
      </c>
      <c r="C134">
        <v>0</v>
      </c>
      <c r="D134">
        <v>0</v>
      </c>
      <c r="E134">
        <v>56</v>
      </c>
      <c r="F134">
        <v>-1.3988018022129274</v>
      </c>
      <c r="G134">
        <v>0</v>
      </c>
      <c r="H134" s="1">
        <v>-1.3974023003095328</v>
      </c>
      <c r="I134" s="1">
        <v>0</v>
      </c>
      <c r="J134" s="1">
        <v>-1.3974023003095328</v>
      </c>
      <c r="K134" s="2">
        <v>65.8</v>
      </c>
      <c r="L134">
        <v>165</v>
      </c>
      <c r="M134" s="2">
        <v>24.168959999999998</v>
      </c>
      <c r="N134">
        <v>1</v>
      </c>
      <c r="O134">
        <v>0</v>
      </c>
      <c r="P134">
        <v>0</v>
      </c>
      <c r="Q134">
        <v>0</v>
      </c>
      <c r="R134">
        <v>0</v>
      </c>
      <c r="S134">
        <v>2</v>
      </c>
      <c r="T134">
        <v>0</v>
      </c>
      <c r="U134">
        <v>1</v>
      </c>
      <c r="V134">
        <v>0</v>
      </c>
      <c r="W134">
        <v>0</v>
      </c>
    </row>
    <row r="135" spans="1:23" x14ac:dyDescent="0.3">
      <c r="A135">
        <v>1</v>
      </c>
      <c r="B135">
        <v>39</v>
      </c>
      <c r="C135">
        <v>0</v>
      </c>
      <c r="D135">
        <v>1</v>
      </c>
      <c r="E135">
        <v>76</v>
      </c>
      <c r="F135">
        <v>0.82823497889346909</v>
      </c>
      <c r="G135">
        <v>76</v>
      </c>
      <c r="H135" s="1">
        <v>0.82740632938244796</v>
      </c>
      <c r="I135" s="1">
        <v>0.82740632938244796</v>
      </c>
      <c r="J135" s="1">
        <v>0</v>
      </c>
      <c r="K135" s="2">
        <v>95.3</v>
      </c>
      <c r="L135">
        <v>165</v>
      </c>
      <c r="M135" s="2">
        <v>35.00459</v>
      </c>
      <c r="N135">
        <v>0</v>
      </c>
      <c r="O135">
        <v>0</v>
      </c>
      <c r="P135">
        <v>1</v>
      </c>
      <c r="Q135">
        <v>0</v>
      </c>
      <c r="R135">
        <v>0</v>
      </c>
      <c r="S135">
        <v>3</v>
      </c>
      <c r="T135">
        <v>0</v>
      </c>
      <c r="U135">
        <v>0</v>
      </c>
      <c r="V135">
        <v>1</v>
      </c>
      <c r="W135">
        <v>7</v>
      </c>
    </row>
    <row r="136" spans="1:23" x14ac:dyDescent="0.3">
      <c r="A136">
        <v>6</v>
      </c>
      <c r="B136">
        <v>312</v>
      </c>
      <c r="C136">
        <v>0</v>
      </c>
      <c r="D136">
        <v>0</v>
      </c>
      <c r="E136">
        <v>60</v>
      </c>
      <c r="F136">
        <v>-0.95339444599164813</v>
      </c>
      <c r="G136">
        <v>0</v>
      </c>
      <c r="H136" s="1">
        <v>-0.95244057437113672</v>
      </c>
      <c r="I136" s="1">
        <v>0</v>
      </c>
      <c r="J136" s="1">
        <v>-0.95244057437113672</v>
      </c>
      <c r="K136" s="2">
        <v>68</v>
      </c>
      <c r="L136">
        <v>160</v>
      </c>
      <c r="M136" s="2">
        <v>26.5625</v>
      </c>
      <c r="N136">
        <v>0</v>
      </c>
      <c r="O136">
        <v>0</v>
      </c>
      <c r="P136">
        <v>0</v>
      </c>
      <c r="Q136">
        <v>0</v>
      </c>
      <c r="R136">
        <v>0</v>
      </c>
      <c r="S136">
        <v>1</v>
      </c>
      <c r="T136">
        <v>1</v>
      </c>
      <c r="U136">
        <v>0</v>
      </c>
      <c r="V136">
        <v>0</v>
      </c>
      <c r="W136">
        <v>1</v>
      </c>
    </row>
    <row r="137" spans="1:23" x14ac:dyDescent="0.3">
      <c r="A137">
        <v>5</v>
      </c>
      <c r="B137">
        <v>298</v>
      </c>
      <c r="C137">
        <v>0</v>
      </c>
      <c r="D137">
        <v>1</v>
      </c>
      <c r="E137">
        <v>86</v>
      </c>
      <c r="F137">
        <v>1.9417533694466673</v>
      </c>
      <c r="G137">
        <v>86</v>
      </c>
      <c r="H137" s="1">
        <v>1.9398106442284384</v>
      </c>
      <c r="I137" s="1">
        <v>1.9398106442284384</v>
      </c>
      <c r="J137" s="1">
        <v>0</v>
      </c>
      <c r="K137" s="2">
        <v>45.4</v>
      </c>
      <c r="L137">
        <v>163</v>
      </c>
      <c r="M137" s="2">
        <v>17.087579999999999</v>
      </c>
      <c r="N137">
        <v>0</v>
      </c>
      <c r="O137">
        <v>0</v>
      </c>
      <c r="P137">
        <v>1</v>
      </c>
      <c r="Q137">
        <v>0</v>
      </c>
      <c r="R137">
        <v>0</v>
      </c>
      <c r="S137">
        <v>3</v>
      </c>
      <c r="T137">
        <v>0</v>
      </c>
      <c r="U137">
        <v>0</v>
      </c>
      <c r="V137">
        <v>1</v>
      </c>
      <c r="W137">
        <v>10</v>
      </c>
    </row>
    <row r="138" spans="1:23" x14ac:dyDescent="0.3">
      <c r="A138">
        <v>6</v>
      </c>
      <c r="B138">
        <v>315</v>
      </c>
      <c r="C138">
        <v>0</v>
      </c>
      <c r="D138">
        <v>0</v>
      </c>
      <c r="E138">
        <v>58</v>
      </c>
      <c r="F138">
        <v>-1.1760981241022876</v>
      </c>
      <c r="G138">
        <v>0</v>
      </c>
      <c r="H138" s="1">
        <v>-1.1749214373403347</v>
      </c>
      <c r="I138" s="1">
        <v>0</v>
      </c>
      <c r="J138" s="1">
        <v>-1.1749214373403347</v>
      </c>
      <c r="K138" s="2">
        <v>61.2</v>
      </c>
      <c r="L138">
        <v>160</v>
      </c>
      <c r="M138" s="2">
        <v>23.90625</v>
      </c>
      <c r="N138">
        <v>0</v>
      </c>
      <c r="O138">
        <v>0</v>
      </c>
      <c r="P138">
        <v>0</v>
      </c>
      <c r="Q138">
        <v>0</v>
      </c>
      <c r="R138">
        <v>0</v>
      </c>
      <c r="S138">
        <v>1</v>
      </c>
      <c r="T138">
        <v>1</v>
      </c>
      <c r="U138">
        <v>0</v>
      </c>
      <c r="V138">
        <v>0</v>
      </c>
      <c r="W138">
        <v>0</v>
      </c>
    </row>
    <row r="139" spans="1:23" x14ac:dyDescent="0.3">
      <c r="A139">
        <v>5</v>
      </c>
      <c r="B139">
        <v>304</v>
      </c>
      <c r="C139">
        <v>0</v>
      </c>
      <c r="D139">
        <v>1</v>
      </c>
      <c r="E139">
        <v>67</v>
      </c>
      <c r="F139">
        <v>-0.17393157260440931</v>
      </c>
      <c r="G139">
        <v>67</v>
      </c>
      <c r="H139" s="1">
        <v>-0.17375755397894344</v>
      </c>
      <c r="I139" s="1">
        <v>-0.17375755397894344</v>
      </c>
      <c r="J139" s="1">
        <v>0</v>
      </c>
      <c r="K139" s="2">
        <v>68</v>
      </c>
      <c r="L139">
        <v>157</v>
      </c>
      <c r="M139" s="2">
        <v>27.587330000000001</v>
      </c>
      <c r="N139">
        <v>1</v>
      </c>
      <c r="O139">
        <v>0</v>
      </c>
      <c r="P139">
        <v>0</v>
      </c>
      <c r="Q139">
        <v>0</v>
      </c>
      <c r="R139">
        <v>0</v>
      </c>
      <c r="S139">
        <v>1</v>
      </c>
      <c r="T139">
        <v>1</v>
      </c>
      <c r="U139">
        <v>0</v>
      </c>
      <c r="V139">
        <v>0</v>
      </c>
      <c r="W139">
        <v>3</v>
      </c>
    </row>
    <row r="140" spans="1:23" x14ac:dyDescent="0.3">
      <c r="A140">
        <v>3</v>
      </c>
      <c r="B140">
        <v>126</v>
      </c>
      <c r="C140">
        <v>0</v>
      </c>
      <c r="D140">
        <v>0</v>
      </c>
      <c r="E140">
        <v>67</v>
      </c>
      <c r="F140">
        <v>-0.17393157260440931</v>
      </c>
      <c r="G140">
        <v>0</v>
      </c>
      <c r="H140" s="1">
        <v>-0.17375755397894344</v>
      </c>
      <c r="I140" s="1">
        <v>0</v>
      </c>
      <c r="J140" s="1">
        <v>-0.17375755397894344</v>
      </c>
      <c r="K140" s="2">
        <v>59.9</v>
      </c>
      <c r="L140">
        <v>160</v>
      </c>
      <c r="M140" s="2">
        <v>23.398440000000001</v>
      </c>
      <c r="N140">
        <v>0</v>
      </c>
      <c r="O140">
        <v>0</v>
      </c>
      <c r="P140">
        <v>0</v>
      </c>
      <c r="Q140">
        <v>0</v>
      </c>
      <c r="R140">
        <v>0</v>
      </c>
      <c r="S140">
        <v>1</v>
      </c>
      <c r="T140">
        <v>1</v>
      </c>
      <c r="U140">
        <v>0</v>
      </c>
      <c r="V140">
        <v>0</v>
      </c>
      <c r="W140">
        <v>2</v>
      </c>
    </row>
    <row r="141" spans="1:23" x14ac:dyDescent="0.3">
      <c r="A141">
        <v>2</v>
      </c>
      <c r="B141">
        <v>80</v>
      </c>
      <c r="C141">
        <v>0</v>
      </c>
      <c r="D141">
        <v>0</v>
      </c>
      <c r="E141">
        <v>57</v>
      </c>
      <c r="F141">
        <v>-1.2874499631576075</v>
      </c>
      <c r="G141">
        <v>0</v>
      </c>
      <c r="H141" s="1">
        <v>-1.2861618688249339</v>
      </c>
      <c r="I141" s="1">
        <v>0</v>
      </c>
      <c r="J141" s="1">
        <v>-1.2861618688249339</v>
      </c>
      <c r="K141" s="2">
        <v>73</v>
      </c>
      <c r="L141">
        <v>172</v>
      </c>
      <c r="M141" s="2">
        <v>24.6755</v>
      </c>
      <c r="N141">
        <v>0</v>
      </c>
      <c r="O141">
        <v>0</v>
      </c>
      <c r="P141">
        <v>1</v>
      </c>
      <c r="Q141">
        <v>0</v>
      </c>
      <c r="R141">
        <v>1</v>
      </c>
      <c r="S141">
        <v>3</v>
      </c>
      <c r="T141">
        <v>0</v>
      </c>
      <c r="U141">
        <v>0</v>
      </c>
      <c r="V141">
        <v>1</v>
      </c>
      <c r="W141">
        <v>3</v>
      </c>
    </row>
    <row r="142" spans="1:23" x14ac:dyDescent="0.3">
      <c r="A142">
        <v>1</v>
      </c>
      <c r="B142">
        <v>24</v>
      </c>
      <c r="C142">
        <v>0</v>
      </c>
      <c r="D142">
        <v>0</v>
      </c>
      <c r="E142">
        <v>76</v>
      </c>
      <c r="F142">
        <v>0.82823497889346909</v>
      </c>
      <c r="G142">
        <v>0</v>
      </c>
      <c r="H142" s="1">
        <v>0.82740632938244796</v>
      </c>
      <c r="I142" s="1">
        <v>0</v>
      </c>
      <c r="J142" s="1">
        <v>0.82740632938244796</v>
      </c>
      <c r="K142" s="2">
        <v>74.8</v>
      </c>
      <c r="L142">
        <v>166</v>
      </c>
      <c r="M142" s="2">
        <v>27.14472</v>
      </c>
      <c r="N142">
        <v>0</v>
      </c>
      <c r="O142">
        <v>0</v>
      </c>
      <c r="P142">
        <v>0</v>
      </c>
      <c r="Q142">
        <v>0</v>
      </c>
      <c r="R142">
        <v>0</v>
      </c>
      <c r="S142">
        <v>2</v>
      </c>
      <c r="T142">
        <v>0</v>
      </c>
      <c r="U142">
        <v>1</v>
      </c>
      <c r="V142">
        <v>0</v>
      </c>
      <c r="W142">
        <v>4</v>
      </c>
    </row>
    <row r="143" spans="1:23" x14ac:dyDescent="0.3">
      <c r="A143">
        <v>6</v>
      </c>
      <c r="B143">
        <v>305</v>
      </c>
      <c r="C143">
        <v>0</v>
      </c>
      <c r="D143">
        <v>0</v>
      </c>
      <c r="E143">
        <v>61</v>
      </c>
      <c r="F143">
        <v>-0.84204260693632826</v>
      </c>
      <c r="G143">
        <v>0</v>
      </c>
      <c r="H143" s="1">
        <v>-0.84120014288653766</v>
      </c>
      <c r="I143" s="1">
        <v>0</v>
      </c>
      <c r="J143" s="1">
        <v>-0.84120014288653766</v>
      </c>
      <c r="K143" s="2">
        <v>65.8</v>
      </c>
      <c r="L143">
        <v>178</v>
      </c>
      <c r="M143" s="2">
        <v>20.767579999999999</v>
      </c>
      <c r="N143">
        <v>0</v>
      </c>
      <c r="O143">
        <v>1</v>
      </c>
      <c r="P143">
        <v>0</v>
      </c>
      <c r="Q143">
        <v>0</v>
      </c>
      <c r="R143">
        <v>0</v>
      </c>
      <c r="S143">
        <v>3</v>
      </c>
      <c r="T143">
        <v>0</v>
      </c>
      <c r="U143">
        <v>0</v>
      </c>
      <c r="V143">
        <v>1</v>
      </c>
      <c r="W143">
        <v>2</v>
      </c>
    </row>
    <row r="144" spans="1:23" x14ac:dyDescent="0.3">
      <c r="A144">
        <v>1</v>
      </c>
      <c r="B144">
        <v>27</v>
      </c>
      <c r="C144">
        <v>0</v>
      </c>
      <c r="D144">
        <v>0</v>
      </c>
      <c r="E144">
        <v>66</v>
      </c>
      <c r="F144">
        <v>-0.28528341165972915</v>
      </c>
      <c r="G144">
        <v>0</v>
      </c>
      <c r="H144" s="1">
        <v>-0.28499798546354249</v>
      </c>
      <c r="I144" s="1">
        <v>0</v>
      </c>
      <c r="J144" s="1">
        <v>-0.28499798546354249</v>
      </c>
      <c r="K144" s="2">
        <v>49.9</v>
      </c>
      <c r="L144">
        <v>158</v>
      </c>
      <c r="M144" s="2">
        <v>19.988779999999998</v>
      </c>
      <c r="N144">
        <v>0</v>
      </c>
      <c r="O144">
        <v>0</v>
      </c>
      <c r="P144">
        <v>0</v>
      </c>
      <c r="Q144">
        <v>0</v>
      </c>
      <c r="R144">
        <v>0</v>
      </c>
      <c r="S144">
        <v>1</v>
      </c>
      <c r="T144">
        <v>1</v>
      </c>
      <c r="U144">
        <v>0</v>
      </c>
      <c r="V144">
        <v>0</v>
      </c>
      <c r="W144">
        <v>3</v>
      </c>
    </row>
    <row r="145" spans="1:23" x14ac:dyDescent="0.3">
      <c r="A145">
        <v>3</v>
      </c>
      <c r="B145">
        <v>109</v>
      </c>
      <c r="C145">
        <v>0</v>
      </c>
      <c r="D145">
        <v>0</v>
      </c>
      <c r="E145">
        <v>74</v>
      </c>
      <c r="F145">
        <v>0.60553130078282946</v>
      </c>
      <c r="G145">
        <v>0</v>
      </c>
      <c r="H145" s="1">
        <v>0.60492546641324985</v>
      </c>
      <c r="I145" s="1">
        <v>0</v>
      </c>
      <c r="J145" s="1">
        <v>0.60492546641324985</v>
      </c>
      <c r="K145" s="2">
        <v>99.8</v>
      </c>
      <c r="L145">
        <v>168</v>
      </c>
      <c r="M145" s="2">
        <v>35.35998</v>
      </c>
      <c r="N145">
        <v>0</v>
      </c>
      <c r="O145">
        <v>0</v>
      </c>
      <c r="P145">
        <v>0</v>
      </c>
      <c r="Q145">
        <v>0</v>
      </c>
      <c r="R145">
        <v>0</v>
      </c>
      <c r="S145">
        <v>3</v>
      </c>
      <c r="T145">
        <v>0</v>
      </c>
      <c r="U145">
        <v>0</v>
      </c>
      <c r="V145">
        <v>1</v>
      </c>
      <c r="W145">
        <v>3</v>
      </c>
    </row>
    <row r="146" spans="1:23" x14ac:dyDescent="0.3">
      <c r="A146">
        <v>3</v>
      </c>
      <c r="B146">
        <v>121</v>
      </c>
      <c r="C146">
        <v>0</v>
      </c>
      <c r="D146">
        <v>0</v>
      </c>
      <c r="E146">
        <v>61</v>
      </c>
      <c r="F146">
        <v>-0.84204260693632826</v>
      </c>
      <c r="G146">
        <v>0</v>
      </c>
      <c r="H146" s="1">
        <v>-0.84120014288653766</v>
      </c>
      <c r="I146" s="1">
        <v>0</v>
      </c>
      <c r="J146" s="1">
        <v>-0.84120014288653766</v>
      </c>
      <c r="K146" s="2">
        <v>64.400000000000006</v>
      </c>
      <c r="L146">
        <v>165</v>
      </c>
      <c r="M146" s="2">
        <v>23.654730000000001</v>
      </c>
      <c r="N146">
        <v>0</v>
      </c>
      <c r="O146">
        <v>0</v>
      </c>
      <c r="P146">
        <v>0</v>
      </c>
      <c r="Q146">
        <v>0</v>
      </c>
      <c r="R146">
        <v>0</v>
      </c>
      <c r="S146">
        <v>1</v>
      </c>
      <c r="T146">
        <v>1</v>
      </c>
      <c r="U146">
        <v>0</v>
      </c>
      <c r="V146">
        <v>0</v>
      </c>
      <c r="W146">
        <v>1</v>
      </c>
    </row>
    <row r="147" spans="1:23" x14ac:dyDescent="0.3">
      <c r="A147">
        <v>2</v>
      </c>
      <c r="B147">
        <v>51</v>
      </c>
      <c r="C147">
        <v>0</v>
      </c>
      <c r="D147">
        <v>1</v>
      </c>
      <c r="E147">
        <v>70</v>
      </c>
      <c r="F147">
        <v>0.16012394456155019</v>
      </c>
      <c r="G147">
        <v>70</v>
      </c>
      <c r="H147" s="1">
        <v>0.15996374047485368</v>
      </c>
      <c r="I147" s="1">
        <v>0.15996374047485368</v>
      </c>
      <c r="J147" s="1">
        <v>0</v>
      </c>
      <c r="K147" s="2">
        <v>76.2</v>
      </c>
      <c r="L147">
        <v>168</v>
      </c>
      <c r="M147" s="2">
        <v>26.9983</v>
      </c>
      <c r="N147">
        <v>0</v>
      </c>
      <c r="O147">
        <v>0</v>
      </c>
      <c r="P147">
        <v>0</v>
      </c>
      <c r="Q147">
        <v>0</v>
      </c>
      <c r="R147">
        <v>0</v>
      </c>
      <c r="S147">
        <v>2</v>
      </c>
      <c r="T147">
        <v>0</v>
      </c>
      <c r="U147">
        <v>1</v>
      </c>
      <c r="V147">
        <v>0</v>
      </c>
      <c r="W147">
        <v>4</v>
      </c>
    </row>
    <row r="148" spans="1:23" x14ac:dyDescent="0.3">
      <c r="A148">
        <v>6</v>
      </c>
      <c r="B148">
        <v>317</v>
      </c>
      <c r="C148">
        <v>0</v>
      </c>
      <c r="D148">
        <v>0</v>
      </c>
      <c r="E148">
        <v>79</v>
      </c>
      <c r="F148">
        <v>1.1622904960594287</v>
      </c>
      <c r="G148">
        <v>0</v>
      </c>
      <c r="H148" s="1">
        <v>1.1611276238362451</v>
      </c>
      <c r="I148" s="1">
        <v>0</v>
      </c>
      <c r="J148" s="1">
        <v>1.1611276238362451</v>
      </c>
      <c r="K148" s="2">
        <v>59.9</v>
      </c>
      <c r="L148">
        <v>162</v>
      </c>
      <c r="M148" s="2">
        <v>22.824259999999999</v>
      </c>
      <c r="N148">
        <v>0</v>
      </c>
      <c r="O148">
        <v>0</v>
      </c>
      <c r="P148">
        <v>0</v>
      </c>
      <c r="Q148">
        <v>0</v>
      </c>
      <c r="R148">
        <v>0</v>
      </c>
      <c r="S148">
        <v>2</v>
      </c>
      <c r="T148">
        <v>0</v>
      </c>
      <c r="U148">
        <v>1</v>
      </c>
      <c r="V148">
        <v>0</v>
      </c>
      <c r="W148">
        <v>4</v>
      </c>
    </row>
    <row r="149" spans="1:23" x14ac:dyDescent="0.3">
      <c r="A149">
        <v>1</v>
      </c>
      <c r="B149">
        <v>37</v>
      </c>
      <c r="C149">
        <v>0</v>
      </c>
      <c r="D149">
        <v>0</v>
      </c>
      <c r="E149">
        <v>82</v>
      </c>
      <c r="F149">
        <v>1.4963460132253881</v>
      </c>
      <c r="G149">
        <v>0</v>
      </c>
      <c r="H149" s="1">
        <v>1.4948489182900422</v>
      </c>
      <c r="I149" s="1">
        <v>0</v>
      </c>
      <c r="J149" s="1">
        <v>1.4948489182900422</v>
      </c>
      <c r="K149" s="2">
        <v>59.9</v>
      </c>
      <c r="L149">
        <v>157</v>
      </c>
      <c r="M149" s="2">
        <v>24.301189999999998</v>
      </c>
      <c r="N149">
        <v>0</v>
      </c>
      <c r="O149">
        <v>0</v>
      </c>
      <c r="P149">
        <v>1</v>
      </c>
      <c r="Q149">
        <v>0</v>
      </c>
      <c r="R149">
        <v>0</v>
      </c>
      <c r="S149">
        <v>3</v>
      </c>
      <c r="T149">
        <v>0</v>
      </c>
      <c r="U149">
        <v>0</v>
      </c>
      <c r="V149">
        <v>1</v>
      </c>
      <c r="W149">
        <v>7</v>
      </c>
    </row>
    <row r="150" spans="1:23" x14ac:dyDescent="0.3">
      <c r="A150">
        <v>3</v>
      </c>
      <c r="B150">
        <v>184</v>
      </c>
      <c r="C150">
        <v>0</v>
      </c>
      <c r="D150">
        <v>1</v>
      </c>
      <c r="E150">
        <v>78</v>
      </c>
      <c r="F150">
        <v>1.0509386570041088</v>
      </c>
      <c r="G150">
        <v>78</v>
      </c>
      <c r="H150" s="1">
        <v>1.049887192351646</v>
      </c>
      <c r="I150" s="1">
        <v>1.049887192351646</v>
      </c>
      <c r="J150" s="1">
        <v>0</v>
      </c>
      <c r="K150" s="2">
        <v>76.7</v>
      </c>
      <c r="L150">
        <v>163</v>
      </c>
      <c r="M150" s="2">
        <v>28.868230000000001</v>
      </c>
      <c r="N150">
        <v>0</v>
      </c>
      <c r="O150">
        <v>0</v>
      </c>
      <c r="P150">
        <v>0</v>
      </c>
      <c r="Q150">
        <v>0</v>
      </c>
      <c r="R150">
        <v>0</v>
      </c>
      <c r="S150">
        <v>1</v>
      </c>
      <c r="T150">
        <v>1</v>
      </c>
      <c r="U150">
        <v>0</v>
      </c>
      <c r="V150">
        <v>0</v>
      </c>
      <c r="W150">
        <v>5</v>
      </c>
    </row>
    <row r="151" spans="1:23" x14ac:dyDescent="0.3">
      <c r="A151">
        <v>1</v>
      </c>
      <c r="B151">
        <v>30</v>
      </c>
      <c r="C151">
        <v>0</v>
      </c>
      <c r="D151">
        <v>0</v>
      </c>
      <c r="E151">
        <v>59</v>
      </c>
      <c r="F151">
        <v>-1.064746285046968</v>
      </c>
      <c r="G151">
        <v>0</v>
      </c>
      <c r="H151" s="1">
        <v>-1.0636810058557358</v>
      </c>
      <c r="I151" s="1">
        <v>0</v>
      </c>
      <c r="J151" s="1">
        <v>-1.0636810058557358</v>
      </c>
      <c r="K151" s="2">
        <v>64.400000000000006</v>
      </c>
      <c r="L151">
        <v>157</v>
      </c>
      <c r="M151" s="2">
        <v>26.126819999999999</v>
      </c>
      <c r="N151">
        <v>0</v>
      </c>
      <c r="O151">
        <v>0</v>
      </c>
      <c r="P151">
        <v>1</v>
      </c>
      <c r="Q151">
        <v>0</v>
      </c>
      <c r="R151">
        <v>0</v>
      </c>
      <c r="S151">
        <v>1</v>
      </c>
      <c r="T151">
        <v>1</v>
      </c>
      <c r="U151">
        <v>0</v>
      </c>
      <c r="V151">
        <v>0</v>
      </c>
      <c r="W151">
        <v>2</v>
      </c>
    </row>
    <row r="152" spans="1:23" x14ac:dyDescent="0.3">
      <c r="A152">
        <v>2</v>
      </c>
      <c r="B152">
        <v>77</v>
      </c>
      <c r="C152">
        <v>0</v>
      </c>
      <c r="D152">
        <v>0</v>
      </c>
      <c r="E152">
        <v>56</v>
      </c>
      <c r="F152">
        <v>-1.3988018022129274</v>
      </c>
      <c r="G152">
        <v>0</v>
      </c>
      <c r="H152" s="1">
        <v>-1.3974023003095328</v>
      </c>
      <c r="I152" s="1">
        <v>0</v>
      </c>
      <c r="J152" s="1">
        <v>-1.3974023003095328</v>
      </c>
      <c r="K152" s="2">
        <v>79.400000000000006</v>
      </c>
      <c r="L152">
        <v>169</v>
      </c>
      <c r="M152" s="2">
        <v>27.800149999999999</v>
      </c>
      <c r="N152">
        <v>0</v>
      </c>
      <c r="O152">
        <v>0</v>
      </c>
      <c r="P152">
        <v>1</v>
      </c>
      <c r="Q152">
        <v>0</v>
      </c>
      <c r="R152">
        <v>0</v>
      </c>
      <c r="S152">
        <v>3</v>
      </c>
      <c r="T152">
        <v>0</v>
      </c>
      <c r="U152">
        <v>0</v>
      </c>
      <c r="V152">
        <v>1</v>
      </c>
      <c r="W152">
        <v>2</v>
      </c>
    </row>
    <row r="153" spans="1:23" x14ac:dyDescent="0.3">
      <c r="A153">
        <v>5</v>
      </c>
      <c r="B153">
        <v>292</v>
      </c>
      <c r="C153">
        <v>0</v>
      </c>
      <c r="D153">
        <v>1</v>
      </c>
      <c r="E153">
        <v>61</v>
      </c>
      <c r="F153">
        <v>-0.84204260693632826</v>
      </c>
      <c r="G153">
        <v>61</v>
      </c>
      <c r="H153" s="1">
        <v>-0.84120014288653766</v>
      </c>
      <c r="I153" s="1">
        <v>-0.84120014288653766</v>
      </c>
      <c r="J153" s="1">
        <v>0</v>
      </c>
      <c r="K153" s="2">
        <v>87.5</v>
      </c>
      <c r="L153">
        <v>167</v>
      </c>
      <c r="M153" s="2">
        <v>31.374379999999999</v>
      </c>
      <c r="N153">
        <v>1</v>
      </c>
      <c r="O153">
        <v>0</v>
      </c>
      <c r="P153">
        <v>1</v>
      </c>
      <c r="Q153">
        <v>0</v>
      </c>
      <c r="R153">
        <v>0</v>
      </c>
      <c r="S153">
        <v>3</v>
      </c>
      <c r="T153">
        <v>0</v>
      </c>
      <c r="U153">
        <v>0</v>
      </c>
      <c r="V153">
        <v>1</v>
      </c>
      <c r="W153">
        <v>4</v>
      </c>
    </row>
    <row r="154" spans="1:23" x14ac:dyDescent="0.3">
      <c r="A154">
        <v>1</v>
      </c>
      <c r="B154">
        <v>27</v>
      </c>
      <c r="C154">
        <v>0</v>
      </c>
      <c r="D154">
        <v>0</v>
      </c>
      <c r="E154">
        <v>60</v>
      </c>
      <c r="F154">
        <v>-0.95339444599164813</v>
      </c>
      <c r="G154">
        <v>0</v>
      </c>
      <c r="H154" s="1">
        <v>-0.95244057437113672</v>
      </c>
      <c r="I154" s="1">
        <v>0</v>
      </c>
      <c r="J154" s="1">
        <v>-0.95244057437113672</v>
      </c>
      <c r="K154" s="2">
        <v>69.400000000000006</v>
      </c>
      <c r="L154">
        <v>166</v>
      </c>
      <c r="M154" s="2">
        <v>25.185079999999999</v>
      </c>
      <c r="N154">
        <v>0</v>
      </c>
      <c r="O154">
        <v>0</v>
      </c>
      <c r="P154">
        <v>0</v>
      </c>
      <c r="Q154">
        <v>0</v>
      </c>
      <c r="R154">
        <v>0</v>
      </c>
      <c r="S154">
        <v>1</v>
      </c>
      <c r="T154">
        <v>1</v>
      </c>
      <c r="U154">
        <v>0</v>
      </c>
      <c r="V154">
        <v>0</v>
      </c>
      <c r="W154">
        <v>1</v>
      </c>
    </row>
    <row r="155" spans="1:23" x14ac:dyDescent="0.3">
      <c r="A155">
        <v>1</v>
      </c>
      <c r="B155">
        <v>24</v>
      </c>
      <c r="C155">
        <v>0</v>
      </c>
      <c r="D155">
        <v>0</v>
      </c>
      <c r="E155">
        <v>58</v>
      </c>
      <c r="F155">
        <v>-1.1760981241022876</v>
      </c>
      <c r="G155">
        <v>0</v>
      </c>
      <c r="H155" s="1">
        <v>-1.1749214373403347</v>
      </c>
      <c r="I155" s="1">
        <v>0</v>
      </c>
      <c r="J155" s="1">
        <v>-1.1749214373403347</v>
      </c>
      <c r="K155" s="2">
        <v>88.9</v>
      </c>
      <c r="L155">
        <v>160</v>
      </c>
      <c r="M155" s="2">
        <v>34.726559999999999</v>
      </c>
      <c r="N155">
        <v>0</v>
      </c>
      <c r="O155">
        <v>0</v>
      </c>
      <c r="P155">
        <v>0</v>
      </c>
      <c r="Q155">
        <v>0</v>
      </c>
      <c r="R155">
        <v>0</v>
      </c>
      <c r="S155">
        <v>2</v>
      </c>
      <c r="T155">
        <v>0</v>
      </c>
      <c r="U155">
        <v>1</v>
      </c>
      <c r="V155">
        <v>0</v>
      </c>
      <c r="W155">
        <v>0</v>
      </c>
    </row>
    <row r="156" spans="1:23" x14ac:dyDescent="0.3">
      <c r="A156">
        <v>4</v>
      </c>
      <c r="B156">
        <v>282</v>
      </c>
      <c r="C156">
        <v>0</v>
      </c>
      <c r="D156">
        <v>0</v>
      </c>
      <c r="E156">
        <v>75</v>
      </c>
      <c r="F156">
        <v>0.71688313983814933</v>
      </c>
      <c r="G156">
        <v>0</v>
      </c>
      <c r="H156" s="1">
        <v>0.7161658978978489</v>
      </c>
      <c r="I156" s="1">
        <v>0</v>
      </c>
      <c r="J156" s="1">
        <v>0.7161658978978489</v>
      </c>
      <c r="K156" s="2">
        <v>63.5</v>
      </c>
      <c r="L156">
        <v>156</v>
      </c>
      <c r="M156" s="2">
        <v>26.093029999999999</v>
      </c>
      <c r="N156">
        <v>0</v>
      </c>
      <c r="O156">
        <v>0</v>
      </c>
      <c r="P156">
        <v>0</v>
      </c>
      <c r="Q156">
        <v>0</v>
      </c>
      <c r="R156">
        <v>0</v>
      </c>
      <c r="S156">
        <v>1</v>
      </c>
      <c r="T156">
        <v>1</v>
      </c>
      <c r="U156">
        <v>0</v>
      </c>
      <c r="V156">
        <v>0</v>
      </c>
      <c r="W156">
        <v>4</v>
      </c>
    </row>
    <row r="157" spans="1:23" x14ac:dyDescent="0.3">
      <c r="A157">
        <v>5</v>
      </c>
      <c r="B157">
        <v>289</v>
      </c>
      <c r="C157">
        <v>0</v>
      </c>
      <c r="D157">
        <v>0</v>
      </c>
      <c r="E157">
        <v>75</v>
      </c>
      <c r="F157">
        <v>0.71688313983814933</v>
      </c>
      <c r="G157">
        <v>0</v>
      </c>
      <c r="H157" s="1">
        <v>0.7161658978978489</v>
      </c>
      <c r="I157" s="1">
        <v>0</v>
      </c>
      <c r="J157" s="1">
        <v>0.7161658978978489</v>
      </c>
      <c r="K157" s="2">
        <v>79.8</v>
      </c>
      <c r="L157">
        <v>158</v>
      </c>
      <c r="M157" s="2">
        <v>31.96603</v>
      </c>
      <c r="N157">
        <v>1</v>
      </c>
      <c r="O157">
        <v>0</v>
      </c>
      <c r="P157">
        <v>1</v>
      </c>
      <c r="Q157">
        <v>0</v>
      </c>
      <c r="R157">
        <v>0</v>
      </c>
      <c r="S157">
        <v>2</v>
      </c>
      <c r="T157">
        <v>0</v>
      </c>
      <c r="U157">
        <v>1</v>
      </c>
      <c r="V157">
        <v>0</v>
      </c>
      <c r="W157">
        <v>6</v>
      </c>
    </row>
    <row r="158" spans="1:23" x14ac:dyDescent="0.3">
      <c r="A158">
        <v>6</v>
      </c>
      <c r="B158">
        <v>305</v>
      </c>
      <c r="C158">
        <v>0</v>
      </c>
      <c r="D158">
        <v>0</v>
      </c>
      <c r="E158">
        <v>80</v>
      </c>
      <c r="F158">
        <v>1.2736423351147483</v>
      </c>
      <c r="G158">
        <v>0</v>
      </c>
      <c r="H158" s="1">
        <v>1.2723680553208441</v>
      </c>
      <c r="I158" s="1">
        <v>0</v>
      </c>
      <c r="J158" s="1">
        <v>1.2723680553208441</v>
      </c>
      <c r="K158" s="2">
        <v>65.8</v>
      </c>
      <c r="L158">
        <v>155</v>
      </c>
      <c r="M158" s="2">
        <v>27.38814</v>
      </c>
      <c r="N158">
        <v>0</v>
      </c>
      <c r="O158">
        <v>0</v>
      </c>
      <c r="P158">
        <v>1</v>
      </c>
      <c r="Q158">
        <v>0</v>
      </c>
      <c r="R158">
        <v>0</v>
      </c>
      <c r="S158">
        <v>2</v>
      </c>
      <c r="T158">
        <v>0</v>
      </c>
      <c r="U158">
        <v>1</v>
      </c>
      <c r="V158">
        <v>0</v>
      </c>
      <c r="W158">
        <v>7</v>
      </c>
    </row>
    <row r="159" spans="1:23" x14ac:dyDescent="0.3">
      <c r="A159">
        <v>1</v>
      </c>
      <c r="B159">
        <v>24</v>
      </c>
      <c r="C159">
        <v>0</v>
      </c>
      <c r="D159">
        <v>0</v>
      </c>
      <c r="E159">
        <v>64</v>
      </c>
      <c r="F159">
        <v>-0.50798708977036877</v>
      </c>
      <c r="G159">
        <v>0</v>
      </c>
      <c r="H159" s="1">
        <v>-0.5074788484327406</v>
      </c>
      <c r="I159" s="1">
        <v>0</v>
      </c>
      <c r="J159" s="1">
        <v>-0.5074788484327406</v>
      </c>
      <c r="K159" s="2">
        <v>49.9</v>
      </c>
      <c r="L159">
        <v>155</v>
      </c>
      <c r="M159" s="2">
        <v>20.770029999999998</v>
      </c>
      <c r="N159">
        <v>0</v>
      </c>
      <c r="O159">
        <v>0</v>
      </c>
      <c r="P159">
        <v>0</v>
      </c>
      <c r="Q159">
        <v>0</v>
      </c>
      <c r="R159">
        <v>0</v>
      </c>
      <c r="S159">
        <v>3</v>
      </c>
      <c r="T159">
        <v>0</v>
      </c>
      <c r="U159">
        <v>0</v>
      </c>
      <c r="V159">
        <v>1</v>
      </c>
      <c r="W159">
        <v>2</v>
      </c>
    </row>
    <row r="160" spans="1:23" x14ac:dyDescent="0.3">
      <c r="A160">
        <v>2</v>
      </c>
      <c r="B160">
        <v>85</v>
      </c>
      <c r="C160">
        <v>0</v>
      </c>
      <c r="D160">
        <v>0</v>
      </c>
      <c r="E160">
        <v>66</v>
      </c>
      <c r="F160">
        <v>-0.28528341165972915</v>
      </c>
      <c r="G160">
        <v>0</v>
      </c>
      <c r="H160" s="1">
        <v>-0.28499798546354249</v>
      </c>
      <c r="I160" s="1">
        <v>0</v>
      </c>
      <c r="J160" s="1">
        <v>-0.28499798546354249</v>
      </c>
      <c r="K160" s="2">
        <v>90.7</v>
      </c>
      <c r="L160">
        <v>165</v>
      </c>
      <c r="M160" s="2">
        <v>33.314970000000002</v>
      </c>
      <c r="N160">
        <v>0</v>
      </c>
      <c r="O160">
        <v>0</v>
      </c>
      <c r="P160">
        <v>1</v>
      </c>
      <c r="Q160">
        <v>0</v>
      </c>
      <c r="R160">
        <v>0</v>
      </c>
      <c r="S160">
        <v>2</v>
      </c>
      <c r="T160">
        <v>0</v>
      </c>
      <c r="U160">
        <v>1</v>
      </c>
      <c r="V160">
        <v>0</v>
      </c>
      <c r="W160">
        <v>4</v>
      </c>
    </row>
    <row r="161" spans="1:23" x14ac:dyDescent="0.3">
      <c r="A161">
        <v>4</v>
      </c>
      <c r="B161">
        <v>283</v>
      </c>
      <c r="C161">
        <v>0</v>
      </c>
      <c r="D161">
        <v>1</v>
      </c>
      <c r="E161">
        <v>66</v>
      </c>
      <c r="F161">
        <v>-0.28528341165972915</v>
      </c>
      <c r="G161">
        <v>66</v>
      </c>
      <c r="H161" s="1">
        <v>-0.28499798546354249</v>
      </c>
      <c r="I161" s="1">
        <v>-0.28499798546354249</v>
      </c>
      <c r="J161" s="1">
        <v>0</v>
      </c>
      <c r="K161" s="2">
        <v>52.2</v>
      </c>
      <c r="L161">
        <v>149</v>
      </c>
      <c r="M161" s="2">
        <v>23.512450000000001</v>
      </c>
      <c r="N161">
        <v>0</v>
      </c>
      <c r="O161">
        <v>0</v>
      </c>
      <c r="P161">
        <v>0</v>
      </c>
      <c r="Q161">
        <v>0</v>
      </c>
      <c r="R161">
        <v>0</v>
      </c>
      <c r="S161">
        <v>2</v>
      </c>
      <c r="T161">
        <v>0</v>
      </c>
      <c r="U161">
        <v>1</v>
      </c>
      <c r="V161">
        <v>0</v>
      </c>
      <c r="W161">
        <v>4</v>
      </c>
    </row>
    <row r="162" spans="1:23" x14ac:dyDescent="0.3">
      <c r="A162">
        <v>3</v>
      </c>
      <c r="B162">
        <v>186</v>
      </c>
      <c r="C162">
        <v>0</v>
      </c>
      <c r="D162">
        <v>0</v>
      </c>
      <c r="E162">
        <v>83</v>
      </c>
      <c r="F162">
        <v>1.6076978522807079</v>
      </c>
      <c r="G162">
        <v>0</v>
      </c>
      <c r="H162" s="1">
        <v>1.6060893497746411</v>
      </c>
      <c r="I162" s="1">
        <v>0</v>
      </c>
      <c r="J162" s="1">
        <v>1.6060893497746411</v>
      </c>
      <c r="K162" s="2">
        <v>39.9</v>
      </c>
      <c r="L162">
        <v>163</v>
      </c>
      <c r="M162" s="2">
        <v>15.0175</v>
      </c>
      <c r="N162">
        <v>0</v>
      </c>
      <c r="O162">
        <v>1</v>
      </c>
      <c r="P162">
        <v>1</v>
      </c>
      <c r="Q162">
        <v>1</v>
      </c>
      <c r="R162">
        <v>0</v>
      </c>
      <c r="S162">
        <v>3</v>
      </c>
      <c r="T162">
        <v>0</v>
      </c>
      <c r="U162">
        <v>0</v>
      </c>
      <c r="V162">
        <v>1</v>
      </c>
      <c r="W162">
        <v>9</v>
      </c>
    </row>
    <row r="163" spans="1:23" x14ac:dyDescent="0.3">
      <c r="A163">
        <v>4</v>
      </c>
      <c r="B163">
        <v>194</v>
      </c>
      <c r="C163">
        <v>0</v>
      </c>
      <c r="D163">
        <v>1</v>
      </c>
      <c r="E163">
        <v>77</v>
      </c>
      <c r="F163">
        <v>0.93958681794878895</v>
      </c>
      <c r="G163">
        <v>77</v>
      </c>
      <c r="H163" s="1">
        <v>0.93864676086704701</v>
      </c>
      <c r="I163" s="1">
        <v>0.93864676086704701</v>
      </c>
      <c r="J163" s="1">
        <v>0</v>
      </c>
      <c r="K163" s="2">
        <v>73.5</v>
      </c>
      <c r="L163">
        <v>171</v>
      </c>
      <c r="M163" s="2">
        <v>25.135940000000002</v>
      </c>
      <c r="N163">
        <v>0</v>
      </c>
      <c r="O163">
        <v>1</v>
      </c>
      <c r="P163">
        <v>0</v>
      </c>
      <c r="Q163">
        <v>0</v>
      </c>
      <c r="R163">
        <v>0</v>
      </c>
      <c r="S163">
        <v>3</v>
      </c>
      <c r="T163">
        <v>0</v>
      </c>
      <c r="U163">
        <v>0</v>
      </c>
      <c r="V163">
        <v>1</v>
      </c>
      <c r="W163">
        <v>6</v>
      </c>
    </row>
    <row r="164" spans="1:23" x14ac:dyDescent="0.3">
      <c r="A164">
        <v>5</v>
      </c>
      <c r="B164">
        <v>291</v>
      </c>
      <c r="C164">
        <v>0</v>
      </c>
      <c r="D164">
        <v>0</v>
      </c>
      <c r="E164">
        <v>78</v>
      </c>
      <c r="F164">
        <v>1.0509386570041088</v>
      </c>
      <c r="G164">
        <v>0</v>
      </c>
      <c r="H164" s="1">
        <v>1.049887192351646</v>
      </c>
      <c r="I164" s="1">
        <v>0</v>
      </c>
      <c r="J164" s="1">
        <v>1.049887192351646</v>
      </c>
      <c r="K164" s="2">
        <v>48.5</v>
      </c>
      <c r="L164">
        <v>161</v>
      </c>
      <c r="M164" s="2">
        <v>18.710699999999999</v>
      </c>
      <c r="N164">
        <v>0</v>
      </c>
      <c r="O164">
        <v>0</v>
      </c>
      <c r="P164">
        <v>1</v>
      </c>
      <c r="Q164">
        <v>0</v>
      </c>
      <c r="R164">
        <v>0</v>
      </c>
      <c r="S164">
        <v>3</v>
      </c>
      <c r="T164">
        <v>0</v>
      </c>
      <c r="U164">
        <v>0</v>
      </c>
      <c r="V164">
        <v>1</v>
      </c>
      <c r="W164">
        <v>7</v>
      </c>
    </row>
    <row r="165" spans="1:23" x14ac:dyDescent="0.3">
      <c r="A165">
        <v>1</v>
      </c>
      <c r="B165">
        <v>39</v>
      </c>
      <c r="C165">
        <v>0</v>
      </c>
      <c r="D165">
        <v>0</v>
      </c>
      <c r="E165">
        <v>82</v>
      </c>
      <c r="F165">
        <v>1.4963460132253881</v>
      </c>
      <c r="G165">
        <v>0</v>
      </c>
      <c r="H165" s="1">
        <v>1.4948489182900422</v>
      </c>
      <c r="I165" s="1">
        <v>0</v>
      </c>
      <c r="J165" s="1">
        <v>1.4948489182900422</v>
      </c>
      <c r="K165" s="2">
        <v>65.8</v>
      </c>
      <c r="L165">
        <v>155</v>
      </c>
      <c r="M165" s="2">
        <v>27.38814</v>
      </c>
      <c r="N165">
        <v>0</v>
      </c>
      <c r="O165">
        <v>0</v>
      </c>
      <c r="P165">
        <v>0</v>
      </c>
      <c r="Q165">
        <v>0</v>
      </c>
      <c r="R165">
        <v>0</v>
      </c>
      <c r="S165">
        <v>1</v>
      </c>
      <c r="T165">
        <v>1</v>
      </c>
      <c r="U165">
        <v>0</v>
      </c>
      <c r="V165">
        <v>0</v>
      </c>
      <c r="W165">
        <v>5</v>
      </c>
    </row>
    <row r="166" spans="1:23" x14ac:dyDescent="0.3">
      <c r="A166">
        <v>5</v>
      </c>
      <c r="B166">
        <v>295</v>
      </c>
      <c r="C166">
        <v>0</v>
      </c>
      <c r="D166">
        <v>1</v>
      </c>
      <c r="E166">
        <v>60</v>
      </c>
      <c r="F166">
        <v>-0.95339444599164813</v>
      </c>
      <c r="G166">
        <v>60</v>
      </c>
      <c r="H166" s="1">
        <v>-0.95244057437113672</v>
      </c>
      <c r="I166" s="1">
        <v>-0.95244057437113672</v>
      </c>
      <c r="J166" s="1">
        <v>0</v>
      </c>
      <c r="K166" s="2">
        <v>63.5</v>
      </c>
      <c r="L166">
        <v>158</v>
      </c>
      <c r="M166" s="2">
        <v>25.436630000000001</v>
      </c>
      <c r="N166">
        <v>1</v>
      </c>
      <c r="O166">
        <v>0</v>
      </c>
      <c r="P166">
        <v>1</v>
      </c>
      <c r="Q166">
        <v>0</v>
      </c>
      <c r="R166">
        <v>0</v>
      </c>
      <c r="S166">
        <v>1</v>
      </c>
      <c r="T166">
        <v>1</v>
      </c>
      <c r="U166">
        <v>0</v>
      </c>
      <c r="V166">
        <v>0</v>
      </c>
      <c r="W166">
        <v>4</v>
      </c>
    </row>
    <row r="167" spans="1:23" x14ac:dyDescent="0.3">
      <c r="A167">
        <v>4</v>
      </c>
      <c r="B167">
        <v>194</v>
      </c>
      <c r="C167">
        <v>0</v>
      </c>
      <c r="D167">
        <v>0</v>
      </c>
      <c r="E167">
        <v>59</v>
      </c>
      <c r="F167">
        <v>-1.064746285046968</v>
      </c>
      <c r="G167">
        <v>0</v>
      </c>
      <c r="H167" s="1">
        <v>-1.0636810058557358</v>
      </c>
      <c r="I167" s="1">
        <v>0</v>
      </c>
      <c r="J167" s="1">
        <v>-1.0636810058557358</v>
      </c>
      <c r="K167" s="2">
        <v>54.4</v>
      </c>
      <c r="L167">
        <v>163</v>
      </c>
      <c r="M167" s="2">
        <v>20.474989999999998</v>
      </c>
      <c r="N167">
        <v>0</v>
      </c>
      <c r="O167">
        <v>0</v>
      </c>
      <c r="P167">
        <v>0</v>
      </c>
      <c r="Q167">
        <v>0</v>
      </c>
      <c r="R167">
        <v>0</v>
      </c>
      <c r="S167">
        <v>2</v>
      </c>
      <c r="T167">
        <v>0</v>
      </c>
      <c r="U167">
        <v>1</v>
      </c>
      <c r="V167">
        <v>0</v>
      </c>
      <c r="W167">
        <v>1</v>
      </c>
    </row>
    <row r="168" spans="1:23" x14ac:dyDescent="0.3">
      <c r="A168">
        <v>4</v>
      </c>
      <c r="B168">
        <v>281</v>
      </c>
      <c r="C168">
        <v>0</v>
      </c>
      <c r="D168">
        <v>0</v>
      </c>
      <c r="E168">
        <v>71</v>
      </c>
      <c r="F168">
        <v>0.27147578361687003</v>
      </c>
      <c r="G168">
        <v>0</v>
      </c>
      <c r="H168" s="1">
        <v>0.27120417195945273</v>
      </c>
      <c r="I168" s="1">
        <v>0</v>
      </c>
      <c r="J168" s="1">
        <v>0.27120417195945273</v>
      </c>
      <c r="K168" s="2">
        <v>60.8</v>
      </c>
      <c r="L168">
        <v>160</v>
      </c>
      <c r="M168" s="2">
        <v>23.75</v>
      </c>
      <c r="N168">
        <v>0</v>
      </c>
      <c r="O168">
        <v>0</v>
      </c>
      <c r="P168">
        <v>0</v>
      </c>
      <c r="Q168">
        <v>0</v>
      </c>
      <c r="R168">
        <v>0</v>
      </c>
      <c r="S168">
        <v>2</v>
      </c>
      <c r="T168">
        <v>0</v>
      </c>
      <c r="U168">
        <v>1</v>
      </c>
      <c r="V168">
        <v>0</v>
      </c>
      <c r="W168">
        <v>3</v>
      </c>
    </row>
    <row r="169" spans="1:23" x14ac:dyDescent="0.3">
      <c r="A169">
        <v>5</v>
      </c>
      <c r="B169">
        <v>285</v>
      </c>
      <c r="C169">
        <v>0</v>
      </c>
      <c r="D169">
        <v>0</v>
      </c>
      <c r="E169">
        <v>69</v>
      </c>
      <c r="F169">
        <v>4.8772105506230352E-2</v>
      </c>
      <c r="G169">
        <v>0</v>
      </c>
      <c r="H169" s="1">
        <v>4.8723308990254642E-2</v>
      </c>
      <c r="I169" s="1">
        <v>0</v>
      </c>
      <c r="J169" s="1">
        <v>4.8723308990254642E-2</v>
      </c>
      <c r="K169" s="2">
        <v>62.6</v>
      </c>
      <c r="L169">
        <v>165</v>
      </c>
      <c r="M169" s="2">
        <v>22.993569999999998</v>
      </c>
      <c r="N169">
        <v>0</v>
      </c>
      <c r="O169">
        <v>0</v>
      </c>
      <c r="P169">
        <v>0</v>
      </c>
      <c r="Q169">
        <v>0</v>
      </c>
      <c r="R169">
        <v>0</v>
      </c>
      <c r="S169">
        <v>2</v>
      </c>
      <c r="T169">
        <v>0</v>
      </c>
      <c r="U169">
        <v>1</v>
      </c>
      <c r="V169">
        <v>0</v>
      </c>
      <c r="W169">
        <v>2</v>
      </c>
    </row>
    <row r="170" spans="1:23" x14ac:dyDescent="0.3">
      <c r="A170">
        <v>1</v>
      </c>
      <c r="B170">
        <v>35</v>
      </c>
      <c r="C170">
        <v>0</v>
      </c>
      <c r="D170">
        <v>1</v>
      </c>
      <c r="E170">
        <v>90</v>
      </c>
      <c r="F170">
        <v>2.3871607256679468</v>
      </c>
      <c r="G170">
        <v>90</v>
      </c>
      <c r="H170" s="1">
        <v>2.3847723701668344</v>
      </c>
      <c r="I170" s="1">
        <v>2.3847723701668344</v>
      </c>
      <c r="J170" s="1">
        <v>0</v>
      </c>
      <c r="K170" s="2">
        <v>47.6</v>
      </c>
      <c r="L170">
        <v>161</v>
      </c>
      <c r="M170" s="2">
        <v>18.363489999999999</v>
      </c>
      <c r="N170">
        <v>0</v>
      </c>
      <c r="O170">
        <v>0</v>
      </c>
      <c r="P170">
        <v>1</v>
      </c>
      <c r="Q170">
        <v>0</v>
      </c>
      <c r="R170">
        <v>1</v>
      </c>
      <c r="S170">
        <v>1</v>
      </c>
      <c r="T170">
        <v>1</v>
      </c>
      <c r="U170">
        <v>0</v>
      </c>
      <c r="V170">
        <v>0</v>
      </c>
      <c r="W170">
        <v>11</v>
      </c>
    </row>
    <row r="171" spans="1:23" x14ac:dyDescent="0.3">
      <c r="A171">
        <v>2</v>
      </c>
      <c r="B171">
        <v>50</v>
      </c>
      <c r="C171">
        <v>0</v>
      </c>
      <c r="D171">
        <v>0</v>
      </c>
      <c r="E171">
        <v>60</v>
      </c>
      <c r="F171">
        <v>-0.95339444599164813</v>
      </c>
      <c r="G171">
        <v>0</v>
      </c>
      <c r="H171" s="1">
        <v>-0.95244057437113672</v>
      </c>
      <c r="I171" s="1">
        <v>0</v>
      </c>
      <c r="J171" s="1">
        <v>-0.95244057437113672</v>
      </c>
      <c r="K171" s="2">
        <v>63.5</v>
      </c>
      <c r="L171">
        <v>168</v>
      </c>
      <c r="M171" s="2">
        <v>22.49858</v>
      </c>
      <c r="N171">
        <v>1</v>
      </c>
      <c r="O171">
        <v>0</v>
      </c>
      <c r="P171">
        <v>0</v>
      </c>
      <c r="Q171">
        <v>0</v>
      </c>
      <c r="R171">
        <v>0</v>
      </c>
      <c r="S171">
        <v>1</v>
      </c>
      <c r="T171">
        <v>1</v>
      </c>
      <c r="U171">
        <v>0</v>
      </c>
      <c r="V171">
        <v>0</v>
      </c>
      <c r="W171">
        <v>1</v>
      </c>
    </row>
    <row r="172" spans="1:23" x14ac:dyDescent="0.3">
      <c r="A172">
        <v>5</v>
      </c>
      <c r="B172">
        <v>294</v>
      </c>
      <c r="C172">
        <v>0</v>
      </c>
      <c r="D172">
        <v>0</v>
      </c>
      <c r="E172">
        <v>60</v>
      </c>
      <c r="F172">
        <v>-0.95339444599164813</v>
      </c>
      <c r="G172">
        <v>0</v>
      </c>
      <c r="H172" s="1">
        <v>-0.95244057437113672</v>
      </c>
      <c r="I172" s="1">
        <v>0</v>
      </c>
      <c r="J172" s="1">
        <v>-0.95244057437113672</v>
      </c>
      <c r="K172" s="2">
        <v>67.099999999999994</v>
      </c>
      <c r="L172">
        <v>165</v>
      </c>
      <c r="M172" s="2">
        <v>24.646460000000001</v>
      </c>
      <c r="N172">
        <v>0</v>
      </c>
      <c r="O172">
        <v>0</v>
      </c>
      <c r="P172">
        <v>0</v>
      </c>
      <c r="Q172">
        <v>0</v>
      </c>
      <c r="R172">
        <v>0</v>
      </c>
      <c r="S172">
        <v>3</v>
      </c>
      <c r="T172">
        <v>0</v>
      </c>
      <c r="U172">
        <v>0</v>
      </c>
      <c r="V172">
        <v>1</v>
      </c>
      <c r="W172">
        <v>1</v>
      </c>
    </row>
    <row r="173" spans="1:23" x14ac:dyDescent="0.3">
      <c r="A173">
        <v>6</v>
      </c>
      <c r="B173">
        <v>322</v>
      </c>
      <c r="C173">
        <v>0</v>
      </c>
      <c r="D173">
        <v>0</v>
      </c>
      <c r="E173">
        <v>60</v>
      </c>
      <c r="F173">
        <v>-0.95339444599164813</v>
      </c>
      <c r="G173">
        <v>0</v>
      </c>
      <c r="H173" s="1">
        <v>-0.95244057437113672</v>
      </c>
      <c r="I173" s="1">
        <v>0</v>
      </c>
      <c r="J173" s="1">
        <v>-0.95244057437113672</v>
      </c>
      <c r="K173" s="2">
        <v>81.599999999999994</v>
      </c>
      <c r="L173">
        <v>166</v>
      </c>
      <c r="M173" s="2">
        <v>29.61242</v>
      </c>
      <c r="N173">
        <v>0</v>
      </c>
      <c r="O173">
        <v>0</v>
      </c>
      <c r="P173">
        <v>0</v>
      </c>
      <c r="Q173">
        <v>0</v>
      </c>
      <c r="R173">
        <v>0</v>
      </c>
      <c r="S173">
        <v>2</v>
      </c>
      <c r="T173">
        <v>0</v>
      </c>
      <c r="U173">
        <v>1</v>
      </c>
      <c r="V173">
        <v>0</v>
      </c>
      <c r="W173">
        <v>1</v>
      </c>
    </row>
    <row r="174" spans="1:23" x14ac:dyDescent="0.3">
      <c r="A174">
        <v>4</v>
      </c>
      <c r="B174">
        <v>281</v>
      </c>
      <c r="C174">
        <v>0</v>
      </c>
      <c r="D174">
        <v>0</v>
      </c>
      <c r="E174">
        <v>61</v>
      </c>
      <c r="F174">
        <v>-0.84204260693632826</v>
      </c>
      <c r="G174">
        <v>0</v>
      </c>
      <c r="H174" s="1">
        <v>-0.84120014288653766</v>
      </c>
      <c r="I174" s="1">
        <v>0</v>
      </c>
      <c r="J174" s="1">
        <v>-0.84120014288653766</v>
      </c>
      <c r="K174" s="2">
        <v>80.3</v>
      </c>
      <c r="L174">
        <v>168</v>
      </c>
      <c r="M174" s="2">
        <v>28.450959999999998</v>
      </c>
      <c r="N174">
        <v>0</v>
      </c>
      <c r="O174">
        <v>0</v>
      </c>
      <c r="P174">
        <v>0</v>
      </c>
      <c r="Q174">
        <v>0</v>
      </c>
      <c r="R174">
        <v>0</v>
      </c>
      <c r="S174">
        <v>2</v>
      </c>
      <c r="T174">
        <v>0</v>
      </c>
      <c r="U174">
        <v>1</v>
      </c>
      <c r="V174">
        <v>0</v>
      </c>
      <c r="W174">
        <v>1</v>
      </c>
    </row>
    <row r="175" spans="1:23" x14ac:dyDescent="0.3">
      <c r="A175">
        <v>5</v>
      </c>
      <c r="B175">
        <v>295</v>
      </c>
      <c r="C175">
        <v>0</v>
      </c>
      <c r="D175">
        <v>0</v>
      </c>
      <c r="E175">
        <v>69</v>
      </c>
      <c r="F175">
        <v>4.8772105506230352E-2</v>
      </c>
      <c r="G175">
        <v>0</v>
      </c>
      <c r="H175" s="1">
        <v>4.8723308990254642E-2</v>
      </c>
      <c r="I175" s="1">
        <v>0</v>
      </c>
      <c r="J175" s="1">
        <v>4.8723308990254642E-2</v>
      </c>
      <c r="K175" s="2">
        <v>49</v>
      </c>
      <c r="L175">
        <v>153</v>
      </c>
      <c r="M175" s="2">
        <v>20.932120000000001</v>
      </c>
      <c r="N175">
        <v>0</v>
      </c>
      <c r="O175">
        <v>0</v>
      </c>
      <c r="P175">
        <v>0</v>
      </c>
      <c r="Q175">
        <v>0</v>
      </c>
      <c r="R175">
        <v>0</v>
      </c>
      <c r="S175">
        <v>2</v>
      </c>
      <c r="T175">
        <v>0</v>
      </c>
      <c r="U175">
        <v>1</v>
      </c>
      <c r="V175">
        <v>0</v>
      </c>
      <c r="W175">
        <v>3</v>
      </c>
    </row>
    <row r="176" spans="1:23" x14ac:dyDescent="0.3">
      <c r="A176">
        <v>5</v>
      </c>
      <c r="B176">
        <v>303</v>
      </c>
      <c r="C176">
        <v>0</v>
      </c>
      <c r="D176">
        <v>0</v>
      </c>
      <c r="E176">
        <v>55</v>
      </c>
      <c r="F176">
        <v>-1.5101536412682472</v>
      </c>
      <c r="G176">
        <v>0</v>
      </c>
      <c r="H176" s="1">
        <v>-1.508642731794132</v>
      </c>
      <c r="I176" s="1">
        <v>0</v>
      </c>
      <c r="J176" s="1">
        <v>-1.508642731794132</v>
      </c>
      <c r="K176" s="2">
        <v>86.2</v>
      </c>
      <c r="L176">
        <v>153</v>
      </c>
      <c r="M176" s="2">
        <v>36.823439999999998</v>
      </c>
      <c r="N176">
        <v>1</v>
      </c>
      <c r="O176">
        <v>0</v>
      </c>
      <c r="P176">
        <v>1</v>
      </c>
      <c r="Q176">
        <v>0</v>
      </c>
      <c r="R176">
        <v>1</v>
      </c>
      <c r="S176">
        <v>2</v>
      </c>
      <c r="T176">
        <v>0</v>
      </c>
      <c r="U176">
        <v>1</v>
      </c>
      <c r="V176">
        <v>0</v>
      </c>
      <c r="W176">
        <v>3</v>
      </c>
    </row>
    <row r="177" spans="1:23" x14ac:dyDescent="0.3">
      <c r="A177">
        <v>6</v>
      </c>
      <c r="B177">
        <v>315</v>
      </c>
      <c r="C177">
        <v>0</v>
      </c>
      <c r="D177">
        <v>1</v>
      </c>
      <c r="E177">
        <v>83</v>
      </c>
      <c r="F177">
        <v>1.6076978522807079</v>
      </c>
      <c r="G177">
        <v>83</v>
      </c>
      <c r="H177" s="1">
        <v>1.6060893497746411</v>
      </c>
      <c r="I177" s="1">
        <v>1.6060893497746411</v>
      </c>
      <c r="J177" s="1">
        <v>0</v>
      </c>
      <c r="K177" s="2">
        <v>59</v>
      </c>
      <c r="L177">
        <v>153</v>
      </c>
      <c r="M177" s="2">
        <v>25.203980000000001</v>
      </c>
      <c r="N177">
        <v>0</v>
      </c>
      <c r="O177">
        <v>0</v>
      </c>
      <c r="P177">
        <v>1</v>
      </c>
      <c r="Q177">
        <v>0</v>
      </c>
      <c r="R177">
        <v>0</v>
      </c>
      <c r="S177">
        <v>3</v>
      </c>
      <c r="T177">
        <v>0</v>
      </c>
      <c r="U177">
        <v>0</v>
      </c>
      <c r="V177">
        <v>1</v>
      </c>
      <c r="W177">
        <v>8</v>
      </c>
    </row>
    <row r="178" spans="1:23" x14ac:dyDescent="0.3">
      <c r="A178">
        <v>2</v>
      </c>
      <c r="B178">
        <v>73</v>
      </c>
      <c r="C178">
        <v>0</v>
      </c>
      <c r="D178">
        <v>0</v>
      </c>
      <c r="E178">
        <v>69</v>
      </c>
      <c r="F178">
        <v>4.8772105506230352E-2</v>
      </c>
      <c r="G178">
        <v>0</v>
      </c>
      <c r="H178" s="1">
        <v>4.8723308990254642E-2</v>
      </c>
      <c r="I178" s="1">
        <v>0</v>
      </c>
      <c r="J178" s="1">
        <v>4.8723308990254642E-2</v>
      </c>
      <c r="K178" s="2">
        <v>58.5</v>
      </c>
      <c r="L178">
        <v>170</v>
      </c>
      <c r="M178" s="2">
        <v>20.24221</v>
      </c>
      <c r="N178">
        <v>0</v>
      </c>
      <c r="O178">
        <v>0</v>
      </c>
      <c r="P178">
        <v>0</v>
      </c>
      <c r="Q178">
        <v>0</v>
      </c>
      <c r="R178">
        <v>0</v>
      </c>
      <c r="S178">
        <v>1</v>
      </c>
      <c r="T178">
        <v>1</v>
      </c>
      <c r="U178">
        <v>0</v>
      </c>
      <c r="V178">
        <v>0</v>
      </c>
      <c r="W178">
        <v>2</v>
      </c>
    </row>
    <row r="179" spans="1:23" x14ac:dyDescent="0.3">
      <c r="A179">
        <v>3</v>
      </c>
      <c r="B179">
        <v>163</v>
      </c>
      <c r="C179">
        <v>0</v>
      </c>
      <c r="D179">
        <v>0</v>
      </c>
      <c r="E179">
        <v>89</v>
      </c>
      <c r="F179">
        <v>2.2758088866126269</v>
      </c>
      <c r="G179">
        <v>0</v>
      </c>
      <c r="H179" s="1">
        <v>2.2735319386822352</v>
      </c>
      <c r="I179" s="1">
        <v>0</v>
      </c>
      <c r="J179" s="1">
        <v>2.2735319386822352</v>
      </c>
      <c r="K179" s="2">
        <v>52.2</v>
      </c>
      <c r="L179">
        <v>157</v>
      </c>
      <c r="M179" s="2">
        <v>21.177330000000001</v>
      </c>
      <c r="N179">
        <v>0</v>
      </c>
      <c r="O179">
        <v>0</v>
      </c>
      <c r="P179">
        <v>0</v>
      </c>
      <c r="Q179">
        <v>0</v>
      </c>
      <c r="R179">
        <v>0</v>
      </c>
      <c r="S179">
        <v>2</v>
      </c>
      <c r="T179">
        <v>0</v>
      </c>
      <c r="U179">
        <v>1</v>
      </c>
      <c r="V179">
        <v>0</v>
      </c>
      <c r="W179">
        <v>7</v>
      </c>
    </row>
    <row r="180" spans="1:23" x14ac:dyDescent="0.3">
      <c r="A180">
        <v>3</v>
      </c>
      <c r="B180">
        <v>116</v>
      </c>
      <c r="C180">
        <v>0</v>
      </c>
      <c r="D180">
        <v>1</v>
      </c>
      <c r="E180">
        <v>85</v>
      </c>
      <c r="F180">
        <v>1.8304015303913477</v>
      </c>
      <c r="G180">
        <v>85</v>
      </c>
      <c r="H180" s="1">
        <v>1.8285702127438392</v>
      </c>
      <c r="I180" s="1">
        <v>1.8285702127438392</v>
      </c>
      <c r="J180" s="1">
        <v>0</v>
      </c>
      <c r="K180" s="2">
        <v>54.9</v>
      </c>
      <c r="L180">
        <v>159</v>
      </c>
      <c r="M180" s="2">
        <v>21.715910000000001</v>
      </c>
      <c r="N180">
        <v>0</v>
      </c>
      <c r="O180">
        <v>1</v>
      </c>
      <c r="P180">
        <v>1</v>
      </c>
      <c r="Q180">
        <v>1</v>
      </c>
      <c r="R180">
        <v>0</v>
      </c>
      <c r="S180">
        <v>3</v>
      </c>
      <c r="T180">
        <v>0</v>
      </c>
      <c r="U180">
        <v>0</v>
      </c>
      <c r="V180">
        <v>1</v>
      </c>
      <c r="W180">
        <v>11</v>
      </c>
    </row>
    <row r="181" spans="1:23" x14ac:dyDescent="0.3">
      <c r="A181">
        <v>3</v>
      </c>
      <c r="B181">
        <v>184</v>
      </c>
      <c r="C181">
        <v>0</v>
      </c>
      <c r="D181">
        <v>0</v>
      </c>
      <c r="E181">
        <v>82</v>
      </c>
      <c r="F181">
        <v>1.4963460132253881</v>
      </c>
      <c r="G181">
        <v>0</v>
      </c>
      <c r="H181" s="1">
        <v>1.4948489182900422</v>
      </c>
      <c r="I181" s="1">
        <v>0</v>
      </c>
      <c r="J181" s="1">
        <v>1.4948489182900422</v>
      </c>
      <c r="K181" s="2">
        <v>78.5</v>
      </c>
      <c r="L181">
        <v>161</v>
      </c>
      <c r="M181" s="2">
        <v>30.284320000000001</v>
      </c>
      <c r="N181">
        <v>0</v>
      </c>
      <c r="O181">
        <v>0</v>
      </c>
      <c r="P181">
        <v>0</v>
      </c>
      <c r="Q181">
        <v>0</v>
      </c>
      <c r="R181">
        <v>0</v>
      </c>
      <c r="S181">
        <v>1</v>
      </c>
      <c r="T181">
        <v>1</v>
      </c>
      <c r="U181">
        <v>0</v>
      </c>
      <c r="V181">
        <v>0</v>
      </c>
      <c r="W181">
        <v>5</v>
      </c>
    </row>
    <row r="182" spans="1:23" x14ac:dyDescent="0.3">
      <c r="A182">
        <v>4</v>
      </c>
      <c r="B182">
        <v>194</v>
      </c>
      <c r="C182">
        <v>0</v>
      </c>
      <c r="D182">
        <v>0</v>
      </c>
      <c r="E182">
        <v>63</v>
      </c>
      <c r="F182">
        <v>-0.61933892882568864</v>
      </c>
      <c r="G182">
        <v>0</v>
      </c>
      <c r="H182" s="1">
        <v>-0.61871927991733955</v>
      </c>
      <c r="I182" s="1">
        <v>0</v>
      </c>
      <c r="J182" s="1">
        <v>-0.61871927991733955</v>
      </c>
      <c r="K182" s="2">
        <v>77.099999999999994</v>
      </c>
      <c r="L182">
        <v>157</v>
      </c>
      <c r="M182" s="2">
        <v>31.279160000000001</v>
      </c>
      <c r="N182">
        <v>0</v>
      </c>
      <c r="O182">
        <v>0</v>
      </c>
      <c r="P182">
        <v>0</v>
      </c>
      <c r="Q182">
        <v>0</v>
      </c>
      <c r="R182">
        <v>0</v>
      </c>
      <c r="S182">
        <v>1</v>
      </c>
      <c r="T182">
        <v>1</v>
      </c>
      <c r="U182">
        <v>0</v>
      </c>
      <c r="V182">
        <v>0</v>
      </c>
      <c r="W182">
        <v>1</v>
      </c>
    </row>
    <row r="183" spans="1:23" x14ac:dyDescent="0.3">
      <c r="A183">
        <v>6</v>
      </c>
      <c r="B183">
        <v>306</v>
      </c>
      <c r="C183">
        <v>0</v>
      </c>
      <c r="D183">
        <v>1</v>
      </c>
      <c r="E183">
        <v>63</v>
      </c>
      <c r="F183">
        <v>-0.61933892882568864</v>
      </c>
      <c r="G183">
        <v>63</v>
      </c>
      <c r="H183" s="1">
        <v>-0.61871927991733955</v>
      </c>
      <c r="I183" s="1">
        <v>-0.61871927991733955</v>
      </c>
      <c r="J183" s="1">
        <v>0</v>
      </c>
      <c r="K183" s="2">
        <v>81.599999999999994</v>
      </c>
      <c r="L183">
        <v>165</v>
      </c>
      <c r="M183" s="2">
        <v>29.972449999999998</v>
      </c>
      <c r="N183">
        <v>0</v>
      </c>
      <c r="O183">
        <v>0</v>
      </c>
      <c r="P183">
        <v>0</v>
      </c>
      <c r="Q183">
        <v>0</v>
      </c>
      <c r="R183">
        <v>0</v>
      </c>
      <c r="S183">
        <v>2</v>
      </c>
      <c r="T183">
        <v>0</v>
      </c>
      <c r="U183">
        <v>1</v>
      </c>
      <c r="V183">
        <v>0</v>
      </c>
      <c r="W183">
        <v>2</v>
      </c>
    </row>
    <row r="184" spans="1:23" x14ac:dyDescent="0.3">
      <c r="A184">
        <v>6</v>
      </c>
      <c r="B184">
        <v>325</v>
      </c>
      <c r="C184">
        <v>0</v>
      </c>
      <c r="D184">
        <v>0</v>
      </c>
      <c r="E184">
        <v>61</v>
      </c>
      <c r="F184">
        <v>-0.84204260693632826</v>
      </c>
      <c r="G184">
        <v>0</v>
      </c>
      <c r="H184" s="1">
        <v>-0.84120014288653766</v>
      </c>
      <c r="I184" s="1">
        <v>0</v>
      </c>
      <c r="J184" s="1">
        <v>-0.84120014288653766</v>
      </c>
      <c r="K184" s="2">
        <v>64.400000000000006</v>
      </c>
      <c r="L184">
        <v>158</v>
      </c>
      <c r="M184" s="2">
        <v>25.797149999999998</v>
      </c>
      <c r="N184">
        <v>1</v>
      </c>
      <c r="O184">
        <v>0</v>
      </c>
      <c r="P184">
        <v>0</v>
      </c>
      <c r="Q184">
        <v>0</v>
      </c>
      <c r="R184">
        <v>0</v>
      </c>
      <c r="S184">
        <v>1</v>
      </c>
      <c r="T184">
        <v>1</v>
      </c>
      <c r="U184">
        <v>0</v>
      </c>
      <c r="V184">
        <v>0</v>
      </c>
      <c r="W184">
        <v>1</v>
      </c>
    </row>
    <row r="185" spans="1:23" x14ac:dyDescent="0.3">
      <c r="A185">
        <v>1</v>
      </c>
      <c r="B185">
        <v>29</v>
      </c>
      <c r="C185">
        <v>0</v>
      </c>
      <c r="D185">
        <v>0</v>
      </c>
      <c r="E185">
        <v>56</v>
      </c>
      <c r="F185">
        <v>-1.3988018022129274</v>
      </c>
      <c r="G185">
        <v>0</v>
      </c>
      <c r="H185" s="1">
        <v>-1.3974023003095328</v>
      </c>
      <c r="I185" s="1">
        <v>0</v>
      </c>
      <c r="J185" s="1">
        <v>-1.3974023003095328</v>
      </c>
      <c r="K185" s="2">
        <v>70.8</v>
      </c>
      <c r="L185">
        <v>168</v>
      </c>
      <c r="M185" s="2">
        <v>25.085039999999999</v>
      </c>
      <c r="N185">
        <v>0</v>
      </c>
      <c r="O185">
        <v>0</v>
      </c>
      <c r="P185">
        <v>0</v>
      </c>
      <c r="Q185">
        <v>0</v>
      </c>
      <c r="R185">
        <v>0</v>
      </c>
      <c r="S185">
        <v>1</v>
      </c>
      <c r="T185">
        <v>1</v>
      </c>
      <c r="U185">
        <v>0</v>
      </c>
      <c r="V185">
        <v>0</v>
      </c>
      <c r="W185">
        <v>0</v>
      </c>
    </row>
    <row r="186" spans="1:23" x14ac:dyDescent="0.3">
      <c r="A186">
        <v>2</v>
      </c>
      <c r="B186">
        <v>49</v>
      </c>
      <c r="C186">
        <v>0</v>
      </c>
      <c r="D186">
        <v>0</v>
      </c>
      <c r="E186">
        <v>59</v>
      </c>
      <c r="F186">
        <v>-1.064746285046968</v>
      </c>
      <c r="G186">
        <v>0</v>
      </c>
      <c r="H186" s="1">
        <v>-1.0636810058557358</v>
      </c>
      <c r="I186" s="1">
        <v>0</v>
      </c>
      <c r="J186" s="1">
        <v>-1.0636810058557358</v>
      </c>
      <c r="K186" s="2">
        <v>86.2</v>
      </c>
      <c r="L186">
        <v>167</v>
      </c>
      <c r="M186" s="2">
        <v>30.908239999999999</v>
      </c>
      <c r="N186">
        <v>0</v>
      </c>
      <c r="O186">
        <v>0</v>
      </c>
      <c r="P186">
        <v>0</v>
      </c>
      <c r="Q186">
        <v>0</v>
      </c>
      <c r="R186">
        <v>0</v>
      </c>
      <c r="S186">
        <v>2</v>
      </c>
      <c r="T186">
        <v>0</v>
      </c>
      <c r="U186">
        <v>1</v>
      </c>
      <c r="V186">
        <v>0</v>
      </c>
      <c r="W186">
        <v>0</v>
      </c>
    </row>
    <row r="187" spans="1:23" x14ac:dyDescent="0.3">
      <c r="A187">
        <v>1</v>
      </c>
      <c r="B187">
        <v>26</v>
      </c>
      <c r="C187">
        <v>0</v>
      </c>
      <c r="D187">
        <v>0</v>
      </c>
      <c r="E187">
        <v>60</v>
      </c>
      <c r="F187">
        <v>-0.95339444599164813</v>
      </c>
      <c r="G187">
        <v>0</v>
      </c>
      <c r="H187" s="1">
        <v>-0.95244057437113672</v>
      </c>
      <c r="I187" s="1">
        <v>0</v>
      </c>
      <c r="J187" s="1">
        <v>-0.95244057437113672</v>
      </c>
      <c r="K187" s="2">
        <v>59</v>
      </c>
      <c r="L187">
        <v>157</v>
      </c>
      <c r="M187" s="2">
        <v>23.936060000000001</v>
      </c>
      <c r="N187">
        <v>0</v>
      </c>
      <c r="O187">
        <v>0</v>
      </c>
      <c r="P187">
        <v>0</v>
      </c>
      <c r="Q187">
        <v>0</v>
      </c>
      <c r="R187">
        <v>0</v>
      </c>
      <c r="S187">
        <v>3</v>
      </c>
      <c r="T187">
        <v>0</v>
      </c>
      <c r="U187">
        <v>0</v>
      </c>
      <c r="V187">
        <v>1</v>
      </c>
      <c r="W187">
        <v>1</v>
      </c>
    </row>
    <row r="188" spans="1:23" x14ac:dyDescent="0.3">
      <c r="A188">
        <v>6</v>
      </c>
      <c r="B188">
        <v>324</v>
      </c>
      <c r="C188">
        <v>0</v>
      </c>
      <c r="D188">
        <v>0</v>
      </c>
      <c r="E188">
        <v>67</v>
      </c>
      <c r="F188">
        <v>-0.17393157260440931</v>
      </c>
      <c r="G188">
        <v>0</v>
      </c>
      <c r="H188" s="1">
        <v>-0.17375755397894344</v>
      </c>
      <c r="I188" s="1">
        <v>0</v>
      </c>
      <c r="J188" s="1">
        <v>-0.17375755397894344</v>
      </c>
      <c r="K188" s="2">
        <v>67.599999999999994</v>
      </c>
      <c r="L188">
        <v>156</v>
      </c>
      <c r="M188" s="2">
        <v>27.77778</v>
      </c>
      <c r="N188">
        <v>0</v>
      </c>
      <c r="O188">
        <v>0</v>
      </c>
      <c r="P188">
        <v>0</v>
      </c>
      <c r="Q188">
        <v>0</v>
      </c>
      <c r="R188">
        <v>0</v>
      </c>
      <c r="S188">
        <v>3</v>
      </c>
      <c r="T188">
        <v>0</v>
      </c>
      <c r="U188">
        <v>0</v>
      </c>
      <c r="V188">
        <v>1</v>
      </c>
      <c r="W188">
        <v>2</v>
      </c>
    </row>
    <row r="189" spans="1:23" x14ac:dyDescent="0.3">
      <c r="A189">
        <v>3</v>
      </c>
      <c r="B189">
        <v>146</v>
      </c>
      <c r="C189">
        <v>0</v>
      </c>
      <c r="D189">
        <v>1</v>
      </c>
      <c r="E189">
        <v>73</v>
      </c>
      <c r="F189">
        <v>0.49417946172750965</v>
      </c>
      <c r="G189">
        <v>73</v>
      </c>
      <c r="H189" s="1">
        <v>0.49368503492865079</v>
      </c>
      <c r="I189" s="1">
        <v>0.49368503492865079</v>
      </c>
      <c r="J189" s="1">
        <v>0</v>
      </c>
      <c r="K189" s="2">
        <v>55.3</v>
      </c>
      <c r="L189">
        <v>166</v>
      </c>
      <c r="M189" s="2">
        <v>20.06822</v>
      </c>
      <c r="N189">
        <v>1</v>
      </c>
      <c r="O189">
        <v>0</v>
      </c>
      <c r="P189">
        <v>0</v>
      </c>
      <c r="Q189">
        <v>0</v>
      </c>
      <c r="R189">
        <v>0</v>
      </c>
      <c r="S189">
        <v>3</v>
      </c>
      <c r="T189">
        <v>0</v>
      </c>
      <c r="U189">
        <v>0</v>
      </c>
      <c r="V189">
        <v>1</v>
      </c>
      <c r="W189">
        <v>5</v>
      </c>
    </row>
    <row r="190" spans="1:23" x14ac:dyDescent="0.3">
      <c r="A190">
        <v>6</v>
      </c>
      <c r="B190">
        <v>309</v>
      </c>
      <c r="C190">
        <v>0</v>
      </c>
      <c r="D190">
        <v>0</v>
      </c>
      <c r="E190">
        <v>59</v>
      </c>
      <c r="F190">
        <v>-1.064746285046968</v>
      </c>
      <c r="G190">
        <v>0</v>
      </c>
      <c r="H190" s="1">
        <v>-1.0636810058557358</v>
      </c>
      <c r="I190" s="1">
        <v>0</v>
      </c>
      <c r="J190" s="1">
        <v>-1.0636810058557358</v>
      </c>
      <c r="K190" s="2">
        <v>55.3</v>
      </c>
      <c r="L190">
        <v>165</v>
      </c>
      <c r="M190" s="2">
        <v>20.31221</v>
      </c>
      <c r="N190">
        <v>0</v>
      </c>
      <c r="O190">
        <v>0</v>
      </c>
      <c r="P190">
        <v>0</v>
      </c>
      <c r="Q190">
        <v>0</v>
      </c>
      <c r="R190">
        <v>0</v>
      </c>
      <c r="S190">
        <v>3</v>
      </c>
      <c r="T190">
        <v>0</v>
      </c>
      <c r="U190">
        <v>0</v>
      </c>
      <c r="V190">
        <v>1</v>
      </c>
      <c r="W190">
        <v>1</v>
      </c>
    </row>
    <row r="191" spans="1:23" x14ac:dyDescent="0.3">
      <c r="A191">
        <v>6</v>
      </c>
      <c r="B191">
        <v>313</v>
      </c>
      <c r="C191">
        <v>0</v>
      </c>
      <c r="D191">
        <v>1</v>
      </c>
      <c r="E191">
        <v>79</v>
      </c>
      <c r="F191">
        <v>1.1622904960594287</v>
      </c>
      <c r="G191">
        <v>79</v>
      </c>
      <c r="H191" s="1">
        <v>1.1611276238362451</v>
      </c>
      <c r="I191" s="1">
        <v>1.1611276238362451</v>
      </c>
      <c r="J191" s="1">
        <v>0</v>
      </c>
      <c r="K191" s="2">
        <v>72.599999999999994</v>
      </c>
      <c r="L191">
        <v>156</v>
      </c>
      <c r="M191" s="2">
        <v>29.832350000000002</v>
      </c>
      <c r="N191">
        <v>0</v>
      </c>
      <c r="O191">
        <v>0</v>
      </c>
      <c r="P191">
        <v>1</v>
      </c>
      <c r="Q191">
        <v>0</v>
      </c>
      <c r="R191">
        <v>0</v>
      </c>
      <c r="S191">
        <v>3</v>
      </c>
      <c r="T191">
        <v>0</v>
      </c>
      <c r="U191">
        <v>0</v>
      </c>
      <c r="V191">
        <v>1</v>
      </c>
      <c r="W191">
        <v>7</v>
      </c>
    </row>
    <row r="192" spans="1:23" x14ac:dyDescent="0.3">
      <c r="A192">
        <v>2</v>
      </c>
      <c r="B192">
        <v>64</v>
      </c>
      <c r="C192">
        <v>0</v>
      </c>
      <c r="D192">
        <v>0</v>
      </c>
      <c r="E192">
        <v>68</v>
      </c>
      <c r="F192">
        <v>-6.2579733549089481E-2</v>
      </c>
      <c r="G192">
        <v>0</v>
      </c>
      <c r="H192" s="1">
        <v>-6.2517122494344393E-2</v>
      </c>
      <c r="I192" s="1">
        <v>0</v>
      </c>
      <c r="J192" s="1">
        <v>-6.2517122494344393E-2</v>
      </c>
      <c r="K192" s="2">
        <v>90.7</v>
      </c>
      <c r="L192">
        <v>163</v>
      </c>
      <c r="M192" s="2">
        <v>34.137529999999998</v>
      </c>
      <c r="N192">
        <v>1</v>
      </c>
      <c r="O192">
        <v>0</v>
      </c>
      <c r="P192">
        <v>0</v>
      </c>
      <c r="Q192">
        <v>0</v>
      </c>
      <c r="R192">
        <v>0</v>
      </c>
      <c r="S192">
        <v>2</v>
      </c>
      <c r="T192">
        <v>0</v>
      </c>
      <c r="U192">
        <v>1</v>
      </c>
      <c r="V192">
        <v>0</v>
      </c>
      <c r="W192">
        <v>2</v>
      </c>
    </row>
    <row r="193" spans="1:23" x14ac:dyDescent="0.3">
      <c r="A193">
        <v>4</v>
      </c>
      <c r="B193">
        <v>282</v>
      </c>
      <c r="C193">
        <v>0</v>
      </c>
      <c r="D193">
        <v>1</v>
      </c>
      <c r="E193">
        <v>57</v>
      </c>
      <c r="F193">
        <v>-1.2874499631576075</v>
      </c>
      <c r="G193">
        <v>57</v>
      </c>
      <c r="H193" s="1">
        <v>-1.2861618688249339</v>
      </c>
      <c r="I193" s="1">
        <v>-1.2861618688249339</v>
      </c>
      <c r="J193" s="1">
        <v>0</v>
      </c>
      <c r="K193" s="2">
        <v>71.2</v>
      </c>
      <c r="L193">
        <v>159</v>
      </c>
      <c r="M193" s="2">
        <v>28.163440000000001</v>
      </c>
      <c r="N193">
        <v>0</v>
      </c>
      <c r="O193">
        <v>0</v>
      </c>
      <c r="P193">
        <v>0</v>
      </c>
      <c r="Q193">
        <v>0</v>
      </c>
      <c r="R193">
        <v>0</v>
      </c>
      <c r="S193">
        <v>2</v>
      </c>
      <c r="T193">
        <v>0</v>
      </c>
      <c r="U193">
        <v>1</v>
      </c>
      <c r="V193">
        <v>0</v>
      </c>
      <c r="W193">
        <v>1</v>
      </c>
    </row>
    <row r="194" spans="1:23" x14ac:dyDescent="0.3">
      <c r="A194">
        <v>1</v>
      </c>
      <c r="B194">
        <v>27</v>
      </c>
      <c r="C194">
        <v>0</v>
      </c>
      <c r="D194">
        <v>0</v>
      </c>
      <c r="E194">
        <v>70</v>
      </c>
      <c r="F194">
        <v>0.16012394456155019</v>
      </c>
      <c r="G194">
        <v>0</v>
      </c>
      <c r="H194" s="1">
        <v>0.15996374047485368</v>
      </c>
      <c r="I194" s="1">
        <v>0</v>
      </c>
      <c r="J194" s="1">
        <v>0.15996374047485368</v>
      </c>
      <c r="K194" s="2">
        <v>65.3</v>
      </c>
      <c r="L194">
        <v>158</v>
      </c>
      <c r="M194" s="2">
        <v>26.15767</v>
      </c>
      <c r="N194">
        <v>0</v>
      </c>
      <c r="O194">
        <v>0</v>
      </c>
      <c r="P194">
        <v>0</v>
      </c>
      <c r="Q194">
        <v>0</v>
      </c>
      <c r="R194">
        <v>0</v>
      </c>
      <c r="S194">
        <v>1</v>
      </c>
      <c r="T194">
        <v>1</v>
      </c>
      <c r="U194">
        <v>0</v>
      </c>
      <c r="V194">
        <v>0</v>
      </c>
      <c r="W194">
        <v>3</v>
      </c>
    </row>
    <row r="195" spans="1:23" x14ac:dyDescent="0.3">
      <c r="A195">
        <v>1</v>
      </c>
      <c r="B195">
        <v>36</v>
      </c>
      <c r="C195">
        <v>0</v>
      </c>
      <c r="D195">
        <v>0</v>
      </c>
      <c r="E195">
        <v>56</v>
      </c>
      <c r="F195">
        <v>-1.3988018022129274</v>
      </c>
      <c r="G195">
        <v>0</v>
      </c>
      <c r="H195" s="1">
        <v>-1.3974023003095328</v>
      </c>
      <c r="I195" s="1">
        <v>0</v>
      </c>
      <c r="J195" s="1">
        <v>-1.3974023003095328</v>
      </c>
      <c r="K195" s="2">
        <v>74.8</v>
      </c>
      <c r="L195">
        <v>159</v>
      </c>
      <c r="M195" s="2">
        <v>29.587440000000001</v>
      </c>
      <c r="N195">
        <v>0</v>
      </c>
      <c r="O195">
        <v>0</v>
      </c>
      <c r="P195">
        <v>0</v>
      </c>
      <c r="Q195">
        <v>0</v>
      </c>
      <c r="R195">
        <v>0</v>
      </c>
      <c r="S195">
        <v>3</v>
      </c>
      <c r="T195">
        <v>0</v>
      </c>
      <c r="U195">
        <v>0</v>
      </c>
      <c r="V195">
        <v>1</v>
      </c>
      <c r="W195">
        <v>0</v>
      </c>
    </row>
    <row r="196" spans="1:23" x14ac:dyDescent="0.3">
      <c r="A196">
        <v>5</v>
      </c>
      <c r="B196">
        <v>296</v>
      </c>
      <c r="C196">
        <v>0</v>
      </c>
      <c r="D196">
        <v>0</v>
      </c>
      <c r="E196">
        <v>60</v>
      </c>
      <c r="F196">
        <v>-0.95339444599164813</v>
      </c>
      <c r="G196">
        <v>0</v>
      </c>
      <c r="H196" s="1">
        <v>-0.95244057437113672</v>
      </c>
      <c r="I196" s="1">
        <v>0</v>
      </c>
      <c r="J196" s="1">
        <v>-0.95244057437113672</v>
      </c>
      <c r="K196" s="2">
        <v>95.3</v>
      </c>
      <c r="L196">
        <v>171</v>
      </c>
      <c r="M196" s="2">
        <v>32.59122</v>
      </c>
      <c r="N196">
        <v>0</v>
      </c>
      <c r="O196">
        <v>0</v>
      </c>
      <c r="P196">
        <v>1</v>
      </c>
      <c r="Q196">
        <v>0</v>
      </c>
      <c r="R196">
        <v>0</v>
      </c>
      <c r="S196">
        <v>2</v>
      </c>
      <c r="T196">
        <v>0</v>
      </c>
      <c r="U196">
        <v>1</v>
      </c>
      <c r="V196">
        <v>0</v>
      </c>
      <c r="W196">
        <v>3</v>
      </c>
    </row>
    <row r="197" spans="1:23" x14ac:dyDescent="0.3">
      <c r="A197">
        <v>1</v>
      </c>
      <c r="B197">
        <v>38</v>
      </c>
      <c r="C197">
        <v>0</v>
      </c>
      <c r="D197">
        <v>0</v>
      </c>
      <c r="E197">
        <v>67</v>
      </c>
      <c r="F197">
        <v>-0.17393157260440931</v>
      </c>
      <c r="G197">
        <v>0</v>
      </c>
      <c r="H197" s="1">
        <v>-0.17375755397894344</v>
      </c>
      <c r="I197" s="1">
        <v>0</v>
      </c>
      <c r="J197" s="1">
        <v>-0.17375755397894344</v>
      </c>
      <c r="K197" s="2">
        <v>66.7</v>
      </c>
      <c r="L197">
        <v>155</v>
      </c>
      <c r="M197" s="2">
        <v>27.76275</v>
      </c>
      <c r="N197">
        <v>0</v>
      </c>
      <c r="O197">
        <v>0</v>
      </c>
      <c r="P197">
        <v>0</v>
      </c>
      <c r="Q197">
        <v>0</v>
      </c>
      <c r="R197">
        <v>0</v>
      </c>
      <c r="S197">
        <v>1</v>
      </c>
      <c r="T197">
        <v>1</v>
      </c>
      <c r="U197">
        <v>0</v>
      </c>
      <c r="V197">
        <v>0</v>
      </c>
      <c r="W197">
        <v>2</v>
      </c>
    </row>
    <row r="198" spans="1:23" x14ac:dyDescent="0.3">
      <c r="A198">
        <v>5</v>
      </c>
      <c r="B198">
        <v>301</v>
      </c>
      <c r="C198">
        <v>0</v>
      </c>
      <c r="D198">
        <v>0</v>
      </c>
      <c r="E198">
        <v>69</v>
      </c>
      <c r="F198">
        <v>4.8772105506230352E-2</v>
      </c>
      <c r="G198">
        <v>0</v>
      </c>
      <c r="H198" s="1">
        <v>4.8723308990254642E-2</v>
      </c>
      <c r="I198" s="1">
        <v>0</v>
      </c>
      <c r="J198" s="1">
        <v>4.8723308990254642E-2</v>
      </c>
      <c r="K198" s="2">
        <v>98.9</v>
      </c>
      <c r="L198">
        <v>158</v>
      </c>
      <c r="M198" s="2">
        <v>39.617049999999999</v>
      </c>
      <c r="N198">
        <v>1</v>
      </c>
      <c r="O198">
        <v>0</v>
      </c>
      <c r="P198">
        <v>0</v>
      </c>
      <c r="Q198">
        <v>0</v>
      </c>
      <c r="R198">
        <v>0</v>
      </c>
      <c r="S198">
        <v>2</v>
      </c>
      <c r="T198">
        <v>0</v>
      </c>
      <c r="U198">
        <v>1</v>
      </c>
      <c r="V198">
        <v>0</v>
      </c>
      <c r="W198">
        <v>2</v>
      </c>
    </row>
    <row r="199" spans="1:23" x14ac:dyDescent="0.3">
      <c r="A199">
        <v>1</v>
      </c>
      <c r="B199">
        <v>21</v>
      </c>
      <c r="C199">
        <v>0</v>
      </c>
      <c r="D199">
        <v>0</v>
      </c>
      <c r="E199">
        <v>60</v>
      </c>
      <c r="F199">
        <v>-0.95339444599164813</v>
      </c>
      <c r="G199">
        <v>0</v>
      </c>
      <c r="H199" s="1">
        <v>-0.95244057437113672</v>
      </c>
      <c r="I199" s="1">
        <v>0</v>
      </c>
      <c r="J199" s="1">
        <v>-0.95244057437113672</v>
      </c>
      <c r="K199" s="2">
        <v>79.400000000000006</v>
      </c>
      <c r="L199">
        <v>168</v>
      </c>
      <c r="M199" s="2">
        <v>28.132090000000002</v>
      </c>
      <c r="N199">
        <v>1</v>
      </c>
      <c r="O199">
        <v>1</v>
      </c>
      <c r="P199">
        <v>0</v>
      </c>
      <c r="Q199">
        <v>0</v>
      </c>
      <c r="R199">
        <v>0</v>
      </c>
      <c r="S199">
        <v>1</v>
      </c>
      <c r="T199">
        <v>1</v>
      </c>
      <c r="U199">
        <v>0</v>
      </c>
      <c r="V199">
        <v>0</v>
      </c>
      <c r="W199">
        <v>2</v>
      </c>
    </row>
    <row r="200" spans="1:23" x14ac:dyDescent="0.3">
      <c r="A200">
        <v>5</v>
      </c>
      <c r="B200">
        <v>301</v>
      </c>
      <c r="C200">
        <v>0</v>
      </c>
      <c r="D200">
        <v>1</v>
      </c>
      <c r="E200">
        <v>78</v>
      </c>
      <c r="F200">
        <v>1.0509386570041088</v>
      </c>
      <c r="G200">
        <v>78</v>
      </c>
      <c r="H200" s="1">
        <v>1.049887192351646</v>
      </c>
      <c r="I200" s="1">
        <v>1.049887192351646</v>
      </c>
      <c r="J200" s="1">
        <v>0</v>
      </c>
      <c r="K200" s="2">
        <v>70.8</v>
      </c>
      <c r="L200">
        <v>165</v>
      </c>
      <c r="M200" s="2">
        <v>26.005510000000001</v>
      </c>
      <c r="N200">
        <v>0</v>
      </c>
      <c r="O200">
        <v>0</v>
      </c>
      <c r="P200">
        <v>1</v>
      </c>
      <c r="Q200">
        <v>0</v>
      </c>
      <c r="R200">
        <v>0</v>
      </c>
      <c r="S200">
        <v>1</v>
      </c>
      <c r="T200">
        <v>1</v>
      </c>
      <c r="U200">
        <v>0</v>
      </c>
      <c r="V200">
        <v>0</v>
      </c>
      <c r="W200">
        <v>7</v>
      </c>
    </row>
    <row r="201" spans="1:23" x14ac:dyDescent="0.3">
      <c r="A201">
        <v>2</v>
      </c>
      <c r="B201">
        <v>70</v>
      </c>
      <c r="C201">
        <v>0</v>
      </c>
      <c r="D201">
        <v>0</v>
      </c>
      <c r="E201">
        <v>56</v>
      </c>
      <c r="F201">
        <v>-1.3988018022129274</v>
      </c>
      <c r="G201">
        <v>0</v>
      </c>
      <c r="H201" s="1">
        <v>-1.3974023003095328</v>
      </c>
      <c r="I201" s="1">
        <v>0</v>
      </c>
      <c r="J201" s="1">
        <v>-1.3974023003095328</v>
      </c>
      <c r="K201" s="2">
        <v>127</v>
      </c>
      <c r="L201">
        <v>168</v>
      </c>
      <c r="M201" s="2">
        <v>44.997169999999997</v>
      </c>
      <c r="N201">
        <v>0</v>
      </c>
      <c r="O201">
        <v>0</v>
      </c>
      <c r="P201">
        <v>1</v>
      </c>
      <c r="Q201">
        <v>0</v>
      </c>
      <c r="R201">
        <v>0</v>
      </c>
      <c r="S201">
        <v>2</v>
      </c>
      <c r="T201">
        <v>0</v>
      </c>
      <c r="U201">
        <v>1</v>
      </c>
      <c r="V201">
        <v>0</v>
      </c>
      <c r="W201">
        <v>2</v>
      </c>
    </row>
    <row r="202" spans="1:23" x14ac:dyDescent="0.3">
      <c r="A202">
        <v>6</v>
      </c>
      <c r="B202">
        <v>318</v>
      </c>
      <c r="C202">
        <v>0</v>
      </c>
      <c r="D202">
        <v>0</v>
      </c>
      <c r="E202">
        <v>61</v>
      </c>
      <c r="F202">
        <v>-0.84204260693632826</v>
      </c>
      <c r="G202">
        <v>0</v>
      </c>
      <c r="H202" s="1">
        <v>-0.84120014288653766</v>
      </c>
      <c r="I202" s="1">
        <v>0</v>
      </c>
      <c r="J202" s="1">
        <v>-0.84120014288653766</v>
      </c>
      <c r="K202" s="2">
        <v>68.900000000000006</v>
      </c>
      <c r="L202">
        <v>165</v>
      </c>
      <c r="M202" s="2">
        <v>25.30762</v>
      </c>
      <c r="N202">
        <v>0</v>
      </c>
      <c r="O202">
        <v>0</v>
      </c>
      <c r="P202">
        <v>0</v>
      </c>
      <c r="Q202">
        <v>0</v>
      </c>
      <c r="R202">
        <v>0</v>
      </c>
      <c r="S202">
        <v>3</v>
      </c>
      <c r="T202">
        <v>0</v>
      </c>
      <c r="U202">
        <v>0</v>
      </c>
      <c r="V202">
        <v>1</v>
      </c>
      <c r="W202">
        <v>1</v>
      </c>
    </row>
    <row r="203" spans="1:23" x14ac:dyDescent="0.3">
      <c r="A203">
        <v>6</v>
      </c>
      <c r="B203">
        <v>313</v>
      </c>
      <c r="C203">
        <v>0</v>
      </c>
      <c r="D203">
        <v>0</v>
      </c>
      <c r="E203">
        <v>78</v>
      </c>
      <c r="F203">
        <v>1.0509386570041088</v>
      </c>
      <c r="G203">
        <v>0</v>
      </c>
      <c r="H203" s="1">
        <v>1.049887192351646</v>
      </c>
      <c r="I203" s="1">
        <v>0</v>
      </c>
      <c r="J203" s="1">
        <v>1.049887192351646</v>
      </c>
      <c r="K203" s="2">
        <v>56.2</v>
      </c>
      <c r="L203">
        <v>154</v>
      </c>
      <c r="M203" s="2">
        <v>23.69708</v>
      </c>
      <c r="N203">
        <v>0</v>
      </c>
      <c r="O203">
        <v>0</v>
      </c>
      <c r="P203">
        <v>0</v>
      </c>
      <c r="Q203">
        <v>0</v>
      </c>
      <c r="R203">
        <v>0</v>
      </c>
      <c r="S203">
        <v>1</v>
      </c>
      <c r="T203">
        <v>1</v>
      </c>
      <c r="U203">
        <v>0</v>
      </c>
      <c r="V203">
        <v>0</v>
      </c>
      <c r="W203">
        <v>5</v>
      </c>
    </row>
    <row r="204" spans="1:23" x14ac:dyDescent="0.3">
      <c r="A204">
        <v>2</v>
      </c>
      <c r="B204">
        <v>63</v>
      </c>
      <c r="C204">
        <v>0</v>
      </c>
      <c r="D204">
        <v>1</v>
      </c>
      <c r="E204">
        <v>76</v>
      </c>
      <c r="F204">
        <v>0.82823497889346909</v>
      </c>
      <c r="G204">
        <v>76</v>
      </c>
      <c r="H204" s="1">
        <v>0.82740632938244796</v>
      </c>
      <c r="I204" s="1">
        <v>0.82740632938244796</v>
      </c>
      <c r="J204" s="1">
        <v>0</v>
      </c>
      <c r="K204" s="2">
        <v>74.8</v>
      </c>
      <c r="L204">
        <v>168</v>
      </c>
      <c r="M204" s="2">
        <v>26.502269999999999</v>
      </c>
      <c r="N204">
        <v>0</v>
      </c>
      <c r="O204">
        <v>0</v>
      </c>
      <c r="P204">
        <v>1</v>
      </c>
      <c r="Q204">
        <v>0</v>
      </c>
      <c r="R204">
        <v>0</v>
      </c>
      <c r="S204">
        <v>1</v>
      </c>
      <c r="T204">
        <v>1</v>
      </c>
      <c r="U204">
        <v>0</v>
      </c>
      <c r="V204">
        <v>0</v>
      </c>
      <c r="W204">
        <v>7</v>
      </c>
    </row>
    <row r="205" spans="1:23" x14ac:dyDescent="0.3">
      <c r="A205">
        <v>5</v>
      </c>
      <c r="B205">
        <v>294</v>
      </c>
      <c r="C205">
        <v>0</v>
      </c>
      <c r="D205">
        <v>0</v>
      </c>
      <c r="E205">
        <v>64</v>
      </c>
      <c r="F205">
        <v>-0.50798708977036877</v>
      </c>
      <c r="G205">
        <v>0</v>
      </c>
      <c r="H205" s="1">
        <v>-0.5074788484327406</v>
      </c>
      <c r="I205" s="1">
        <v>0</v>
      </c>
      <c r="J205" s="1">
        <v>-0.5074788484327406</v>
      </c>
      <c r="K205" s="2">
        <v>104.3</v>
      </c>
      <c r="L205">
        <v>153</v>
      </c>
      <c r="M205" s="2">
        <v>44.555520000000001</v>
      </c>
      <c r="N205">
        <v>0</v>
      </c>
      <c r="O205">
        <v>0</v>
      </c>
      <c r="P205">
        <v>0</v>
      </c>
      <c r="Q205">
        <v>0</v>
      </c>
      <c r="R205">
        <v>0</v>
      </c>
      <c r="S205">
        <v>2</v>
      </c>
      <c r="T205">
        <v>0</v>
      </c>
      <c r="U205">
        <v>1</v>
      </c>
      <c r="V205">
        <v>0</v>
      </c>
      <c r="W205">
        <v>1</v>
      </c>
    </row>
    <row r="206" spans="1:23" x14ac:dyDescent="0.3">
      <c r="A206">
        <v>5</v>
      </c>
      <c r="B206">
        <v>301</v>
      </c>
      <c r="C206">
        <v>0</v>
      </c>
      <c r="D206">
        <v>0</v>
      </c>
      <c r="E206">
        <v>68</v>
      </c>
      <c r="F206">
        <v>-6.2579733549089481E-2</v>
      </c>
      <c r="G206">
        <v>0</v>
      </c>
      <c r="H206" s="1">
        <v>-6.2517122494344393E-2</v>
      </c>
      <c r="I206" s="1">
        <v>0</v>
      </c>
      <c r="J206" s="1">
        <v>-6.2517122494344393E-2</v>
      </c>
      <c r="K206" s="2">
        <v>52.2</v>
      </c>
      <c r="L206">
        <v>163</v>
      </c>
      <c r="M206" s="2">
        <v>19.64696</v>
      </c>
      <c r="N206">
        <v>0</v>
      </c>
      <c r="O206">
        <v>0</v>
      </c>
      <c r="P206">
        <v>0</v>
      </c>
      <c r="Q206">
        <v>0</v>
      </c>
      <c r="R206">
        <v>0</v>
      </c>
      <c r="S206">
        <v>1</v>
      </c>
      <c r="T206">
        <v>1</v>
      </c>
      <c r="U206">
        <v>0</v>
      </c>
      <c r="V206">
        <v>0</v>
      </c>
      <c r="W206">
        <v>3</v>
      </c>
    </row>
    <row r="207" spans="1:23" x14ac:dyDescent="0.3">
      <c r="A207">
        <v>1</v>
      </c>
      <c r="B207">
        <v>42</v>
      </c>
      <c r="C207">
        <v>0</v>
      </c>
      <c r="D207">
        <v>0</v>
      </c>
      <c r="E207">
        <v>57</v>
      </c>
      <c r="F207">
        <v>-1.2874499631576075</v>
      </c>
      <c r="G207">
        <v>0</v>
      </c>
      <c r="H207" s="1">
        <v>-1.2861618688249339</v>
      </c>
      <c r="I207" s="1">
        <v>0</v>
      </c>
      <c r="J207" s="1">
        <v>-1.2861618688249339</v>
      </c>
      <c r="K207" s="2">
        <v>80.7</v>
      </c>
      <c r="L207">
        <v>162</v>
      </c>
      <c r="M207" s="2">
        <v>30.749880000000001</v>
      </c>
      <c r="N207">
        <v>0</v>
      </c>
      <c r="O207">
        <v>1</v>
      </c>
      <c r="P207">
        <v>0</v>
      </c>
      <c r="Q207">
        <v>0</v>
      </c>
      <c r="R207">
        <v>0</v>
      </c>
      <c r="S207">
        <v>1</v>
      </c>
      <c r="T207">
        <v>1</v>
      </c>
      <c r="U207">
        <v>0</v>
      </c>
      <c r="V207">
        <v>0</v>
      </c>
      <c r="W207">
        <v>1</v>
      </c>
    </row>
    <row r="208" spans="1:23" x14ac:dyDescent="0.3">
      <c r="A208">
        <v>1</v>
      </c>
      <c r="B208">
        <v>27</v>
      </c>
      <c r="C208">
        <v>0</v>
      </c>
      <c r="D208">
        <v>0</v>
      </c>
      <c r="E208">
        <v>57</v>
      </c>
      <c r="F208">
        <v>-1.2874499631576075</v>
      </c>
      <c r="G208">
        <v>0</v>
      </c>
      <c r="H208" s="1">
        <v>-1.2861618688249339</v>
      </c>
      <c r="I208" s="1">
        <v>0</v>
      </c>
      <c r="J208" s="1">
        <v>-1.2861618688249339</v>
      </c>
      <c r="K208" s="2">
        <v>86.2</v>
      </c>
      <c r="L208">
        <v>163</v>
      </c>
      <c r="M208" s="2">
        <v>32.443820000000002</v>
      </c>
      <c r="N208">
        <v>0</v>
      </c>
      <c r="O208">
        <v>0</v>
      </c>
      <c r="P208">
        <v>0</v>
      </c>
      <c r="Q208">
        <v>0</v>
      </c>
      <c r="R208">
        <v>0</v>
      </c>
      <c r="S208">
        <v>3</v>
      </c>
      <c r="T208">
        <v>0</v>
      </c>
      <c r="U208">
        <v>0</v>
      </c>
      <c r="V208">
        <v>1</v>
      </c>
      <c r="W208">
        <v>0</v>
      </c>
    </row>
    <row r="209" spans="1:23" x14ac:dyDescent="0.3">
      <c r="A209">
        <v>5</v>
      </c>
      <c r="B209">
        <v>300</v>
      </c>
      <c r="C209">
        <v>0</v>
      </c>
      <c r="D209">
        <v>0</v>
      </c>
      <c r="E209">
        <v>60</v>
      </c>
      <c r="F209">
        <v>-0.95339444599164813</v>
      </c>
      <c r="G209">
        <v>0</v>
      </c>
      <c r="H209" s="1">
        <v>-0.95244057437113672</v>
      </c>
      <c r="I209" s="1">
        <v>0</v>
      </c>
      <c r="J209" s="1">
        <v>-0.95244057437113672</v>
      </c>
      <c r="K209" s="2">
        <v>86.2</v>
      </c>
      <c r="L209">
        <v>158</v>
      </c>
      <c r="M209" s="2">
        <v>34.529719999999998</v>
      </c>
      <c r="N209">
        <v>0</v>
      </c>
      <c r="O209">
        <v>0</v>
      </c>
      <c r="P209">
        <v>0</v>
      </c>
      <c r="Q209">
        <v>0</v>
      </c>
      <c r="R209">
        <v>1</v>
      </c>
      <c r="S209">
        <v>1</v>
      </c>
      <c r="T209">
        <v>1</v>
      </c>
      <c r="U209">
        <v>0</v>
      </c>
      <c r="V209">
        <v>0</v>
      </c>
      <c r="W209">
        <v>2</v>
      </c>
    </row>
    <row r="210" spans="1:23" x14ac:dyDescent="0.3">
      <c r="A210">
        <v>6</v>
      </c>
      <c r="B210">
        <v>317</v>
      </c>
      <c r="C210">
        <v>0</v>
      </c>
      <c r="D210">
        <v>0</v>
      </c>
      <c r="E210">
        <v>65</v>
      </c>
      <c r="F210">
        <v>-0.39663525071504896</v>
      </c>
      <c r="G210">
        <v>0</v>
      </c>
      <c r="H210" s="1">
        <v>-0.39623841694814149</v>
      </c>
      <c r="I210" s="1">
        <v>0</v>
      </c>
      <c r="J210" s="1">
        <v>-0.39623841694814149</v>
      </c>
      <c r="K210" s="2">
        <v>79.400000000000006</v>
      </c>
      <c r="L210">
        <v>162</v>
      </c>
      <c r="M210" s="2">
        <v>30.254539999999999</v>
      </c>
      <c r="N210">
        <v>0</v>
      </c>
      <c r="O210">
        <v>0</v>
      </c>
      <c r="P210">
        <v>0</v>
      </c>
      <c r="Q210">
        <v>0</v>
      </c>
      <c r="R210">
        <v>0</v>
      </c>
      <c r="S210">
        <v>2</v>
      </c>
      <c r="T210">
        <v>0</v>
      </c>
      <c r="U210">
        <v>1</v>
      </c>
      <c r="V210">
        <v>0</v>
      </c>
      <c r="W210">
        <v>2</v>
      </c>
    </row>
    <row r="211" spans="1:23" x14ac:dyDescent="0.3">
      <c r="A211">
        <v>5</v>
      </c>
      <c r="B211">
        <v>290</v>
      </c>
      <c r="C211">
        <v>0</v>
      </c>
      <c r="D211">
        <v>0</v>
      </c>
      <c r="E211">
        <v>72</v>
      </c>
      <c r="F211">
        <v>0.38282762267218984</v>
      </c>
      <c r="G211">
        <v>0</v>
      </c>
      <c r="H211" s="1">
        <v>0.38244460344405179</v>
      </c>
      <c r="I211" s="1">
        <v>0</v>
      </c>
      <c r="J211" s="1">
        <v>0.38244460344405179</v>
      </c>
      <c r="K211" s="2">
        <v>105.2</v>
      </c>
      <c r="L211">
        <v>168</v>
      </c>
      <c r="M211" s="2">
        <v>37.273240000000001</v>
      </c>
      <c r="N211">
        <v>0</v>
      </c>
      <c r="O211">
        <v>1</v>
      </c>
      <c r="P211">
        <v>1</v>
      </c>
      <c r="Q211">
        <v>1</v>
      </c>
      <c r="R211">
        <v>0</v>
      </c>
      <c r="S211">
        <v>3</v>
      </c>
      <c r="T211">
        <v>0</v>
      </c>
      <c r="U211">
        <v>0</v>
      </c>
      <c r="V211">
        <v>1</v>
      </c>
      <c r="W211">
        <v>6</v>
      </c>
    </row>
    <row r="212" spans="1:23" x14ac:dyDescent="0.3">
      <c r="A212">
        <v>1</v>
      </c>
      <c r="B212">
        <v>16</v>
      </c>
      <c r="C212">
        <v>0</v>
      </c>
      <c r="D212">
        <v>0</v>
      </c>
      <c r="E212">
        <v>57</v>
      </c>
      <c r="F212">
        <v>-1.2874499631576075</v>
      </c>
      <c r="G212">
        <v>0</v>
      </c>
      <c r="H212" s="1">
        <v>-1.2861618688249339</v>
      </c>
      <c r="I212" s="1">
        <v>0</v>
      </c>
      <c r="J212" s="1">
        <v>-1.2861618688249339</v>
      </c>
      <c r="K212" s="2">
        <v>74.8</v>
      </c>
      <c r="L212">
        <v>170</v>
      </c>
      <c r="M212" s="2">
        <v>25.882349999999999</v>
      </c>
      <c r="N212">
        <v>0</v>
      </c>
      <c r="O212">
        <v>0</v>
      </c>
      <c r="P212">
        <v>1</v>
      </c>
      <c r="Q212">
        <v>0</v>
      </c>
      <c r="R212">
        <v>0</v>
      </c>
      <c r="S212">
        <v>2</v>
      </c>
      <c r="T212">
        <v>0</v>
      </c>
      <c r="U212">
        <v>1</v>
      </c>
      <c r="V212">
        <v>0</v>
      </c>
      <c r="W212">
        <v>2</v>
      </c>
    </row>
    <row r="213" spans="1:23" x14ac:dyDescent="0.3">
      <c r="A213">
        <v>5</v>
      </c>
      <c r="B213">
        <v>286</v>
      </c>
      <c r="C213">
        <v>0</v>
      </c>
      <c r="D213">
        <v>0</v>
      </c>
      <c r="E213">
        <v>56</v>
      </c>
      <c r="F213">
        <v>-1.3988018022129274</v>
      </c>
      <c r="G213">
        <v>0</v>
      </c>
      <c r="H213" s="1">
        <v>-1.3974023003095328</v>
      </c>
      <c r="I213" s="1">
        <v>0</v>
      </c>
      <c r="J213" s="1">
        <v>-1.3974023003095328</v>
      </c>
      <c r="K213" s="2">
        <v>77.099999999999994</v>
      </c>
      <c r="L213">
        <v>162</v>
      </c>
      <c r="M213" s="2">
        <v>29.378139999999998</v>
      </c>
      <c r="N213">
        <v>0</v>
      </c>
      <c r="O213">
        <v>0</v>
      </c>
      <c r="P213">
        <v>0</v>
      </c>
      <c r="Q213">
        <v>0</v>
      </c>
      <c r="R213">
        <v>0</v>
      </c>
      <c r="S213">
        <v>3</v>
      </c>
      <c r="T213">
        <v>0</v>
      </c>
      <c r="U213">
        <v>0</v>
      </c>
      <c r="V213">
        <v>1</v>
      </c>
      <c r="W213">
        <v>0</v>
      </c>
    </row>
    <row r="214" spans="1:23" x14ac:dyDescent="0.3">
      <c r="A214">
        <v>4</v>
      </c>
      <c r="B214">
        <v>284</v>
      </c>
      <c r="C214">
        <v>0</v>
      </c>
      <c r="D214">
        <v>0</v>
      </c>
      <c r="E214">
        <v>77</v>
      </c>
      <c r="F214">
        <v>0.93958681794878895</v>
      </c>
      <c r="G214">
        <v>0</v>
      </c>
      <c r="H214" s="1">
        <v>0.93864676086704701</v>
      </c>
      <c r="I214" s="1">
        <v>0</v>
      </c>
      <c r="J214" s="1">
        <v>0.93864676086704701</v>
      </c>
      <c r="K214" s="2">
        <v>65.8</v>
      </c>
      <c r="L214">
        <v>162</v>
      </c>
      <c r="M214" s="2">
        <v>25.072399999999998</v>
      </c>
      <c r="N214">
        <v>0</v>
      </c>
      <c r="O214">
        <v>1</v>
      </c>
      <c r="P214">
        <v>1</v>
      </c>
      <c r="Q214">
        <v>1</v>
      </c>
      <c r="R214">
        <v>0</v>
      </c>
      <c r="S214">
        <v>1</v>
      </c>
      <c r="T214">
        <v>1</v>
      </c>
      <c r="U214">
        <v>0</v>
      </c>
      <c r="V214">
        <v>0</v>
      </c>
      <c r="W214">
        <v>7</v>
      </c>
    </row>
    <row r="215" spans="1:23" x14ac:dyDescent="0.3">
      <c r="A215">
        <v>4</v>
      </c>
      <c r="B215">
        <v>280</v>
      </c>
      <c r="C215">
        <v>0</v>
      </c>
      <c r="D215">
        <v>0</v>
      </c>
      <c r="E215">
        <v>57</v>
      </c>
      <c r="F215">
        <v>-1.2874499631576075</v>
      </c>
      <c r="G215">
        <v>0</v>
      </c>
      <c r="H215" s="1">
        <v>-1.2861618688249339</v>
      </c>
      <c r="I215" s="1">
        <v>0</v>
      </c>
      <c r="J215" s="1">
        <v>-1.2861618688249339</v>
      </c>
      <c r="K215" s="2">
        <v>70.3</v>
      </c>
      <c r="L215">
        <v>162</v>
      </c>
      <c r="M215" s="2">
        <v>26.78708</v>
      </c>
      <c r="N215">
        <v>0</v>
      </c>
      <c r="O215">
        <v>0</v>
      </c>
      <c r="P215">
        <v>0</v>
      </c>
      <c r="Q215">
        <v>0</v>
      </c>
      <c r="R215">
        <v>0</v>
      </c>
      <c r="S215">
        <v>2</v>
      </c>
      <c r="T215">
        <v>0</v>
      </c>
      <c r="U215">
        <v>1</v>
      </c>
      <c r="V215">
        <v>0</v>
      </c>
      <c r="W215">
        <v>0</v>
      </c>
    </row>
    <row r="216" spans="1:23" x14ac:dyDescent="0.3">
      <c r="A216">
        <v>5</v>
      </c>
      <c r="B216">
        <v>294</v>
      </c>
      <c r="C216">
        <v>0</v>
      </c>
      <c r="D216">
        <v>0</v>
      </c>
      <c r="E216">
        <v>83</v>
      </c>
      <c r="F216">
        <v>1.6076978522807079</v>
      </c>
      <c r="G216">
        <v>0</v>
      </c>
      <c r="H216" s="1">
        <v>1.6060893497746411</v>
      </c>
      <c r="I216" s="1">
        <v>0</v>
      </c>
      <c r="J216" s="1">
        <v>1.6060893497746411</v>
      </c>
      <c r="K216" s="2">
        <v>68</v>
      </c>
      <c r="L216">
        <v>165</v>
      </c>
      <c r="M216" s="2">
        <v>24.977039999999999</v>
      </c>
      <c r="N216">
        <v>0</v>
      </c>
      <c r="O216">
        <v>0</v>
      </c>
      <c r="P216">
        <v>1</v>
      </c>
      <c r="Q216">
        <v>0</v>
      </c>
      <c r="R216">
        <v>0</v>
      </c>
      <c r="S216">
        <v>1</v>
      </c>
      <c r="T216">
        <v>1</v>
      </c>
      <c r="U216">
        <v>0</v>
      </c>
      <c r="V216">
        <v>0</v>
      </c>
      <c r="W216">
        <v>7</v>
      </c>
    </row>
    <row r="217" spans="1:23" x14ac:dyDescent="0.3">
      <c r="A217">
        <v>6</v>
      </c>
      <c r="B217">
        <v>311</v>
      </c>
      <c r="C217">
        <v>0</v>
      </c>
      <c r="D217">
        <v>1</v>
      </c>
      <c r="E217">
        <v>67</v>
      </c>
      <c r="F217">
        <v>-0.17393157260440931</v>
      </c>
      <c r="G217">
        <v>67</v>
      </c>
      <c r="H217" s="1">
        <v>-0.17375755397894344</v>
      </c>
      <c r="I217" s="1">
        <v>-0.17375755397894344</v>
      </c>
      <c r="J217" s="1">
        <v>0</v>
      </c>
      <c r="K217" s="2">
        <v>56.7</v>
      </c>
      <c r="L217">
        <v>165</v>
      </c>
      <c r="M217" s="2">
        <v>20.826450000000001</v>
      </c>
      <c r="N217">
        <v>0</v>
      </c>
      <c r="O217">
        <v>1</v>
      </c>
      <c r="P217">
        <v>0</v>
      </c>
      <c r="Q217">
        <v>0</v>
      </c>
      <c r="R217">
        <v>0</v>
      </c>
      <c r="S217">
        <v>1</v>
      </c>
      <c r="T217">
        <v>1</v>
      </c>
      <c r="U217">
        <v>0</v>
      </c>
      <c r="V217">
        <v>0</v>
      </c>
      <c r="W217">
        <v>5</v>
      </c>
    </row>
    <row r="218" spans="1:23" x14ac:dyDescent="0.3">
      <c r="A218">
        <v>1</v>
      </c>
      <c r="B218">
        <v>33</v>
      </c>
      <c r="C218">
        <v>0</v>
      </c>
      <c r="D218">
        <v>0</v>
      </c>
      <c r="E218">
        <v>56</v>
      </c>
      <c r="F218">
        <v>-1.3988018022129274</v>
      </c>
      <c r="G218">
        <v>0</v>
      </c>
      <c r="H218" s="1">
        <v>-1.3974023003095328</v>
      </c>
      <c r="I218" s="1">
        <v>0</v>
      </c>
      <c r="J218" s="1">
        <v>-1.3974023003095328</v>
      </c>
      <c r="K218" s="2">
        <v>64.900000000000006</v>
      </c>
      <c r="L218">
        <v>163</v>
      </c>
      <c r="M218" s="2">
        <v>24.426960000000001</v>
      </c>
      <c r="N218">
        <v>1</v>
      </c>
      <c r="O218">
        <v>0</v>
      </c>
      <c r="P218">
        <v>0</v>
      </c>
      <c r="Q218">
        <v>0</v>
      </c>
      <c r="R218">
        <v>0</v>
      </c>
      <c r="S218">
        <v>1</v>
      </c>
      <c r="T218">
        <v>1</v>
      </c>
      <c r="U218">
        <v>0</v>
      </c>
      <c r="V218">
        <v>0</v>
      </c>
      <c r="W218">
        <v>0</v>
      </c>
    </row>
    <row r="219" spans="1:23" x14ac:dyDescent="0.3">
      <c r="A219">
        <v>3</v>
      </c>
      <c r="B219">
        <v>162</v>
      </c>
      <c r="C219">
        <v>0</v>
      </c>
      <c r="D219">
        <v>0</v>
      </c>
      <c r="E219">
        <v>77</v>
      </c>
      <c r="F219">
        <v>0.93958681794878895</v>
      </c>
      <c r="G219">
        <v>0</v>
      </c>
      <c r="H219" s="1">
        <v>0.93864676086704701</v>
      </c>
      <c r="I219" s="1">
        <v>0</v>
      </c>
      <c r="J219" s="1">
        <v>0.93864676086704701</v>
      </c>
      <c r="K219" s="2">
        <v>68</v>
      </c>
      <c r="L219">
        <v>170</v>
      </c>
      <c r="M219" s="2">
        <v>23.529409999999999</v>
      </c>
      <c r="N219">
        <v>0</v>
      </c>
      <c r="O219">
        <v>0</v>
      </c>
      <c r="P219">
        <v>0</v>
      </c>
      <c r="Q219">
        <v>0</v>
      </c>
      <c r="R219">
        <v>1</v>
      </c>
      <c r="S219">
        <v>1</v>
      </c>
      <c r="T219">
        <v>1</v>
      </c>
      <c r="U219">
        <v>0</v>
      </c>
      <c r="V219">
        <v>0</v>
      </c>
      <c r="W219">
        <v>5</v>
      </c>
    </row>
    <row r="220" spans="1:23" x14ac:dyDescent="0.3">
      <c r="A220">
        <v>5</v>
      </c>
      <c r="B220">
        <v>287</v>
      </c>
      <c r="C220">
        <v>0</v>
      </c>
      <c r="D220">
        <v>0</v>
      </c>
      <c r="E220">
        <v>65</v>
      </c>
      <c r="F220">
        <v>-0.39663525071504896</v>
      </c>
      <c r="G220">
        <v>0</v>
      </c>
      <c r="H220" s="1">
        <v>-0.39623841694814149</v>
      </c>
      <c r="I220" s="1">
        <v>0</v>
      </c>
      <c r="J220" s="1">
        <v>-0.39623841694814149</v>
      </c>
      <c r="K220" s="2">
        <v>74.8</v>
      </c>
      <c r="L220">
        <v>160</v>
      </c>
      <c r="M220" s="2">
        <v>29.21875</v>
      </c>
      <c r="N220">
        <v>1</v>
      </c>
      <c r="O220">
        <v>0</v>
      </c>
      <c r="P220">
        <v>0</v>
      </c>
      <c r="Q220">
        <v>0</v>
      </c>
      <c r="R220">
        <v>0</v>
      </c>
      <c r="S220">
        <v>3</v>
      </c>
      <c r="T220">
        <v>0</v>
      </c>
      <c r="U220">
        <v>0</v>
      </c>
      <c r="V220">
        <v>1</v>
      </c>
      <c r="W220">
        <v>2</v>
      </c>
    </row>
    <row r="221" spans="1:23" x14ac:dyDescent="0.3">
      <c r="A221">
        <v>3</v>
      </c>
      <c r="B221">
        <v>98</v>
      </c>
      <c r="C221">
        <v>0</v>
      </c>
      <c r="D221">
        <v>0</v>
      </c>
      <c r="E221">
        <v>70</v>
      </c>
      <c r="F221">
        <v>0.16012394456155019</v>
      </c>
      <c r="G221">
        <v>0</v>
      </c>
      <c r="H221" s="1">
        <v>0.15996374047485368</v>
      </c>
      <c r="I221" s="1">
        <v>0</v>
      </c>
      <c r="J221" s="1">
        <v>0.15996374047485368</v>
      </c>
      <c r="K221" s="2">
        <v>57.2</v>
      </c>
      <c r="L221">
        <v>160</v>
      </c>
      <c r="M221" s="2">
        <v>22.34375</v>
      </c>
      <c r="N221">
        <v>0</v>
      </c>
      <c r="O221">
        <v>0</v>
      </c>
      <c r="P221">
        <v>0</v>
      </c>
      <c r="Q221">
        <v>0</v>
      </c>
      <c r="R221">
        <v>0</v>
      </c>
      <c r="S221">
        <v>2</v>
      </c>
      <c r="T221">
        <v>0</v>
      </c>
      <c r="U221">
        <v>1</v>
      </c>
      <c r="V221">
        <v>0</v>
      </c>
      <c r="W221">
        <v>3</v>
      </c>
    </row>
    <row r="222" spans="1:23" x14ac:dyDescent="0.3">
      <c r="A222">
        <v>1</v>
      </c>
      <c r="B222">
        <v>25</v>
      </c>
      <c r="C222">
        <v>0</v>
      </c>
      <c r="D222">
        <v>0</v>
      </c>
      <c r="E222">
        <v>72</v>
      </c>
      <c r="F222">
        <v>0.38282762267218984</v>
      </c>
      <c r="G222">
        <v>0</v>
      </c>
      <c r="H222" s="1">
        <v>0.38244460344405179</v>
      </c>
      <c r="I222" s="1">
        <v>0</v>
      </c>
      <c r="J222" s="1">
        <v>0.38244460344405179</v>
      </c>
      <c r="K222" s="2">
        <v>59</v>
      </c>
      <c r="L222">
        <v>162</v>
      </c>
      <c r="M222" s="2">
        <v>22.48133</v>
      </c>
      <c r="N222">
        <v>0</v>
      </c>
      <c r="O222">
        <v>0</v>
      </c>
      <c r="P222">
        <v>1</v>
      </c>
      <c r="Q222">
        <v>0</v>
      </c>
      <c r="R222">
        <v>0</v>
      </c>
      <c r="S222">
        <v>3</v>
      </c>
      <c r="T222">
        <v>0</v>
      </c>
      <c r="U222">
        <v>0</v>
      </c>
      <c r="V222">
        <v>1</v>
      </c>
      <c r="W222">
        <v>5</v>
      </c>
    </row>
    <row r="223" spans="1:23" x14ac:dyDescent="0.3">
      <c r="A223">
        <v>1</v>
      </c>
      <c r="B223">
        <v>27</v>
      </c>
      <c r="C223">
        <v>0</v>
      </c>
      <c r="D223">
        <v>0</v>
      </c>
      <c r="E223">
        <v>76</v>
      </c>
      <c r="F223">
        <v>0.82823497889346909</v>
      </c>
      <c r="G223">
        <v>0</v>
      </c>
      <c r="H223" s="1">
        <v>0.82740632938244796</v>
      </c>
      <c r="I223" s="1">
        <v>0</v>
      </c>
      <c r="J223" s="1">
        <v>0.82740632938244796</v>
      </c>
      <c r="K223" s="2">
        <v>58.1</v>
      </c>
      <c r="L223">
        <v>158</v>
      </c>
      <c r="M223" s="2">
        <v>23.273510000000002</v>
      </c>
      <c r="N223">
        <v>0</v>
      </c>
      <c r="O223">
        <v>0</v>
      </c>
      <c r="P223">
        <v>1</v>
      </c>
      <c r="Q223">
        <v>0</v>
      </c>
      <c r="R223">
        <v>0</v>
      </c>
      <c r="S223">
        <v>3</v>
      </c>
      <c r="T223">
        <v>0</v>
      </c>
      <c r="U223">
        <v>0</v>
      </c>
      <c r="V223">
        <v>1</v>
      </c>
      <c r="W223">
        <v>6</v>
      </c>
    </row>
    <row r="224" spans="1:23" x14ac:dyDescent="0.3">
      <c r="A224">
        <v>5</v>
      </c>
      <c r="B224">
        <v>287</v>
      </c>
      <c r="C224">
        <v>0</v>
      </c>
      <c r="D224">
        <v>0</v>
      </c>
      <c r="E224">
        <v>58</v>
      </c>
      <c r="F224">
        <v>-1.1760981241022876</v>
      </c>
      <c r="G224">
        <v>0</v>
      </c>
      <c r="H224" s="1">
        <v>-1.1749214373403347</v>
      </c>
      <c r="I224" s="1">
        <v>0</v>
      </c>
      <c r="J224" s="1">
        <v>-1.1749214373403347</v>
      </c>
      <c r="K224" s="2">
        <v>59.9</v>
      </c>
      <c r="L224">
        <v>157</v>
      </c>
      <c r="M224" s="2">
        <v>24.301189999999998</v>
      </c>
      <c r="N224">
        <v>0</v>
      </c>
      <c r="O224">
        <v>0</v>
      </c>
      <c r="P224">
        <v>0</v>
      </c>
      <c r="Q224">
        <v>0</v>
      </c>
      <c r="R224">
        <v>0</v>
      </c>
      <c r="S224">
        <v>2</v>
      </c>
      <c r="T224">
        <v>0</v>
      </c>
      <c r="U224">
        <v>1</v>
      </c>
      <c r="V224">
        <v>0</v>
      </c>
      <c r="W224">
        <v>0</v>
      </c>
    </row>
    <row r="225" spans="1:23" x14ac:dyDescent="0.3">
      <c r="A225">
        <v>1</v>
      </c>
      <c r="B225">
        <v>14</v>
      </c>
      <c r="C225">
        <v>0</v>
      </c>
      <c r="D225">
        <v>0</v>
      </c>
      <c r="E225">
        <v>69</v>
      </c>
      <c r="F225">
        <v>4.8772105506230352E-2</v>
      </c>
      <c r="G225">
        <v>0</v>
      </c>
      <c r="H225" s="1">
        <v>4.8723308990254642E-2</v>
      </c>
      <c r="I225" s="1">
        <v>0</v>
      </c>
      <c r="J225" s="1">
        <v>4.8723308990254642E-2</v>
      </c>
      <c r="K225" s="2">
        <v>59</v>
      </c>
      <c r="L225">
        <v>157</v>
      </c>
      <c r="M225" s="2">
        <v>23.936060000000001</v>
      </c>
      <c r="N225">
        <v>0</v>
      </c>
      <c r="O225">
        <v>0</v>
      </c>
      <c r="P225">
        <v>0</v>
      </c>
      <c r="Q225">
        <v>0</v>
      </c>
      <c r="R225">
        <v>0</v>
      </c>
      <c r="S225">
        <v>1</v>
      </c>
      <c r="T225">
        <v>1</v>
      </c>
      <c r="U225">
        <v>0</v>
      </c>
      <c r="V225">
        <v>0</v>
      </c>
      <c r="W225">
        <v>2</v>
      </c>
    </row>
    <row r="226" spans="1:23" x14ac:dyDescent="0.3">
      <c r="A226">
        <v>5</v>
      </c>
      <c r="B226">
        <v>287</v>
      </c>
      <c r="C226">
        <v>0</v>
      </c>
      <c r="D226">
        <v>0</v>
      </c>
      <c r="E226">
        <v>58</v>
      </c>
      <c r="F226">
        <v>-1.1760981241022876</v>
      </c>
      <c r="G226">
        <v>0</v>
      </c>
      <c r="H226" s="1">
        <v>-1.1749214373403347</v>
      </c>
      <c r="I226" s="1">
        <v>0</v>
      </c>
      <c r="J226" s="1">
        <v>-1.1749214373403347</v>
      </c>
      <c r="K226" s="2">
        <v>119.7</v>
      </c>
      <c r="L226">
        <v>165</v>
      </c>
      <c r="M226" s="2">
        <v>43.966940000000001</v>
      </c>
      <c r="N226">
        <v>0</v>
      </c>
      <c r="O226">
        <v>0</v>
      </c>
      <c r="P226">
        <v>1</v>
      </c>
      <c r="Q226">
        <v>0</v>
      </c>
      <c r="R226">
        <v>0</v>
      </c>
      <c r="S226">
        <v>1</v>
      </c>
      <c r="T226">
        <v>1</v>
      </c>
      <c r="U226">
        <v>0</v>
      </c>
      <c r="V226">
        <v>0</v>
      </c>
      <c r="W226">
        <v>2</v>
      </c>
    </row>
    <row r="227" spans="1:23" x14ac:dyDescent="0.3">
      <c r="A227">
        <v>1</v>
      </c>
      <c r="B227">
        <v>27</v>
      </c>
      <c r="C227">
        <v>0</v>
      </c>
      <c r="D227">
        <v>0</v>
      </c>
      <c r="E227">
        <v>60</v>
      </c>
      <c r="F227">
        <v>-0.95339444599164813</v>
      </c>
      <c r="G227">
        <v>0</v>
      </c>
      <c r="H227" s="1">
        <v>-0.95244057437113672</v>
      </c>
      <c r="I227" s="1">
        <v>0</v>
      </c>
      <c r="J227" s="1">
        <v>-0.95244057437113672</v>
      </c>
      <c r="K227" s="2">
        <v>63.5</v>
      </c>
      <c r="L227">
        <v>171</v>
      </c>
      <c r="M227" s="2">
        <v>21.716080000000002</v>
      </c>
      <c r="N227">
        <v>0</v>
      </c>
      <c r="O227">
        <v>0</v>
      </c>
      <c r="P227">
        <v>0</v>
      </c>
      <c r="Q227">
        <v>0</v>
      </c>
      <c r="R227">
        <v>0</v>
      </c>
      <c r="S227">
        <v>1</v>
      </c>
      <c r="T227">
        <v>1</v>
      </c>
      <c r="U227">
        <v>0</v>
      </c>
      <c r="V227">
        <v>0</v>
      </c>
      <c r="W227">
        <v>1</v>
      </c>
    </row>
    <row r="228" spans="1:23" x14ac:dyDescent="0.3">
      <c r="A228">
        <v>2</v>
      </c>
      <c r="B228">
        <v>72</v>
      </c>
      <c r="C228">
        <v>0</v>
      </c>
      <c r="D228">
        <v>0</v>
      </c>
      <c r="E228">
        <v>61</v>
      </c>
      <c r="F228">
        <v>-0.84204260693632826</v>
      </c>
      <c r="G228">
        <v>0</v>
      </c>
      <c r="H228" s="1">
        <v>-0.84120014288653766</v>
      </c>
      <c r="I228" s="1">
        <v>0</v>
      </c>
      <c r="J228" s="1">
        <v>-0.84120014288653766</v>
      </c>
      <c r="K228" s="2">
        <v>99.8</v>
      </c>
      <c r="L228">
        <v>166</v>
      </c>
      <c r="M228" s="2">
        <v>36.21716</v>
      </c>
      <c r="N228">
        <v>0</v>
      </c>
      <c r="O228">
        <v>0</v>
      </c>
      <c r="P228">
        <v>0</v>
      </c>
      <c r="Q228">
        <v>0</v>
      </c>
      <c r="R228">
        <v>0</v>
      </c>
      <c r="S228">
        <v>1</v>
      </c>
      <c r="T228">
        <v>1</v>
      </c>
      <c r="U228">
        <v>0</v>
      </c>
      <c r="V228">
        <v>0</v>
      </c>
      <c r="W228">
        <v>1</v>
      </c>
    </row>
    <row r="229" spans="1:23" x14ac:dyDescent="0.3">
      <c r="A229">
        <v>5</v>
      </c>
      <c r="B229">
        <v>303</v>
      </c>
      <c r="C229">
        <v>0</v>
      </c>
      <c r="D229">
        <v>1</v>
      </c>
      <c r="E229">
        <v>57</v>
      </c>
      <c r="F229">
        <v>-1.2874499631576075</v>
      </c>
      <c r="G229">
        <v>57</v>
      </c>
      <c r="H229" s="1">
        <v>-1.2861618688249339</v>
      </c>
      <c r="I229" s="1">
        <v>-1.2861618688249339</v>
      </c>
      <c r="J229" s="1">
        <v>0</v>
      </c>
      <c r="K229" s="2">
        <v>47.6</v>
      </c>
      <c r="L229">
        <v>153</v>
      </c>
      <c r="M229" s="2">
        <v>20.334060000000001</v>
      </c>
      <c r="N229">
        <v>1</v>
      </c>
      <c r="O229">
        <v>0</v>
      </c>
      <c r="P229">
        <v>1</v>
      </c>
      <c r="Q229">
        <v>0</v>
      </c>
      <c r="R229">
        <v>1</v>
      </c>
      <c r="S229">
        <v>3</v>
      </c>
      <c r="T229">
        <v>0</v>
      </c>
      <c r="U229">
        <v>0</v>
      </c>
      <c r="V229">
        <v>1</v>
      </c>
      <c r="W229">
        <v>5</v>
      </c>
    </row>
    <row r="230" spans="1:23" x14ac:dyDescent="0.3">
      <c r="A230">
        <v>5</v>
      </c>
      <c r="B230">
        <v>294</v>
      </c>
      <c r="C230">
        <v>0</v>
      </c>
      <c r="D230">
        <v>0</v>
      </c>
      <c r="E230">
        <v>68</v>
      </c>
      <c r="F230">
        <v>-6.2579733549089481E-2</v>
      </c>
      <c r="G230">
        <v>0</v>
      </c>
      <c r="H230" s="1">
        <v>-6.2517122494344393E-2</v>
      </c>
      <c r="I230" s="1">
        <v>0</v>
      </c>
      <c r="J230" s="1">
        <v>-6.2517122494344393E-2</v>
      </c>
      <c r="K230" s="2">
        <v>89.8</v>
      </c>
      <c r="L230">
        <v>167</v>
      </c>
      <c r="M230" s="2">
        <v>32.199080000000002</v>
      </c>
      <c r="N230">
        <v>0</v>
      </c>
      <c r="O230">
        <v>0</v>
      </c>
      <c r="P230">
        <v>1</v>
      </c>
      <c r="Q230">
        <v>0</v>
      </c>
      <c r="R230">
        <v>0</v>
      </c>
      <c r="S230">
        <v>2</v>
      </c>
      <c r="T230">
        <v>0</v>
      </c>
      <c r="U230">
        <v>1</v>
      </c>
      <c r="V230">
        <v>0</v>
      </c>
      <c r="W230">
        <v>4</v>
      </c>
    </row>
    <row r="231" spans="1:23" x14ac:dyDescent="0.3">
      <c r="A231">
        <v>5</v>
      </c>
      <c r="B231">
        <v>295</v>
      </c>
      <c r="C231">
        <v>0</v>
      </c>
      <c r="D231">
        <v>0</v>
      </c>
      <c r="E231">
        <v>60</v>
      </c>
      <c r="F231">
        <v>-0.95339444599164813</v>
      </c>
      <c r="G231">
        <v>0</v>
      </c>
      <c r="H231" s="1">
        <v>-0.95244057437113672</v>
      </c>
      <c r="I231" s="1">
        <v>0</v>
      </c>
      <c r="J231" s="1">
        <v>-0.95244057437113672</v>
      </c>
      <c r="K231" s="2">
        <v>63.5</v>
      </c>
      <c r="L231">
        <v>166</v>
      </c>
      <c r="M231" s="2">
        <v>23.043980000000001</v>
      </c>
      <c r="N231">
        <v>0</v>
      </c>
      <c r="O231">
        <v>0</v>
      </c>
      <c r="P231">
        <v>0</v>
      </c>
      <c r="Q231">
        <v>0</v>
      </c>
      <c r="R231">
        <v>0</v>
      </c>
      <c r="S231">
        <v>3</v>
      </c>
      <c r="T231">
        <v>0</v>
      </c>
      <c r="U231">
        <v>0</v>
      </c>
      <c r="V231">
        <v>1</v>
      </c>
      <c r="W231">
        <v>1</v>
      </c>
    </row>
    <row r="232" spans="1:23" x14ac:dyDescent="0.3">
      <c r="A232">
        <v>1</v>
      </c>
      <c r="B232">
        <v>3</v>
      </c>
      <c r="C232">
        <v>0</v>
      </c>
      <c r="D232">
        <v>1</v>
      </c>
      <c r="E232">
        <v>76</v>
      </c>
      <c r="F232">
        <v>0.82823497889346909</v>
      </c>
      <c r="G232">
        <v>76</v>
      </c>
      <c r="H232" s="1">
        <v>0.82740632938244796</v>
      </c>
      <c r="I232" s="1">
        <v>0.82740632938244796</v>
      </c>
      <c r="J232" s="1">
        <v>0</v>
      </c>
      <c r="K232" s="2">
        <v>100.7</v>
      </c>
      <c r="L232">
        <v>160</v>
      </c>
      <c r="M232" s="2">
        <v>39.335940000000001</v>
      </c>
      <c r="N232">
        <v>0</v>
      </c>
      <c r="O232">
        <v>0</v>
      </c>
      <c r="P232">
        <v>0</v>
      </c>
      <c r="Q232">
        <v>0</v>
      </c>
      <c r="R232">
        <v>0</v>
      </c>
      <c r="S232">
        <v>1</v>
      </c>
      <c r="T232">
        <v>1</v>
      </c>
      <c r="U232">
        <v>0</v>
      </c>
      <c r="V232">
        <v>0</v>
      </c>
      <c r="W232">
        <v>5</v>
      </c>
    </row>
    <row r="233" spans="1:23" x14ac:dyDescent="0.3">
      <c r="A233">
        <v>1</v>
      </c>
      <c r="B233">
        <v>8</v>
      </c>
      <c r="C233">
        <v>0</v>
      </c>
      <c r="D233">
        <v>0</v>
      </c>
      <c r="E233">
        <v>58</v>
      </c>
      <c r="F233">
        <v>-1.1760981241022876</v>
      </c>
      <c r="G233">
        <v>0</v>
      </c>
      <c r="H233" s="1">
        <v>-1.1749214373403347</v>
      </c>
      <c r="I233" s="1">
        <v>0</v>
      </c>
      <c r="J233" s="1">
        <v>-1.1749214373403347</v>
      </c>
      <c r="K233" s="2">
        <v>57.2</v>
      </c>
      <c r="L233">
        <v>168</v>
      </c>
      <c r="M233" s="2">
        <v>20.266439999999999</v>
      </c>
      <c r="N233">
        <v>1</v>
      </c>
      <c r="O233">
        <v>0</v>
      </c>
      <c r="P233">
        <v>0</v>
      </c>
      <c r="Q233">
        <v>0</v>
      </c>
      <c r="R233">
        <v>0</v>
      </c>
      <c r="S233">
        <v>2</v>
      </c>
      <c r="T233">
        <v>0</v>
      </c>
      <c r="U233">
        <v>1</v>
      </c>
      <c r="V233">
        <v>0</v>
      </c>
      <c r="W233">
        <v>0</v>
      </c>
    </row>
    <row r="234" spans="1:23" x14ac:dyDescent="0.3">
      <c r="A234">
        <v>6</v>
      </c>
      <c r="B234">
        <v>317</v>
      </c>
      <c r="C234">
        <v>0</v>
      </c>
      <c r="D234">
        <v>0</v>
      </c>
      <c r="E234">
        <v>75</v>
      </c>
      <c r="F234">
        <v>0.71688313983814933</v>
      </c>
      <c r="G234">
        <v>0</v>
      </c>
      <c r="H234" s="1">
        <v>0.7161658978978489</v>
      </c>
      <c r="I234" s="1">
        <v>0</v>
      </c>
      <c r="J234" s="1">
        <v>0.7161658978978489</v>
      </c>
      <c r="K234" s="2">
        <v>113.4</v>
      </c>
      <c r="L234">
        <v>172</v>
      </c>
      <c r="M234" s="2">
        <v>38.331530000000001</v>
      </c>
      <c r="N234">
        <v>0</v>
      </c>
      <c r="O234">
        <v>0</v>
      </c>
      <c r="P234">
        <v>1</v>
      </c>
      <c r="Q234">
        <v>0</v>
      </c>
      <c r="R234">
        <v>0</v>
      </c>
      <c r="S234">
        <v>2</v>
      </c>
      <c r="T234">
        <v>0</v>
      </c>
      <c r="U234">
        <v>1</v>
      </c>
      <c r="V234">
        <v>0</v>
      </c>
      <c r="W234">
        <v>6</v>
      </c>
    </row>
    <row r="235" spans="1:23" x14ac:dyDescent="0.3">
      <c r="A235">
        <v>3</v>
      </c>
      <c r="B235">
        <v>116</v>
      </c>
      <c r="C235">
        <v>0</v>
      </c>
      <c r="D235">
        <v>0</v>
      </c>
      <c r="E235">
        <v>62</v>
      </c>
      <c r="F235">
        <v>-0.7306907678810084</v>
      </c>
      <c r="G235">
        <v>0</v>
      </c>
      <c r="H235" s="1">
        <v>-0.7299597114019386</v>
      </c>
      <c r="I235" s="1">
        <v>0</v>
      </c>
      <c r="J235" s="1">
        <v>-0.7299597114019386</v>
      </c>
      <c r="K235" s="2">
        <v>72.599999999999994</v>
      </c>
      <c r="L235">
        <v>158</v>
      </c>
      <c r="M235" s="2">
        <v>29.081880000000002</v>
      </c>
      <c r="N235">
        <v>0</v>
      </c>
      <c r="O235">
        <v>0</v>
      </c>
      <c r="P235">
        <v>0</v>
      </c>
      <c r="Q235">
        <v>0</v>
      </c>
      <c r="R235">
        <v>0</v>
      </c>
      <c r="S235">
        <v>2</v>
      </c>
      <c r="T235">
        <v>0</v>
      </c>
      <c r="U235">
        <v>1</v>
      </c>
      <c r="V235">
        <v>0</v>
      </c>
      <c r="W235">
        <v>1</v>
      </c>
    </row>
    <row r="236" spans="1:23" x14ac:dyDescent="0.3">
      <c r="A236">
        <v>3</v>
      </c>
      <c r="B236">
        <v>112</v>
      </c>
      <c r="C236">
        <v>0</v>
      </c>
      <c r="D236">
        <v>0</v>
      </c>
      <c r="E236">
        <v>62</v>
      </c>
      <c r="F236">
        <v>-0.7306907678810084</v>
      </c>
      <c r="G236">
        <v>0</v>
      </c>
      <c r="H236" s="1">
        <v>-0.7299597114019386</v>
      </c>
      <c r="I236" s="1">
        <v>0</v>
      </c>
      <c r="J236" s="1">
        <v>-0.7299597114019386</v>
      </c>
      <c r="K236" s="2">
        <v>64.900000000000006</v>
      </c>
      <c r="L236">
        <v>173</v>
      </c>
      <c r="M236" s="2">
        <v>21.684650000000001</v>
      </c>
      <c r="N236">
        <v>0</v>
      </c>
      <c r="O236">
        <v>1</v>
      </c>
      <c r="P236">
        <v>0</v>
      </c>
      <c r="Q236">
        <v>0</v>
      </c>
      <c r="R236">
        <v>0</v>
      </c>
      <c r="S236">
        <v>3</v>
      </c>
      <c r="T236">
        <v>0</v>
      </c>
      <c r="U236">
        <v>0</v>
      </c>
      <c r="V236">
        <v>1</v>
      </c>
      <c r="W236">
        <v>2</v>
      </c>
    </row>
    <row r="237" spans="1:23" x14ac:dyDescent="0.3">
      <c r="A237">
        <v>6</v>
      </c>
      <c r="B237">
        <v>313</v>
      </c>
      <c r="C237">
        <v>0</v>
      </c>
      <c r="D237">
        <v>0</v>
      </c>
      <c r="E237">
        <v>59</v>
      </c>
      <c r="F237">
        <v>-1.064746285046968</v>
      </c>
      <c r="G237">
        <v>0</v>
      </c>
      <c r="H237" s="1">
        <v>-1.0636810058557358</v>
      </c>
      <c r="I237" s="1">
        <v>0</v>
      </c>
      <c r="J237" s="1">
        <v>-1.0636810058557358</v>
      </c>
      <c r="K237" s="2">
        <v>76.7</v>
      </c>
      <c r="L237">
        <v>160</v>
      </c>
      <c r="M237" s="2">
        <v>29.960940000000001</v>
      </c>
      <c r="N237">
        <v>0</v>
      </c>
      <c r="O237">
        <v>0</v>
      </c>
      <c r="P237">
        <v>0</v>
      </c>
      <c r="Q237">
        <v>0</v>
      </c>
      <c r="R237">
        <v>0</v>
      </c>
      <c r="S237">
        <v>1</v>
      </c>
      <c r="T237">
        <v>1</v>
      </c>
      <c r="U237">
        <v>0</v>
      </c>
      <c r="V237">
        <v>0</v>
      </c>
      <c r="W237">
        <v>0</v>
      </c>
    </row>
    <row r="238" spans="1:23" x14ac:dyDescent="0.3">
      <c r="A238">
        <v>4</v>
      </c>
      <c r="B238">
        <v>194</v>
      </c>
      <c r="C238">
        <v>0</v>
      </c>
      <c r="D238">
        <v>0</v>
      </c>
      <c r="E238">
        <v>58</v>
      </c>
      <c r="F238">
        <v>-1.1760981241022876</v>
      </c>
      <c r="G238">
        <v>0</v>
      </c>
      <c r="H238" s="1">
        <v>-1.1749214373403347</v>
      </c>
      <c r="I238" s="1">
        <v>0</v>
      </c>
      <c r="J238" s="1">
        <v>-1.1749214373403347</v>
      </c>
      <c r="K238" s="2">
        <v>54.4</v>
      </c>
      <c r="L238">
        <v>152</v>
      </c>
      <c r="M238" s="2">
        <v>23.54571</v>
      </c>
      <c r="N238">
        <v>0</v>
      </c>
      <c r="O238">
        <v>0</v>
      </c>
      <c r="P238">
        <v>0</v>
      </c>
      <c r="Q238">
        <v>0</v>
      </c>
      <c r="R238">
        <v>0</v>
      </c>
      <c r="S238">
        <v>3</v>
      </c>
      <c r="T238">
        <v>0</v>
      </c>
      <c r="U238">
        <v>0</v>
      </c>
      <c r="V238">
        <v>1</v>
      </c>
      <c r="W238">
        <v>1</v>
      </c>
    </row>
    <row r="239" spans="1:23" x14ac:dyDescent="0.3">
      <c r="A239">
        <v>1</v>
      </c>
      <c r="B239">
        <v>23</v>
      </c>
      <c r="C239">
        <v>0</v>
      </c>
      <c r="D239">
        <v>0</v>
      </c>
      <c r="E239">
        <v>58</v>
      </c>
      <c r="F239">
        <v>-1.1760981241022876</v>
      </c>
      <c r="G239">
        <v>0</v>
      </c>
      <c r="H239" s="1">
        <v>-1.1749214373403347</v>
      </c>
      <c r="I239" s="1">
        <v>0</v>
      </c>
      <c r="J239" s="1">
        <v>-1.1749214373403347</v>
      </c>
      <c r="K239" s="2">
        <v>86.2</v>
      </c>
      <c r="L239">
        <v>162</v>
      </c>
      <c r="M239" s="2">
        <v>32.845599999999997</v>
      </c>
      <c r="N239">
        <v>0</v>
      </c>
      <c r="O239">
        <v>0</v>
      </c>
      <c r="P239">
        <v>0</v>
      </c>
      <c r="Q239">
        <v>0</v>
      </c>
      <c r="R239">
        <v>0</v>
      </c>
      <c r="S239">
        <v>3</v>
      </c>
      <c r="T239">
        <v>0</v>
      </c>
      <c r="U239">
        <v>0</v>
      </c>
      <c r="V239">
        <v>1</v>
      </c>
      <c r="W239">
        <v>0</v>
      </c>
    </row>
    <row r="240" spans="1:23" x14ac:dyDescent="0.3">
      <c r="A240">
        <v>1</v>
      </c>
      <c r="B240">
        <v>37</v>
      </c>
      <c r="C240">
        <v>0</v>
      </c>
      <c r="D240">
        <v>1</v>
      </c>
      <c r="E240">
        <v>59</v>
      </c>
      <c r="F240">
        <v>-1.064746285046968</v>
      </c>
      <c r="G240">
        <v>59</v>
      </c>
      <c r="H240" s="1">
        <v>-1.0636810058557358</v>
      </c>
      <c r="I240" s="1">
        <v>-1.0636810058557358</v>
      </c>
      <c r="J240" s="1">
        <v>0</v>
      </c>
      <c r="K240" s="2">
        <v>120.2</v>
      </c>
      <c r="L240">
        <v>165</v>
      </c>
      <c r="M240" s="2">
        <v>44.150599999999997</v>
      </c>
      <c r="N240">
        <v>0</v>
      </c>
      <c r="O240">
        <v>0</v>
      </c>
      <c r="P240">
        <v>1</v>
      </c>
      <c r="Q240">
        <v>0</v>
      </c>
      <c r="R240">
        <v>0</v>
      </c>
      <c r="S240">
        <v>1</v>
      </c>
      <c r="T240">
        <v>1</v>
      </c>
      <c r="U240">
        <v>0</v>
      </c>
      <c r="V240">
        <v>0</v>
      </c>
      <c r="W240">
        <v>3</v>
      </c>
    </row>
    <row r="241" spans="1:23" x14ac:dyDescent="0.3">
      <c r="A241">
        <v>5</v>
      </c>
      <c r="B241">
        <v>287</v>
      </c>
      <c r="C241">
        <v>0</v>
      </c>
      <c r="D241">
        <v>0</v>
      </c>
      <c r="E241">
        <v>64</v>
      </c>
      <c r="F241">
        <v>-0.50798708977036877</v>
      </c>
      <c r="G241">
        <v>0</v>
      </c>
      <c r="H241" s="1">
        <v>-0.5074788484327406</v>
      </c>
      <c r="I241" s="1">
        <v>0</v>
      </c>
      <c r="J241" s="1">
        <v>-0.5074788484327406</v>
      </c>
      <c r="K241" s="2">
        <v>64.900000000000006</v>
      </c>
      <c r="L241">
        <v>163</v>
      </c>
      <c r="M241" s="2">
        <v>24.426960000000001</v>
      </c>
      <c r="N241">
        <v>1</v>
      </c>
      <c r="O241">
        <v>0</v>
      </c>
      <c r="P241">
        <v>0</v>
      </c>
      <c r="Q241">
        <v>0</v>
      </c>
      <c r="R241">
        <v>1</v>
      </c>
      <c r="S241">
        <v>2</v>
      </c>
      <c r="T241">
        <v>0</v>
      </c>
      <c r="U241">
        <v>1</v>
      </c>
      <c r="V241">
        <v>0</v>
      </c>
      <c r="W241">
        <v>2</v>
      </c>
    </row>
    <row r="242" spans="1:23" x14ac:dyDescent="0.3">
      <c r="A242">
        <v>5</v>
      </c>
      <c r="B242">
        <v>301</v>
      </c>
      <c r="C242">
        <v>0</v>
      </c>
      <c r="D242">
        <v>0</v>
      </c>
      <c r="E242">
        <v>69</v>
      </c>
      <c r="F242">
        <v>4.8772105506230352E-2</v>
      </c>
      <c r="G242">
        <v>0</v>
      </c>
      <c r="H242" s="1">
        <v>4.8723308990254642E-2</v>
      </c>
      <c r="I242" s="1">
        <v>0</v>
      </c>
      <c r="J242" s="1">
        <v>4.8723308990254642E-2</v>
      </c>
      <c r="K242" s="2">
        <v>74.8</v>
      </c>
      <c r="L242">
        <v>162</v>
      </c>
      <c r="M242" s="2">
        <v>28.501750000000001</v>
      </c>
      <c r="N242">
        <v>0</v>
      </c>
      <c r="O242">
        <v>0</v>
      </c>
      <c r="P242">
        <v>1</v>
      </c>
      <c r="Q242">
        <v>0</v>
      </c>
      <c r="R242">
        <v>0</v>
      </c>
      <c r="S242">
        <v>3</v>
      </c>
      <c r="T242">
        <v>0</v>
      </c>
      <c r="U242">
        <v>0</v>
      </c>
      <c r="V242">
        <v>1</v>
      </c>
      <c r="W242">
        <v>4</v>
      </c>
    </row>
    <row r="243" spans="1:23" x14ac:dyDescent="0.3">
      <c r="A243">
        <v>3</v>
      </c>
      <c r="B243">
        <v>172</v>
      </c>
      <c r="C243">
        <v>0</v>
      </c>
      <c r="D243">
        <v>1</v>
      </c>
      <c r="E243">
        <v>61</v>
      </c>
      <c r="F243">
        <v>-0.84204260693632826</v>
      </c>
      <c r="G243">
        <v>61</v>
      </c>
      <c r="H243" s="1">
        <v>-0.84120014288653766</v>
      </c>
      <c r="I243" s="1">
        <v>-0.84120014288653766</v>
      </c>
      <c r="J243" s="1">
        <v>0</v>
      </c>
      <c r="K243" s="2">
        <v>68</v>
      </c>
      <c r="L243">
        <v>158</v>
      </c>
      <c r="M243" s="2">
        <v>27.239229999999999</v>
      </c>
      <c r="N243">
        <v>1</v>
      </c>
      <c r="O243">
        <v>0</v>
      </c>
      <c r="P243">
        <v>0</v>
      </c>
      <c r="Q243">
        <v>0</v>
      </c>
      <c r="R243">
        <v>1</v>
      </c>
      <c r="S243">
        <v>2</v>
      </c>
      <c r="T243">
        <v>0</v>
      </c>
      <c r="U243">
        <v>1</v>
      </c>
      <c r="V243">
        <v>0</v>
      </c>
      <c r="W243">
        <v>3</v>
      </c>
    </row>
    <row r="244" spans="1:23" x14ac:dyDescent="0.3">
      <c r="A244">
        <v>6</v>
      </c>
      <c r="B244">
        <v>324</v>
      </c>
      <c r="C244">
        <v>0</v>
      </c>
      <c r="D244">
        <v>0</v>
      </c>
      <c r="E244">
        <v>65</v>
      </c>
      <c r="F244">
        <v>-0.39663525071504896</v>
      </c>
      <c r="G244">
        <v>0</v>
      </c>
      <c r="H244" s="1">
        <v>-0.39623841694814149</v>
      </c>
      <c r="I244" s="1">
        <v>0</v>
      </c>
      <c r="J244" s="1">
        <v>-0.39623841694814149</v>
      </c>
      <c r="K244" s="2">
        <v>58.1</v>
      </c>
      <c r="L244">
        <v>156</v>
      </c>
      <c r="M244" s="2">
        <v>23.874099999999999</v>
      </c>
      <c r="N244">
        <v>0</v>
      </c>
      <c r="O244">
        <v>0</v>
      </c>
      <c r="P244">
        <v>0</v>
      </c>
      <c r="Q244">
        <v>0</v>
      </c>
      <c r="R244">
        <v>0</v>
      </c>
      <c r="S244">
        <v>1</v>
      </c>
      <c r="T244">
        <v>1</v>
      </c>
      <c r="U244">
        <v>0</v>
      </c>
      <c r="V244">
        <v>0</v>
      </c>
      <c r="W244">
        <v>2</v>
      </c>
    </row>
    <row r="245" spans="1:23" x14ac:dyDescent="0.3">
      <c r="A245">
        <v>1</v>
      </c>
      <c r="B245">
        <v>25</v>
      </c>
      <c r="C245">
        <v>0</v>
      </c>
      <c r="D245">
        <v>0</v>
      </c>
      <c r="E245">
        <v>62</v>
      </c>
      <c r="F245">
        <v>-0.7306907678810084</v>
      </c>
      <c r="G245">
        <v>0</v>
      </c>
      <c r="H245" s="1">
        <v>-0.7299597114019386</v>
      </c>
      <c r="I245" s="1">
        <v>0</v>
      </c>
      <c r="J245" s="1">
        <v>-0.7299597114019386</v>
      </c>
      <c r="K245" s="2">
        <v>74.8</v>
      </c>
      <c r="L245">
        <v>168</v>
      </c>
      <c r="M245" s="2">
        <v>26.502269999999999</v>
      </c>
      <c r="N245">
        <v>0</v>
      </c>
      <c r="O245">
        <v>0</v>
      </c>
      <c r="P245">
        <v>0</v>
      </c>
      <c r="Q245">
        <v>0</v>
      </c>
      <c r="R245">
        <v>0</v>
      </c>
      <c r="S245">
        <v>1</v>
      </c>
      <c r="T245">
        <v>1</v>
      </c>
      <c r="U245">
        <v>0</v>
      </c>
      <c r="V245">
        <v>0</v>
      </c>
      <c r="W245">
        <v>1</v>
      </c>
    </row>
    <row r="246" spans="1:23" x14ac:dyDescent="0.3">
      <c r="A246">
        <v>1</v>
      </c>
      <c r="B246">
        <v>14</v>
      </c>
      <c r="C246">
        <v>0</v>
      </c>
      <c r="D246">
        <v>1</v>
      </c>
      <c r="E246">
        <v>77</v>
      </c>
      <c r="F246">
        <v>0.93958681794878895</v>
      </c>
      <c r="G246">
        <v>77</v>
      </c>
      <c r="H246" s="1">
        <v>0.93864676086704701</v>
      </c>
      <c r="I246" s="1">
        <v>0.93864676086704701</v>
      </c>
      <c r="J246" s="1">
        <v>0</v>
      </c>
      <c r="K246" s="2">
        <v>68</v>
      </c>
      <c r="L246">
        <v>163</v>
      </c>
      <c r="M246" s="2">
        <v>25.59374</v>
      </c>
      <c r="N246">
        <v>0</v>
      </c>
      <c r="O246">
        <v>0</v>
      </c>
      <c r="P246">
        <v>0</v>
      </c>
      <c r="Q246">
        <v>0</v>
      </c>
      <c r="R246">
        <v>0</v>
      </c>
      <c r="S246">
        <v>1</v>
      </c>
      <c r="T246">
        <v>1</v>
      </c>
      <c r="U246">
        <v>0</v>
      </c>
      <c r="V246">
        <v>0</v>
      </c>
      <c r="W246">
        <v>5</v>
      </c>
    </row>
    <row r="247" spans="1:23" x14ac:dyDescent="0.3">
      <c r="A247">
        <v>2</v>
      </c>
      <c r="B247">
        <v>76</v>
      </c>
      <c r="C247">
        <v>0</v>
      </c>
      <c r="D247">
        <v>0</v>
      </c>
      <c r="E247">
        <v>57</v>
      </c>
      <c r="F247">
        <v>-1.2874499631576075</v>
      </c>
      <c r="G247">
        <v>0</v>
      </c>
      <c r="H247" s="1">
        <v>-1.2861618688249339</v>
      </c>
      <c r="I247" s="1">
        <v>0</v>
      </c>
      <c r="J247" s="1">
        <v>-1.2861618688249339</v>
      </c>
      <c r="K247" s="2">
        <v>88.5</v>
      </c>
      <c r="L247">
        <v>173</v>
      </c>
      <c r="M247" s="2">
        <v>29.569980000000001</v>
      </c>
      <c r="N247">
        <v>0</v>
      </c>
      <c r="O247">
        <v>0</v>
      </c>
      <c r="P247">
        <v>1</v>
      </c>
      <c r="Q247">
        <v>0</v>
      </c>
      <c r="R247">
        <v>0</v>
      </c>
      <c r="S247">
        <v>3</v>
      </c>
      <c r="T247">
        <v>0</v>
      </c>
      <c r="U247">
        <v>0</v>
      </c>
      <c r="V247">
        <v>1</v>
      </c>
      <c r="W247">
        <v>2</v>
      </c>
    </row>
    <row r="248" spans="1:23" x14ac:dyDescent="0.3">
      <c r="A248">
        <v>1</v>
      </c>
      <c r="B248">
        <v>39</v>
      </c>
      <c r="C248">
        <v>0</v>
      </c>
      <c r="D248">
        <v>0</v>
      </c>
      <c r="E248">
        <v>76</v>
      </c>
      <c r="F248">
        <v>0.82823497889346909</v>
      </c>
      <c r="G248">
        <v>0</v>
      </c>
      <c r="H248" s="1">
        <v>0.82740632938244796</v>
      </c>
      <c r="I248" s="1">
        <v>0</v>
      </c>
      <c r="J248" s="1">
        <v>0.82740632938244796</v>
      </c>
      <c r="K248" s="2">
        <v>65.8</v>
      </c>
      <c r="L248">
        <v>166</v>
      </c>
      <c r="M248" s="2">
        <v>23.87865</v>
      </c>
      <c r="N248">
        <v>0</v>
      </c>
      <c r="O248">
        <v>1</v>
      </c>
      <c r="P248">
        <v>1</v>
      </c>
      <c r="Q248">
        <v>1</v>
      </c>
      <c r="R248">
        <v>0</v>
      </c>
      <c r="S248">
        <v>2</v>
      </c>
      <c r="T248">
        <v>0</v>
      </c>
      <c r="U248">
        <v>1</v>
      </c>
      <c r="V248">
        <v>0</v>
      </c>
      <c r="W248">
        <v>7</v>
      </c>
    </row>
    <row r="249" spans="1:23" x14ac:dyDescent="0.3">
      <c r="A249">
        <v>3</v>
      </c>
      <c r="B249">
        <v>145</v>
      </c>
      <c r="C249">
        <v>0</v>
      </c>
      <c r="D249">
        <v>0</v>
      </c>
      <c r="E249">
        <v>74</v>
      </c>
      <c r="F249">
        <v>0.60553130078282946</v>
      </c>
      <c r="G249">
        <v>0</v>
      </c>
      <c r="H249" s="1">
        <v>0.60492546641324985</v>
      </c>
      <c r="I249" s="1">
        <v>0</v>
      </c>
      <c r="J249" s="1">
        <v>0.60492546641324985</v>
      </c>
      <c r="K249" s="2">
        <v>81.599999999999994</v>
      </c>
      <c r="L249">
        <v>160</v>
      </c>
      <c r="M249" s="2">
        <v>31.875</v>
      </c>
      <c r="N249">
        <v>0</v>
      </c>
      <c r="O249">
        <v>1</v>
      </c>
      <c r="P249">
        <v>1</v>
      </c>
      <c r="Q249">
        <v>1</v>
      </c>
      <c r="R249">
        <v>0</v>
      </c>
      <c r="S249">
        <v>2</v>
      </c>
      <c r="T249">
        <v>0</v>
      </c>
      <c r="U249">
        <v>1</v>
      </c>
      <c r="V249">
        <v>0</v>
      </c>
      <c r="W249">
        <v>6</v>
      </c>
    </row>
    <row r="250" spans="1:23" x14ac:dyDescent="0.3">
      <c r="A250">
        <v>1</v>
      </c>
      <c r="B250">
        <v>7</v>
      </c>
      <c r="C250">
        <v>0</v>
      </c>
      <c r="D250">
        <v>0</v>
      </c>
      <c r="E250">
        <v>59</v>
      </c>
      <c r="F250">
        <v>-1.064746285046968</v>
      </c>
      <c r="G250">
        <v>0</v>
      </c>
      <c r="H250" s="1">
        <v>-1.0636810058557358</v>
      </c>
      <c r="I250" s="1">
        <v>0</v>
      </c>
      <c r="J250" s="1">
        <v>-1.0636810058557358</v>
      </c>
      <c r="K250" s="2">
        <v>49.9</v>
      </c>
      <c r="L250">
        <v>157</v>
      </c>
      <c r="M250" s="2">
        <v>20.244230000000002</v>
      </c>
      <c r="N250">
        <v>1</v>
      </c>
      <c r="O250">
        <v>0</v>
      </c>
      <c r="P250">
        <v>0</v>
      </c>
      <c r="Q250">
        <v>0</v>
      </c>
      <c r="R250">
        <v>1</v>
      </c>
      <c r="S250">
        <v>1</v>
      </c>
      <c r="T250">
        <v>1</v>
      </c>
      <c r="U250">
        <v>0</v>
      </c>
      <c r="V250">
        <v>0</v>
      </c>
      <c r="W250">
        <v>2</v>
      </c>
    </row>
    <row r="251" spans="1:23" x14ac:dyDescent="0.3">
      <c r="A251">
        <v>1</v>
      </c>
      <c r="B251">
        <v>1</v>
      </c>
      <c r="C251">
        <v>0</v>
      </c>
      <c r="D251">
        <v>0</v>
      </c>
      <c r="E251">
        <v>68</v>
      </c>
      <c r="F251">
        <v>-6.2579733549089481E-2</v>
      </c>
      <c r="G251">
        <v>0</v>
      </c>
      <c r="H251" s="1">
        <v>-6.2517122494344393E-2</v>
      </c>
      <c r="I251" s="1">
        <v>0</v>
      </c>
      <c r="J251" s="1">
        <v>-6.2517122494344393E-2</v>
      </c>
      <c r="K251" s="2">
        <v>58.1</v>
      </c>
      <c r="L251">
        <v>170</v>
      </c>
      <c r="M251" s="2">
        <v>20.103809999999999</v>
      </c>
      <c r="N251">
        <v>0</v>
      </c>
      <c r="O251">
        <v>0</v>
      </c>
      <c r="P251">
        <v>0</v>
      </c>
      <c r="Q251">
        <v>0</v>
      </c>
      <c r="R251">
        <v>0</v>
      </c>
      <c r="S251">
        <v>1</v>
      </c>
      <c r="T251">
        <v>1</v>
      </c>
      <c r="U251">
        <v>0</v>
      </c>
      <c r="V251">
        <v>0</v>
      </c>
      <c r="W251">
        <v>2</v>
      </c>
    </row>
    <row r="252" spans="1:23" x14ac:dyDescent="0.3">
      <c r="A252">
        <v>2</v>
      </c>
      <c r="B252">
        <v>79</v>
      </c>
      <c r="C252">
        <v>0</v>
      </c>
      <c r="D252">
        <v>0</v>
      </c>
      <c r="E252">
        <v>57</v>
      </c>
      <c r="F252">
        <v>-1.2874499631576075</v>
      </c>
      <c r="G252">
        <v>0</v>
      </c>
      <c r="H252" s="1">
        <v>-1.2861618688249339</v>
      </c>
      <c r="I252" s="1">
        <v>0</v>
      </c>
      <c r="J252" s="1">
        <v>-1.2861618688249339</v>
      </c>
      <c r="K252" s="2">
        <v>106.6</v>
      </c>
      <c r="L252">
        <v>168</v>
      </c>
      <c r="M252" s="2">
        <v>37.769280000000002</v>
      </c>
      <c r="N252">
        <v>0</v>
      </c>
      <c r="O252">
        <v>0</v>
      </c>
      <c r="P252">
        <v>1</v>
      </c>
      <c r="Q252">
        <v>0</v>
      </c>
      <c r="R252">
        <v>0</v>
      </c>
      <c r="S252">
        <v>3</v>
      </c>
      <c r="T252">
        <v>0</v>
      </c>
      <c r="U252">
        <v>0</v>
      </c>
      <c r="V252">
        <v>1</v>
      </c>
      <c r="W252">
        <v>2</v>
      </c>
    </row>
    <row r="253" spans="1:23" x14ac:dyDescent="0.3">
      <c r="A253">
        <v>1</v>
      </c>
      <c r="B253">
        <v>25</v>
      </c>
      <c r="C253">
        <v>0</v>
      </c>
      <c r="D253">
        <v>0</v>
      </c>
      <c r="E253">
        <v>57</v>
      </c>
      <c r="F253">
        <v>-1.2874499631576075</v>
      </c>
      <c r="G253">
        <v>0</v>
      </c>
      <c r="H253" s="1">
        <v>-1.2861618688249339</v>
      </c>
      <c r="I253" s="1">
        <v>0</v>
      </c>
      <c r="J253" s="1">
        <v>-1.2861618688249339</v>
      </c>
      <c r="K253" s="2">
        <v>56.7</v>
      </c>
      <c r="L253">
        <v>170</v>
      </c>
      <c r="M253" s="2">
        <v>19.61938</v>
      </c>
      <c r="N253">
        <v>0</v>
      </c>
      <c r="O253">
        <v>0</v>
      </c>
      <c r="P253">
        <v>0</v>
      </c>
      <c r="Q253">
        <v>0</v>
      </c>
      <c r="R253">
        <v>0</v>
      </c>
      <c r="S253">
        <v>2</v>
      </c>
      <c r="T253">
        <v>0</v>
      </c>
      <c r="U253">
        <v>1</v>
      </c>
      <c r="V253">
        <v>0</v>
      </c>
      <c r="W253">
        <v>1</v>
      </c>
    </row>
    <row r="254" spans="1:23" x14ac:dyDescent="0.3">
      <c r="A254">
        <v>4</v>
      </c>
      <c r="B254">
        <v>284</v>
      </c>
      <c r="C254">
        <v>0</v>
      </c>
      <c r="D254">
        <v>1</v>
      </c>
      <c r="E254">
        <v>60</v>
      </c>
      <c r="F254">
        <v>-0.95339444599164813</v>
      </c>
      <c r="G254">
        <v>60</v>
      </c>
      <c r="H254" s="1">
        <v>-0.95244057437113672</v>
      </c>
      <c r="I254" s="1">
        <v>-0.95244057437113672</v>
      </c>
      <c r="J254" s="1">
        <v>0</v>
      </c>
      <c r="K254" s="2">
        <v>63.5</v>
      </c>
      <c r="L254">
        <v>161</v>
      </c>
      <c r="M254" s="2">
        <v>24.497509999999998</v>
      </c>
      <c r="N254">
        <v>1</v>
      </c>
      <c r="O254">
        <v>0</v>
      </c>
      <c r="P254">
        <v>1</v>
      </c>
      <c r="Q254">
        <v>0</v>
      </c>
      <c r="R254">
        <v>0</v>
      </c>
      <c r="S254">
        <v>3</v>
      </c>
      <c r="T254">
        <v>0</v>
      </c>
      <c r="U254">
        <v>0</v>
      </c>
      <c r="V254">
        <v>1</v>
      </c>
      <c r="W254">
        <v>4</v>
      </c>
    </row>
    <row r="255" spans="1:23" x14ac:dyDescent="0.3">
      <c r="A255">
        <v>3</v>
      </c>
      <c r="B255">
        <v>126</v>
      </c>
      <c r="C255">
        <v>0</v>
      </c>
      <c r="D255">
        <v>0</v>
      </c>
      <c r="E255">
        <v>59</v>
      </c>
      <c r="F255">
        <v>-1.064746285046968</v>
      </c>
      <c r="G255">
        <v>0</v>
      </c>
      <c r="H255" s="1">
        <v>-1.0636810058557358</v>
      </c>
      <c r="I255" s="1">
        <v>0</v>
      </c>
      <c r="J255" s="1">
        <v>-1.0636810058557358</v>
      </c>
      <c r="K255" s="2">
        <v>61.2</v>
      </c>
      <c r="L255">
        <v>160</v>
      </c>
      <c r="M255" s="2">
        <v>23.90625</v>
      </c>
      <c r="N255">
        <v>0</v>
      </c>
      <c r="O255">
        <v>0</v>
      </c>
      <c r="P255">
        <v>0</v>
      </c>
      <c r="Q255">
        <v>0</v>
      </c>
      <c r="R255">
        <v>0</v>
      </c>
      <c r="S255">
        <v>1</v>
      </c>
      <c r="T255">
        <v>1</v>
      </c>
      <c r="U255">
        <v>0</v>
      </c>
      <c r="V255">
        <v>0</v>
      </c>
      <c r="W255">
        <v>0</v>
      </c>
    </row>
    <row r="256" spans="1:23" x14ac:dyDescent="0.3">
      <c r="A256">
        <v>5</v>
      </c>
      <c r="B256">
        <v>288</v>
      </c>
      <c r="C256">
        <v>0</v>
      </c>
      <c r="D256">
        <v>0</v>
      </c>
      <c r="E256">
        <v>64</v>
      </c>
      <c r="F256">
        <v>-0.50798708977036877</v>
      </c>
      <c r="G256">
        <v>0</v>
      </c>
      <c r="H256" s="1">
        <v>-0.5074788484327406</v>
      </c>
      <c r="I256" s="1">
        <v>0</v>
      </c>
      <c r="J256" s="1">
        <v>-0.5074788484327406</v>
      </c>
      <c r="K256" s="2">
        <v>98.9</v>
      </c>
      <c r="L256">
        <v>165</v>
      </c>
      <c r="M256" s="2">
        <v>36.326900000000002</v>
      </c>
      <c r="N256">
        <v>1</v>
      </c>
      <c r="O256">
        <v>0</v>
      </c>
      <c r="P256">
        <v>1</v>
      </c>
      <c r="Q256">
        <v>0</v>
      </c>
      <c r="R256">
        <v>0</v>
      </c>
      <c r="S256">
        <v>2</v>
      </c>
      <c r="T256">
        <v>0</v>
      </c>
      <c r="U256">
        <v>1</v>
      </c>
      <c r="V256">
        <v>0</v>
      </c>
      <c r="W256">
        <v>3</v>
      </c>
    </row>
    <row r="257" spans="1:23" x14ac:dyDescent="0.3">
      <c r="A257">
        <v>5</v>
      </c>
      <c r="B257">
        <v>299</v>
      </c>
      <c r="C257">
        <v>0</v>
      </c>
      <c r="D257">
        <v>1</v>
      </c>
      <c r="E257">
        <v>61</v>
      </c>
      <c r="F257">
        <v>-0.84204260693632826</v>
      </c>
      <c r="G257">
        <v>61</v>
      </c>
      <c r="H257" s="1">
        <v>-0.84120014288653766</v>
      </c>
      <c r="I257" s="1">
        <v>-0.84120014288653766</v>
      </c>
      <c r="J257" s="1">
        <v>0</v>
      </c>
      <c r="K257" s="2">
        <v>75.7</v>
      </c>
      <c r="L257">
        <v>168</v>
      </c>
      <c r="M257" s="2">
        <v>26.82114</v>
      </c>
      <c r="N257">
        <v>1</v>
      </c>
      <c r="O257">
        <v>0</v>
      </c>
      <c r="P257">
        <v>1</v>
      </c>
      <c r="Q257">
        <v>0</v>
      </c>
      <c r="R257">
        <v>0</v>
      </c>
      <c r="S257">
        <v>3</v>
      </c>
      <c r="T257">
        <v>0</v>
      </c>
      <c r="U257">
        <v>0</v>
      </c>
      <c r="V257">
        <v>1</v>
      </c>
      <c r="W257">
        <v>4</v>
      </c>
    </row>
    <row r="258" spans="1:23" x14ac:dyDescent="0.3">
      <c r="A258">
        <v>1</v>
      </c>
      <c r="B258">
        <v>7</v>
      </c>
      <c r="C258">
        <v>0</v>
      </c>
      <c r="D258">
        <v>1</v>
      </c>
      <c r="E258">
        <v>67</v>
      </c>
      <c r="F258">
        <v>-0.17393157260440931</v>
      </c>
      <c r="G258">
        <v>67</v>
      </c>
      <c r="H258" s="1">
        <v>-0.17375755397894344</v>
      </c>
      <c r="I258" s="1">
        <v>-0.17375755397894344</v>
      </c>
      <c r="J258" s="1">
        <v>0</v>
      </c>
      <c r="K258" s="2">
        <v>80.7</v>
      </c>
      <c r="L258">
        <v>152</v>
      </c>
      <c r="M258" s="2">
        <v>34.929020000000001</v>
      </c>
      <c r="N258">
        <v>0</v>
      </c>
      <c r="O258">
        <v>0</v>
      </c>
      <c r="P258">
        <v>0</v>
      </c>
      <c r="Q258">
        <v>0</v>
      </c>
      <c r="R258">
        <v>1</v>
      </c>
      <c r="S258">
        <v>2</v>
      </c>
      <c r="T258">
        <v>0</v>
      </c>
      <c r="U258">
        <v>1</v>
      </c>
      <c r="V258">
        <v>0</v>
      </c>
      <c r="W258">
        <v>4</v>
      </c>
    </row>
    <row r="259" spans="1:23" x14ac:dyDescent="0.3">
      <c r="A259">
        <v>1</v>
      </c>
      <c r="B259">
        <v>27</v>
      </c>
      <c r="C259">
        <v>0</v>
      </c>
      <c r="D259">
        <v>1</v>
      </c>
      <c r="E259">
        <v>71</v>
      </c>
      <c r="F259">
        <v>0.27147578361687003</v>
      </c>
      <c r="G259">
        <v>71</v>
      </c>
      <c r="H259" s="1">
        <v>0.27120417195945273</v>
      </c>
      <c r="I259" s="1">
        <v>0.27120417195945273</v>
      </c>
      <c r="J259" s="1">
        <v>0</v>
      </c>
      <c r="K259" s="2">
        <v>67.099999999999994</v>
      </c>
      <c r="L259">
        <v>168</v>
      </c>
      <c r="M259" s="2">
        <v>23.774090000000001</v>
      </c>
      <c r="N259">
        <v>0</v>
      </c>
      <c r="O259">
        <v>0</v>
      </c>
      <c r="P259">
        <v>1</v>
      </c>
      <c r="Q259">
        <v>0</v>
      </c>
      <c r="R259">
        <v>0</v>
      </c>
      <c r="S259">
        <v>3</v>
      </c>
      <c r="T259">
        <v>0</v>
      </c>
      <c r="U259">
        <v>0</v>
      </c>
      <c r="V259">
        <v>1</v>
      </c>
      <c r="W259">
        <v>6</v>
      </c>
    </row>
    <row r="260" spans="1:23" x14ac:dyDescent="0.3">
      <c r="A260">
        <v>2</v>
      </c>
      <c r="B260">
        <v>62</v>
      </c>
      <c r="C260">
        <v>0</v>
      </c>
      <c r="D260">
        <v>0</v>
      </c>
      <c r="E260">
        <v>71</v>
      </c>
      <c r="F260">
        <v>0.27147578361687003</v>
      </c>
      <c r="G260">
        <v>0</v>
      </c>
      <c r="H260" s="1">
        <v>0.27120417195945273</v>
      </c>
      <c r="I260" s="1">
        <v>0</v>
      </c>
      <c r="J260" s="1">
        <v>0.27120417195945273</v>
      </c>
      <c r="K260" s="2">
        <v>80.3</v>
      </c>
      <c r="L260">
        <v>168</v>
      </c>
      <c r="M260" s="2">
        <v>28.450959999999998</v>
      </c>
      <c r="N260">
        <v>0</v>
      </c>
      <c r="O260">
        <v>0</v>
      </c>
      <c r="P260">
        <v>1</v>
      </c>
      <c r="Q260">
        <v>0</v>
      </c>
      <c r="R260">
        <v>0</v>
      </c>
      <c r="S260">
        <v>2</v>
      </c>
      <c r="T260">
        <v>0</v>
      </c>
      <c r="U260">
        <v>1</v>
      </c>
      <c r="V260">
        <v>0</v>
      </c>
      <c r="W260">
        <v>5</v>
      </c>
    </row>
    <row r="261" spans="1:23" x14ac:dyDescent="0.3">
      <c r="A261">
        <v>3</v>
      </c>
      <c r="B261">
        <v>126</v>
      </c>
      <c r="C261">
        <v>0</v>
      </c>
      <c r="D261">
        <v>0</v>
      </c>
      <c r="E261">
        <v>74</v>
      </c>
      <c r="F261">
        <v>0.60553130078282946</v>
      </c>
      <c r="G261">
        <v>0</v>
      </c>
      <c r="H261" s="1">
        <v>0.60492546641324985</v>
      </c>
      <c r="I261" s="1">
        <v>0</v>
      </c>
      <c r="J261" s="1">
        <v>0.60492546641324985</v>
      </c>
      <c r="K261" s="2">
        <v>112</v>
      </c>
      <c r="L261">
        <v>163</v>
      </c>
      <c r="M261" s="2">
        <v>42.154389999999999</v>
      </c>
      <c r="N261">
        <v>1</v>
      </c>
      <c r="O261">
        <v>0</v>
      </c>
      <c r="P261">
        <v>1</v>
      </c>
      <c r="Q261">
        <v>0</v>
      </c>
      <c r="R261">
        <v>0</v>
      </c>
      <c r="S261">
        <v>1</v>
      </c>
      <c r="T261">
        <v>1</v>
      </c>
      <c r="U261">
        <v>0</v>
      </c>
      <c r="V261">
        <v>0</v>
      </c>
      <c r="W261">
        <v>5</v>
      </c>
    </row>
    <row r="262" spans="1:23" x14ac:dyDescent="0.3">
      <c r="A262">
        <v>3</v>
      </c>
      <c r="B262">
        <v>137</v>
      </c>
      <c r="C262">
        <v>0</v>
      </c>
      <c r="D262">
        <v>0</v>
      </c>
      <c r="E262">
        <v>64</v>
      </c>
      <c r="F262">
        <v>-0.50798708977036877</v>
      </c>
      <c r="G262">
        <v>0</v>
      </c>
      <c r="H262" s="1">
        <v>-0.5074788484327406</v>
      </c>
      <c r="I262" s="1">
        <v>0</v>
      </c>
      <c r="J262" s="1">
        <v>-0.5074788484327406</v>
      </c>
      <c r="K262" s="2">
        <v>73</v>
      </c>
      <c r="L262">
        <v>163</v>
      </c>
      <c r="M262" s="2">
        <v>27.475629999999999</v>
      </c>
      <c r="N262">
        <v>0</v>
      </c>
      <c r="O262">
        <v>0</v>
      </c>
      <c r="P262">
        <v>1</v>
      </c>
      <c r="Q262">
        <v>0</v>
      </c>
      <c r="R262">
        <v>0</v>
      </c>
      <c r="S262">
        <v>3</v>
      </c>
      <c r="T262">
        <v>0</v>
      </c>
      <c r="U262">
        <v>0</v>
      </c>
      <c r="V262">
        <v>1</v>
      </c>
      <c r="W262">
        <v>3</v>
      </c>
    </row>
    <row r="263" spans="1:23" x14ac:dyDescent="0.3">
      <c r="A263">
        <v>2</v>
      </c>
      <c r="B263">
        <v>74</v>
      </c>
      <c r="C263">
        <v>0</v>
      </c>
      <c r="D263">
        <v>1</v>
      </c>
      <c r="E263">
        <v>79</v>
      </c>
      <c r="F263">
        <v>1.1622904960594287</v>
      </c>
      <c r="G263">
        <v>79</v>
      </c>
      <c r="H263" s="1">
        <v>1.1611276238362451</v>
      </c>
      <c r="I263" s="1">
        <v>1.1611276238362451</v>
      </c>
      <c r="J263" s="1">
        <v>0</v>
      </c>
      <c r="K263" s="2">
        <v>68</v>
      </c>
      <c r="L263">
        <v>160</v>
      </c>
      <c r="M263" s="2">
        <v>26.5625</v>
      </c>
      <c r="N263">
        <v>0</v>
      </c>
      <c r="O263">
        <v>0</v>
      </c>
      <c r="P263">
        <v>1</v>
      </c>
      <c r="Q263">
        <v>0</v>
      </c>
      <c r="R263">
        <v>0</v>
      </c>
      <c r="S263">
        <v>2</v>
      </c>
      <c r="T263">
        <v>0</v>
      </c>
      <c r="U263">
        <v>1</v>
      </c>
      <c r="V263">
        <v>0</v>
      </c>
      <c r="W263">
        <v>7</v>
      </c>
    </row>
    <row r="264" spans="1:23" x14ac:dyDescent="0.3">
      <c r="A264">
        <v>5</v>
      </c>
      <c r="B264">
        <v>304</v>
      </c>
      <c r="C264">
        <v>0</v>
      </c>
      <c r="D264">
        <v>0</v>
      </c>
      <c r="E264">
        <v>77</v>
      </c>
      <c r="F264">
        <v>0.93958681794878895</v>
      </c>
      <c r="G264">
        <v>0</v>
      </c>
      <c r="H264" s="1">
        <v>0.93864676086704701</v>
      </c>
      <c r="I264" s="1">
        <v>0</v>
      </c>
      <c r="J264" s="1">
        <v>0.93864676086704701</v>
      </c>
      <c r="K264" s="2">
        <v>90.7</v>
      </c>
      <c r="L264">
        <v>173</v>
      </c>
      <c r="M264" s="2">
        <v>30.305050000000001</v>
      </c>
      <c r="N264">
        <v>0</v>
      </c>
      <c r="O264">
        <v>0</v>
      </c>
      <c r="P264">
        <v>1</v>
      </c>
      <c r="Q264">
        <v>0</v>
      </c>
      <c r="R264">
        <v>0</v>
      </c>
      <c r="S264">
        <v>1</v>
      </c>
      <c r="T264">
        <v>1</v>
      </c>
      <c r="U264">
        <v>0</v>
      </c>
      <c r="V264">
        <v>0</v>
      </c>
      <c r="W264">
        <v>6</v>
      </c>
    </row>
    <row r="265" spans="1:23" x14ac:dyDescent="0.3">
      <c r="A265">
        <v>5</v>
      </c>
      <c r="B265">
        <v>292</v>
      </c>
      <c r="C265">
        <v>0</v>
      </c>
      <c r="D265">
        <v>0</v>
      </c>
      <c r="E265">
        <v>61</v>
      </c>
      <c r="F265">
        <v>-0.84204260693632826</v>
      </c>
      <c r="G265">
        <v>0</v>
      </c>
      <c r="H265" s="1">
        <v>-0.84120014288653766</v>
      </c>
      <c r="I265" s="1">
        <v>0</v>
      </c>
      <c r="J265" s="1">
        <v>-0.84120014288653766</v>
      </c>
      <c r="K265" s="2">
        <v>70.3</v>
      </c>
      <c r="L265">
        <v>176</v>
      </c>
      <c r="M265" s="2">
        <v>22.694990000000001</v>
      </c>
      <c r="N265">
        <v>0</v>
      </c>
      <c r="O265">
        <v>0</v>
      </c>
      <c r="P265">
        <v>0</v>
      </c>
      <c r="Q265">
        <v>0</v>
      </c>
      <c r="R265">
        <v>0</v>
      </c>
      <c r="S265">
        <v>1</v>
      </c>
      <c r="T265">
        <v>1</v>
      </c>
      <c r="U265">
        <v>0</v>
      </c>
      <c r="V265">
        <v>0</v>
      </c>
      <c r="W265">
        <v>1</v>
      </c>
    </row>
    <row r="266" spans="1:23" x14ac:dyDescent="0.3">
      <c r="A266">
        <v>2</v>
      </c>
      <c r="B266">
        <v>72</v>
      </c>
      <c r="C266">
        <v>0</v>
      </c>
      <c r="D266">
        <v>0</v>
      </c>
      <c r="E266">
        <v>64</v>
      </c>
      <c r="F266">
        <v>-0.50798708977036877</v>
      </c>
      <c r="G266">
        <v>0</v>
      </c>
      <c r="H266" s="1">
        <v>-0.5074788484327406</v>
      </c>
      <c r="I266" s="1">
        <v>0</v>
      </c>
      <c r="J266" s="1">
        <v>-0.5074788484327406</v>
      </c>
      <c r="K266" s="2">
        <v>90.7</v>
      </c>
      <c r="L266">
        <v>170</v>
      </c>
      <c r="M266" s="2">
        <v>31.384080000000001</v>
      </c>
      <c r="N266">
        <v>0</v>
      </c>
      <c r="O266">
        <v>1</v>
      </c>
      <c r="P266">
        <v>0</v>
      </c>
      <c r="Q266">
        <v>0</v>
      </c>
      <c r="R266">
        <v>0</v>
      </c>
      <c r="S266">
        <v>2</v>
      </c>
      <c r="T266">
        <v>0</v>
      </c>
      <c r="U266">
        <v>1</v>
      </c>
      <c r="V266">
        <v>0</v>
      </c>
      <c r="W266">
        <v>2</v>
      </c>
    </row>
    <row r="267" spans="1:23" x14ac:dyDescent="0.3">
      <c r="A267">
        <v>1</v>
      </c>
      <c r="B267">
        <v>37</v>
      </c>
      <c r="C267">
        <v>0</v>
      </c>
      <c r="D267">
        <v>0</v>
      </c>
      <c r="E267">
        <v>64</v>
      </c>
      <c r="F267">
        <v>-0.50798708977036877</v>
      </c>
      <c r="G267">
        <v>0</v>
      </c>
      <c r="H267" s="1">
        <v>-0.5074788484327406</v>
      </c>
      <c r="I267" s="1">
        <v>0</v>
      </c>
      <c r="J267" s="1">
        <v>-0.5074788484327406</v>
      </c>
      <c r="K267" s="2">
        <v>61.2</v>
      </c>
      <c r="L267">
        <v>157</v>
      </c>
      <c r="M267" s="2">
        <v>24.828589999999998</v>
      </c>
      <c r="N267">
        <v>1</v>
      </c>
      <c r="O267">
        <v>0</v>
      </c>
      <c r="P267">
        <v>0</v>
      </c>
      <c r="Q267">
        <v>0</v>
      </c>
      <c r="R267">
        <v>0</v>
      </c>
      <c r="S267">
        <v>2</v>
      </c>
      <c r="T267">
        <v>0</v>
      </c>
      <c r="U267">
        <v>1</v>
      </c>
      <c r="V267">
        <v>0</v>
      </c>
      <c r="W267">
        <v>1</v>
      </c>
    </row>
    <row r="268" spans="1:23" x14ac:dyDescent="0.3">
      <c r="A268">
        <v>1</v>
      </c>
      <c r="B268">
        <v>23</v>
      </c>
      <c r="C268">
        <v>0</v>
      </c>
      <c r="D268">
        <v>0</v>
      </c>
      <c r="E268">
        <v>65</v>
      </c>
      <c r="F268">
        <v>-0.39663525071504896</v>
      </c>
      <c r="G268">
        <v>0</v>
      </c>
      <c r="H268" s="1">
        <v>-0.39623841694814149</v>
      </c>
      <c r="I268" s="1">
        <v>0</v>
      </c>
      <c r="J268" s="1">
        <v>-0.39623841694814149</v>
      </c>
      <c r="K268" s="2">
        <v>81.599999999999994</v>
      </c>
      <c r="L268">
        <v>158</v>
      </c>
      <c r="M268" s="2">
        <v>32.687069999999999</v>
      </c>
      <c r="N268">
        <v>1</v>
      </c>
      <c r="O268">
        <v>0</v>
      </c>
      <c r="P268">
        <v>0</v>
      </c>
      <c r="Q268">
        <v>0</v>
      </c>
      <c r="R268">
        <v>0</v>
      </c>
      <c r="S268">
        <v>3</v>
      </c>
      <c r="T268">
        <v>0</v>
      </c>
      <c r="U268">
        <v>0</v>
      </c>
      <c r="V268">
        <v>1</v>
      </c>
      <c r="W268">
        <v>2</v>
      </c>
    </row>
    <row r="269" spans="1:23" x14ac:dyDescent="0.3">
      <c r="A269">
        <v>1</v>
      </c>
      <c r="B269">
        <v>31</v>
      </c>
      <c r="C269">
        <v>0</v>
      </c>
      <c r="D269">
        <v>0</v>
      </c>
      <c r="E269">
        <v>59</v>
      </c>
      <c r="F269">
        <v>-1.064746285046968</v>
      </c>
      <c r="G269">
        <v>0</v>
      </c>
      <c r="H269" s="1">
        <v>-1.0636810058557358</v>
      </c>
      <c r="I269" s="1">
        <v>0</v>
      </c>
      <c r="J269" s="1">
        <v>-1.0636810058557358</v>
      </c>
      <c r="K269" s="2">
        <v>60.3</v>
      </c>
      <c r="L269">
        <v>162</v>
      </c>
      <c r="M269" s="2">
        <v>22.976680000000002</v>
      </c>
      <c r="N269">
        <v>0</v>
      </c>
      <c r="O269">
        <v>0</v>
      </c>
      <c r="P269">
        <v>0</v>
      </c>
      <c r="Q269">
        <v>0</v>
      </c>
      <c r="R269">
        <v>0</v>
      </c>
      <c r="S269">
        <v>1</v>
      </c>
      <c r="T269">
        <v>1</v>
      </c>
      <c r="U269">
        <v>0</v>
      </c>
      <c r="V269">
        <v>0</v>
      </c>
      <c r="W269">
        <v>0</v>
      </c>
    </row>
    <row r="270" spans="1:23" x14ac:dyDescent="0.3">
      <c r="A270">
        <v>2</v>
      </c>
      <c r="B270">
        <v>64</v>
      </c>
      <c r="C270">
        <v>0</v>
      </c>
      <c r="D270">
        <v>1</v>
      </c>
      <c r="E270">
        <v>65</v>
      </c>
      <c r="F270">
        <v>-0.39663525071504896</v>
      </c>
      <c r="G270">
        <v>65</v>
      </c>
      <c r="H270" s="1">
        <v>-0.39623841694814149</v>
      </c>
      <c r="I270" s="1">
        <v>-0.39623841694814149</v>
      </c>
      <c r="J270" s="1">
        <v>0</v>
      </c>
      <c r="K270" s="2">
        <v>52.2</v>
      </c>
      <c r="L270">
        <v>157</v>
      </c>
      <c r="M270" s="2">
        <v>21.177330000000001</v>
      </c>
      <c r="N270">
        <v>1</v>
      </c>
      <c r="O270">
        <v>0</v>
      </c>
      <c r="P270">
        <v>0</v>
      </c>
      <c r="Q270">
        <v>0</v>
      </c>
      <c r="R270">
        <v>0</v>
      </c>
      <c r="S270">
        <v>2</v>
      </c>
      <c r="T270">
        <v>0</v>
      </c>
      <c r="U270">
        <v>1</v>
      </c>
      <c r="V270">
        <v>0</v>
      </c>
      <c r="W270">
        <v>4</v>
      </c>
    </row>
    <row r="271" spans="1:23" x14ac:dyDescent="0.3">
      <c r="A271">
        <v>2</v>
      </c>
      <c r="B271">
        <v>85</v>
      </c>
      <c r="C271">
        <v>0</v>
      </c>
      <c r="D271">
        <v>0</v>
      </c>
      <c r="E271">
        <v>70</v>
      </c>
      <c r="F271">
        <v>0.16012394456155019</v>
      </c>
      <c r="G271">
        <v>0</v>
      </c>
      <c r="H271" s="1">
        <v>0.15996374047485368</v>
      </c>
      <c r="I271" s="1">
        <v>0</v>
      </c>
      <c r="J271" s="1">
        <v>0.15996374047485368</v>
      </c>
      <c r="K271" s="2">
        <v>70.3</v>
      </c>
      <c r="L271">
        <v>163</v>
      </c>
      <c r="M271" s="2">
        <v>26.459409999999998</v>
      </c>
      <c r="N271">
        <v>0</v>
      </c>
      <c r="O271">
        <v>1</v>
      </c>
      <c r="P271">
        <v>0</v>
      </c>
      <c r="Q271">
        <v>0</v>
      </c>
      <c r="R271">
        <v>0</v>
      </c>
      <c r="S271">
        <v>1</v>
      </c>
      <c r="T271">
        <v>1</v>
      </c>
      <c r="U271">
        <v>0</v>
      </c>
      <c r="V271">
        <v>0</v>
      </c>
      <c r="W271">
        <v>4</v>
      </c>
    </row>
    <row r="272" spans="1:23" x14ac:dyDescent="0.3">
      <c r="A272">
        <v>5</v>
      </c>
      <c r="B272">
        <v>294</v>
      </c>
      <c r="C272">
        <v>0</v>
      </c>
      <c r="D272">
        <v>0</v>
      </c>
      <c r="E272">
        <v>55</v>
      </c>
      <c r="F272">
        <v>-1.5101536412682472</v>
      </c>
      <c r="G272">
        <v>0</v>
      </c>
      <c r="H272" s="1">
        <v>-1.508642731794132</v>
      </c>
      <c r="I272" s="1">
        <v>0</v>
      </c>
      <c r="J272" s="1">
        <v>-1.508642731794132</v>
      </c>
      <c r="K272" s="2">
        <v>104.3</v>
      </c>
      <c r="L272">
        <v>162</v>
      </c>
      <c r="M272" s="2">
        <v>39.742420000000003</v>
      </c>
      <c r="N272">
        <v>0</v>
      </c>
      <c r="O272">
        <v>0</v>
      </c>
      <c r="P272">
        <v>0</v>
      </c>
      <c r="Q272">
        <v>0</v>
      </c>
      <c r="R272">
        <v>0</v>
      </c>
      <c r="S272">
        <v>1</v>
      </c>
      <c r="T272">
        <v>1</v>
      </c>
      <c r="U272">
        <v>0</v>
      </c>
      <c r="V272">
        <v>0</v>
      </c>
      <c r="W272">
        <v>0</v>
      </c>
    </row>
    <row r="273" spans="1:23" x14ac:dyDescent="0.3">
      <c r="A273">
        <v>5</v>
      </c>
      <c r="B273">
        <v>289</v>
      </c>
      <c r="C273">
        <v>0</v>
      </c>
      <c r="D273">
        <v>0</v>
      </c>
      <c r="E273">
        <v>60</v>
      </c>
      <c r="F273">
        <v>-0.95339444599164813</v>
      </c>
      <c r="G273">
        <v>0</v>
      </c>
      <c r="H273" s="1">
        <v>-0.95244057437113672</v>
      </c>
      <c r="I273" s="1">
        <v>0</v>
      </c>
      <c r="J273" s="1">
        <v>-0.95244057437113672</v>
      </c>
      <c r="K273" s="2">
        <v>59</v>
      </c>
      <c r="L273">
        <v>168</v>
      </c>
      <c r="M273" s="2">
        <v>20.904199999999999</v>
      </c>
      <c r="N273">
        <v>1</v>
      </c>
      <c r="O273">
        <v>1</v>
      </c>
      <c r="P273">
        <v>0</v>
      </c>
      <c r="Q273">
        <v>0</v>
      </c>
      <c r="R273">
        <v>0</v>
      </c>
      <c r="S273">
        <v>1</v>
      </c>
      <c r="T273">
        <v>1</v>
      </c>
      <c r="U273">
        <v>0</v>
      </c>
      <c r="V273">
        <v>0</v>
      </c>
      <c r="W273">
        <v>2</v>
      </c>
    </row>
    <row r="274" spans="1:23" x14ac:dyDescent="0.3">
      <c r="A274">
        <v>1</v>
      </c>
      <c r="B274">
        <v>28</v>
      </c>
      <c r="C274">
        <v>0</v>
      </c>
      <c r="D274">
        <v>0</v>
      </c>
      <c r="E274">
        <v>77</v>
      </c>
      <c r="F274">
        <v>0.93958681794878895</v>
      </c>
      <c r="G274">
        <v>0</v>
      </c>
      <c r="H274" s="1">
        <v>0.93864676086704701</v>
      </c>
      <c r="I274" s="1">
        <v>0</v>
      </c>
      <c r="J274" s="1">
        <v>0.93864676086704701</v>
      </c>
      <c r="K274" s="2">
        <v>70.3</v>
      </c>
      <c r="L274">
        <v>160</v>
      </c>
      <c r="M274" s="2">
        <v>27.460940000000001</v>
      </c>
      <c r="N274">
        <v>0</v>
      </c>
      <c r="O274">
        <v>0</v>
      </c>
      <c r="P274">
        <v>0</v>
      </c>
      <c r="Q274">
        <v>0</v>
      </c>
      <c r="R274">
        <v>0</v>
      </c>
      <c r="S274">
        <v>1</v>
      </c>
      <c r="T274">
        <v>1</v>
      </c>
      <c r="U274">
        <v>0</v>
      </c>
      <c r="V274">
        <v>0</v>
      </c>
      <c r="W274">
        <v>4</v>
      </c>
    </row>
    <row r="275" spans="1:23" x14ac:dyDescent="0.3">
      <c r="A275">
        <v>4</v>
      </c>
      <c r="B275">
        <v>281</v>
      </c>
      <c r="C275">
        <v>0</v>
      </c>
      <c r="D275">
        <v>0</v>
      </c>
      <c r="E275">
        <v>69</v>
      </c>
      <c r="F275">
        <v>4.8772105506230352E-2</v>
      </c>
      <c r="G275">
        <v>0</v>
      </c>
      <c r="H275" s="1">
        <v>4.8723308990254642E-2</v>
      </c>
      <c r="I275" s="1">
        <v>0</v>
      </c>
      <c r="J275" s="1">
        <v>4.8723308990254642E-2</v>
      </c>
      <c r="K275" s="2">
        <v>48.1</v>
      </c>
      <c r="L275">
        <v>160</v>
      </c>
      <c r="M275" s="2">
        <v>18.789059999999999</v>
      </c>
      <c r="N275">
        <v>0</v>
      </c>
      <c r="O275">
        <v>0</v>
      </c>
      <c r="P275">
        <v>0</v>
      </c>
      <c r="Q275">
        <v>0</v>
      </c>
      <c r="R275">
        <v>0</v>
      </c>
      <c r="S275">
        <v>1</v>
      </c>
      <c r="T275">
        <v>1</v>
      </c>
      <c r="U275">
        <v>0</v>
      </c>
      <c r="V275">
        <v>0</v>
      </c>
      <c r="W275">
        <v>3</v>
      </c>
    </row>
    <row r="276" spans="1:23" x14ac:dyDescent="0.3">
      <c r="A276">
        <v>2</v>
      </c>
      <c r="B276">
        <v>53</v>
      </c>
      <c r="C276">
        <v>0</v>
      </c>
      <c r="D276">
        <v>0</v>
      </c>
      <c r="E276">
        <v>83</v>
      </c>
      <c r="F276">
        <v>1.6076978522807079</v>
      </c>
      <c r="G276">
        <v>0</v>
      </c>
      <c r="H276" s="1">
        <v>1.6060893497746411</v>
      </c>
      <c r="I276" s="1">
        <v>0</v>
      </c>
      <c r="J276" s="1">
        <v>1.6060893497746411</v>
      </c>
      <c r="K276" s="2">
        <v>90.7</v>
      </c>
      <c r="L276">
        <v>166</v>
      </c>
      <c r="M276" s="2">
        <v>32.914790000000004</v>
      </c>
      <c r="N276">
        <v>0</v>
      </c>
      <c r="O276">
        <v>0</v>
      </c>
      <c r="P276">
        <v>1</v>
      </c>
      <c r="Q276">
        <v>0</v>
      </c>
      <c r="R276">
        <v>0</v>
      </c>
      <c r="S276">
        <v>1</v>
      </c>
      <c r="T276">
        <v>1</v>
      </c>
      <c r="U276">
        <v>0</v>
      </c>
      <c r="V276">
        <v>0</v>
      </c>
      <c r="W276">
        <v>7</v>
      </c>
    </row>
    <row r="277" spans="1:23" x14ac:dyDescent="0.3">
      <c r="A277">
        <v>2</v>
      </c>
      <c r="B277">
        <v>51</v>
      </c>
      <c r="C277">
        <v>0</v>
      </c>
      <c r="D277">
        <v>0</v>
      </c>
      <c r="E277">
        <v>65</v>
      </c>
      <c r="F277">
        <v>-0.39663525071504896</v>
      </c>
      <c r="G277">
        <v>0</v>
      </c>
      <c r="H277" s="1">
        <v>-0.39623841694814149</v>
      </c>
      <c r="I277" s="1">
        <v>0</v>
      </c>
      <c r="J277" s="1">
        <v>-0.39623841694814149</v>
      </c>
      <c r="K277" s="2">
        <v>115.7</v>
      </c>
      <c r="L277">
        <v>168</v>
      </c>
      <c r="M277" s="2">
        <v>40.993479999999998</v>
      </c>
      <c r="N277">
        <v>0</v>
      </c>
      <c r="O277">
        <v>0</v>
      </c>
      <c r="P277">
        <v>1</v>
      </c>
      <c r="Q277">
        <v>0</v>
      </c>
      <c r="R277">
        <v>1</v>
      </c>
      <c r="S277">
        <v>2</v>
      </c>
      <c r="T277">
        <v>0</v>
      </c>
      <c r="U277">
        <v>1</v>
      </c>
      <c r="V277">
        <v>0</v>
      </c>
      <c r="W277">
        <v>5</v>
      </c>
    </row>
    <row r="278" spans="1:23" x14ac:dyDescent="0.3">
      <c r="A278">
        <v>5</v>
      </c>
      <c r="B278">
        <v>294</v>
      </c>
      <c r="C278">
        <v>0</v>
      </c>
      <c r="D278">
        <v>0</v>
      </c>
      <c r="E278">
        <v>55</v>
      </c>
      <c r="F278">
        <v>-1.5101536412682472</v>
      </c>
      <c r="G278">
        <v>0</v>
      </c>
      <c r="H278" s="1">
        <v>-1.508642731794132</v>
      </c>
      <c r="I278" s="1">
        <v>0</v>
      </c>
      <c r="J278" s="1">
        <v>-1.508642731794132</v>
      </c>
      <c r="K278" s="2">
        <v>82.6</v>
      </c>
      <c r="L278">
        <v>168</v>
      </c>
      <c r="M278" s="2">
        <v>29.26587</v>
      </c>
      <c r="N278">
        <v>1</v>
      </c>
      <c r="O278">
        <v>1</v>
      </c>
      <c r="P278">
        <v>1</v>
      </c>
      <c r="Q278">
        <v>1</v>
      </c>
      <c r="R278">
        <v>0</v>
      </c>
      <c r="S278">
        <v>3</v>
      </c>
      <c r="T278">
        <v>0</v>
      </c>
      <c r="U278">
        <v>0</v>
      </c>
      <c r="V278">
        <v>1</v>
      </c>
      <c r="W278">
        <v>3</v>
      </c>
    </row>
    <row r="279" spans="1:23" x14ac:dyDescent="0.3">
      <c r="A279">
        <v>2</v>
      </c>
      <c r="B279">
        <v>53</v>
      </c>
      <c r="C279">
        <v>0</v>
      </c>
      <c r="D279">
        <v>0</v>
      </c>
      <c r="E279">
        <v>70</v>
      </c>
      <c r="F279">
        <v>0.16012394456155019</v>
      </c>
      <c r="G279">
        <v>0</v>
      </c>
      <c r="H279" s="1">
        <v>0.15996374047485368</v>
      </c>
      <c r="I279" s="1">
        <v>0</v>
      </c>
      <c r="J279" s="1">
        <v>0.15996374047485368</v>
      </c>
      <c r="K279" s="2">
        <v>68</v>
      </c>
      <c r="L279">
        <v>168</v>
      </c>
      <c r="M279" s="2">
        <v>24.092970000000001</v>
      </c>
      <c r="N279">
        <v>0</v>
      </c>
      <c r="O279">
        <v>0</v>
      </c>
      <c r="P279">
        <v>0</v>
      </c>
      <c r="Q279">
        <v>0</v>
      </c>
      <c r="R279">
        <v>0</v>
      </c>
      <c r="S279">
        <v>2</v>
      </c>
      <c r="T279">
        <v>0</v>
      </c>
      <c r="U279">
        <v>1</v>
      </c>
      <c r="V279">
        <v>0</v>
      </c>
      <c r="W279">
        <v>3</v>
      </c>
    </row>
    <row r="280" spans="1:23" x14ac:dyDescent="0.3">
      <c r="A280">
        <v>2</v>
      </c>
      <c r="B280">
        <v>50</v>
      </c>
      <c r="C280">
        <v>0</v>
      </c>
      <c r="D280">
        <v>0</v>
      </c>
      <c r="E280">
        <v>79</v>
      </c>
      <c r="F280">
        <v>1.1622904960594287</v>
      </c>
      <c r="G280">
        <v>0</v>
      </c>
      <c r="H280" s="1">
        <v>1.1611276238362451</v>
      </c>
      <c r="I280" s="1">
        <v>0</v>
      </c>
      <c r="J280" s="1">
        <v>1.1611276238362451</v>
      </c>
      <c r="K280" s="2">
        <v>72.599999999999994</v>
      </c>
      <c r="L280">
        <v>170</v>
      </c>
      <c r="M280" s="2">
        <v>25.121110000000002</v>
      </c>
      <c r="N280">
        <v>0</v>
      </c>
      <c r="O280">
        <v>0</v>
      </c>
      <c r="P280">
        <v>1</v>
      </c>
      <c r="Q280">
        <v>0</v>
      </c>
      <c r="R280">
        <v>0</v>
      </c>
      <c r="S280">
        <v>1</v>
      </c>
      <c r="T280">
        <v>1</v>
      </c>
      <c r="U280">
        <v>0</v>
      </c>
      <c r="V280">
        <v>0</v>
      </c>
      <c r="W280">
        <v>6</v>
      </c>
    </row>
    <row r="281" spans="1:23" x14ac:dyDescent="0.3">
      <c r="A281">
        <v>6</v>
      </c>
      <c r="B281">
        <v>311</v>
      </c>
      <c r="C281">
        <v>0</v>
      </c>
      <c r="D281">
        <v>0</v>
      </c>
      <c r="E281">
        <v>90</v>
      </c>
      <c r="F281">
        <v>2.3871607256679468</v>
      </c>
      <c r="G281">
        <v>0</v>
      </c>
      <c r="H281" s="1">
        <v>2.3847723701668344</v>
      </c>
      <c r="I281" s="1">
        <v>0</v>
      </c>
      <c r="J281" s="1">
        <v>2.3847723701668344</v>
      </c>
      <c r="K281" s="2">
        <v>61.7</v>
      </c>
      <c r="L281">
        <v>148</v>
      </c>
      <c r="M281" s="2">
        <v>28.168369999999999</v>
      </c>
      <c r="N281">
        <v>0</v>
      </c>
      <c r="O281">
        <v>0</v>
      </c>
      <c r="P281">
        <v>1</v>
      </c>
      <c r="Q281">
        <v>0</v>
      </c>
      <c r="R281">
        <v>0</v>
      </c>
      <c r="S281">
        <v>1</v>
      </c>
      <c r="T281">
        <v>1</v>
      </c>
      <c r="U281">
        <v>0</v>
      </c>
      <c r="V281">
        <v>0</v>
      </c>
      <c r="W281">
        <v>8</v>
      </c>
    </row>
    <row r="282" spans="1:23" x14ac:dyDescent="0.3">
      <c r="A282">
        <v>4</v>
      </c>
      <c r="B282">
        <v>284</v>
      </c>
      <c r="C282">
        <v>0</v>
      </c>
      <c r="D282">
        <v>0</v>
      </c>
      <c r="E282">
        <v>57</v>
      </c>
      <c r="F282">
        <v>-1.2874499631576075</v>
      </c>
      <c r="G282">
        <v>0</v>
      </c>
      <c r="H282" s="1">
        <v>-1.2861618688249339</v>
      </c>
      <c r="I282" s="1">
        <v>0</v>
      </c>
      <c r="J282" s="1">
        <v>-1.2861618688249339</v>
      </c>
      <c r="K282" s="2">
        <v>70.3</v>
      </c>
      <c r="L282">
        <v>199</v>
      </c>
      <c r="M282" s="2">
        <v>17.752079999999999</v>
      </c>
      <c r="N282">
        <v>0</v>
      </c>
      <c r="O282">
        <v>0</v>
      </c>
      <c r="P282">
        <v>0</v>
      </c>
      <c r="Q282">
        <v>0</v>
      </c>
      <c r="R282">
        <v>0</v>
      </c>
      <c r="S282">
        <v>3</v>
      </c>
      <c r="T282">
        <v>0</v>
      </c>
      <c r="U282">
        <v>0</v>
      </c>
      <c r="V282">
        <v>1</v>
      </c>
      <c r="W282">
        <v>0</v>
      </c>
    </row>
    <row r="283" spans="1:23" x14ac:dyDescent="0.3">
      <c r="A283">
        <v>3</v>
      </c>
      <c r="B283">
        <v>137</v>
      </c>
      <c r="C283">
        <v>0</v>
      </c>
      <c r="D283">
        <v>0</v>
      </c>
      <c r="E283">
        <v>58</v>
      </c>
      <c r="F283">
        <v>-1.1760981241022876</v>
      </c>
      <c r="G283">
        <v>0</v>
      </c>
      <c r="H283" s="1">
        <v>-1.1749214373403347</v>
      </c>
      <c r="I283" s="1">
        <v>0</v>
      </c>
      <c r="J283" s="1">
        <v>-1.1749214373403347</v>
      </c>
      <c r="K283" s="2">
        <v>61.2</v>
      </c>
      <c r="L283">
        <v>168</v>
      </c>
      <c r="M283" s="2">
        <v>21.683669999999999</v>
      </c>
      <c r="N283">
        <v>0</v>
      </c>
      <c r="O283">
        <v>0</v>
      </c>
      <c r="P283">
        <v>0</v>
      </c>
      <c r="Q283">
        <v>0</v>
      </c>
      <c r="R283">
        <v>0</v>
      </c>
      <c r="S283">
        <v>3</v>
      </c>
      <c r="T283">
        <v>0</v>
      </c>
      <c r="U283">
        <v>0</v>
      </c>
      <c r="V283">
        <v>1</v>
      </c>
      <c r="W283">
        <v>0</v>
      </c>
    </row>
    <row r="284" spans="1:23" x14ac:dyDescent="0.3">
      <c r="A284">
        <v>1</v>
      </c>
      <c r="B284">
        <v>32</v>
      </c>
      <c r="C284">
        <v>0</v>
      </c>
      <c r="D284">
        <v>1</v>
      </c>
      <c r="E284">
        <v>77</v>
      </c>
      <c r="F284">
        <v>0.93958681794878895</v>
      </c>
      <c r="G284">
        <v>77</v>
      </c>
      <c r="H284" s="1">
        <v>0.93864676086704701</v>
      </c>
      <c r="I284" s="1">
        <v>0.93864676086704701</v>
      </c>
      <c r="J284" s="1">
        <v>0</v>
      </c>
      <c r="K284" s="2">
        <v>64.400000000000006</v>
      </c>
      <c r="L284">
        <v>157</v>
      </c>
      <c r="M284" s="2">
        <v>26.126819999999999</v>
      </c>
      <c r="N284">
        <v>0</v>
      </c>
      <c r="O284">
        <v>0</v>
      </c>
      <c r="P284">
        <v>0</v>
      </c>
      <c r="Q284">
        <v>0</v>
      </c>
      <c r="R284">
        <v>0</v>
      </c>
      <c r="S284">
        <v>1</v>
      </c>
      <c r="T284">
        <v>1</v>
      </c>
      <c r="U284">
        <v>0</v>
      </c>
      <c r="V284">
        <v>0</v>
      </c>
      <c r="W284">
        <v>5</v>
      </c>
    </row>
    <row r="285" spans="1:23" x14ac:dyDescent="0.3">
      <c r="A285">
        <v>6</v>
      </c>
      <c r="B285">
        <v>319</v>
      </c>
      <c r="C285">
        <v>0</v>
      </c>
      <c r="D285">
        <v>0</v>
      </c>
      <c r="E285">
        <v>60</v>
      </c>
      <c r="F285">
        <v>-0.95339444599164813</v>
      </c>
      <c r="G285">
        <v>0</v>
      </c>
      <c r="H285" s="1">
        <v>-0.95244057437113672</v>
      </c>
      <c r="I285" s="1">
        <v>0</v>
      </c>
      <c r="J285" s="1">
        <v>-0.95244057437113672</v>
      </c>
      <c r="K285" s="2">
        <v>58.5</v>
      </c>
      <c r="L285">
        <v>161</v>
      </c>
      <c r="M285" s="2">
        <v>22.568570000000001</v>
      </c>
      <c r="N285">
        <v>0</v>
      </c>
      <c r="O285">
        <v>1</v>
      </c>
      <c r="P285">
        <v>0</v>
      </c>
      <c r="Q285">
        <v>0</v>
      </c>
      <c r="R285">
        <v>1</v>
      </c>
      <c r="S285">
        <v>3</v>
      </c>
      <c r="T285">
        <v>0</v>
      </c>
      <c r="U285">
        <v>0</v>
      </c>
      <c r="V285">
        <v>1</v>
      </c>
      <c r="W285">
        <v>3</v>
      </c>
    </row>
    <row r="286" spans="1:23" x14ac:dyDescent="0.3">
      <c r="A286">
        <v>3</v>
      </c>
      <c r="B286">
        <v>181</v>
      </c>
      <c r="C286">
        <v>0</v>
      </c>
      <c r="D286">
        <v>1</v>
      </c>
      <c r="E286">
        <v>71</v>
      </c>
      <c r="F286">
        <v>0.27147578361687003</v>
      </c>
      <c r="G286">
        <v>71</v>
      </c>
      <c r="H286" s="1">
        <v>0.27120417195945273</v>
      </c>
      <c r="I286" s="1">
        <v>0.27120417195945273</v>
      </c>
      <c r="J286" s="1">
        <v>0</v>
      </c>
      <c r="K286" s="2">
        <v>60.3</v>
      </c>
      <c r="L286">
        <v>166</v>
      </c>
      <c r="M286" s="2">
        <v>21.882709999999999</v>
      </c>
      <c r="N286">
        <v>0</v>
      </c>
      <c r="O286">
        <v>0</v>
      </c>
      <c r="P286">
        <v>0</v>
      </c>
      <c r="Q286">
        <v>0</v>
      </c>
      <c r="R286">
        <v>1</v>
      </c>
      <c r="S286">
        <v>1</v>
      </c>
      <c r="T286">
        <v>1</v>
      </c>
      <c r="U286">
        <v>0</v>
      </c>
      <c r="V286">
        <v>0</v>
      </c>
      <c r="W286">
        <v>5</v>
      </c>
    </row>
    <row r="287" spans="1:23" x14ac:dyDescent="0.3">
      <c r="A287">
        <v>5</v>
      </c>
      <c r="B287">
        <v>299</v>
      </c>
      <c r="C287">
        <v>0</v>
      </c>
      <c r="D287">
        <v>0</v>
      </c>
      <c r="E287">
        <v>66</v>
      </c>
      <c r="F287">
        <v>-0.28528341165972915</v>
      </c>
      <c r="G287">
        <v>0</v>
      </c>
      <c r="H287" s="1">
        <v>-0.28499798546354249</v>
      </c>
      <c r="I287" s="1">
        <v>0</v>
      </c>
      <c r="J287" s="1">
        <v>-0.28499798546354249</v>
      </c>
      <c r="K287" s="2">
        <v>67.099999999999994</v>
      </c>
      <c r="L287">
        <v>165</v>
      </c>
      <c r="M287" s="2">
        <v>24.646460000000001</v>
      </c>
      <c r="N287">
        <v>0</v>
      </c>
      <c r="O287">
        <v>1</v>
      </c>
      <c r="P287">
        <v>0</v>
      </c>
      <c r="Q287">
        <v>0</v>
      </c>
      <c r="R287">
        <v>0</v>
      </c>
      <c r="S287">
        <v>2</v>
      </c>
      <c r="T287">
        <v>0</v>
      </c>
      <c r="U287">
        <v>1</v>
      </c>
      <c r="V287">
        <v>0</v>
      </c>
      <c r="W287">
        <v>3</v>
      </c>
    </row>
    <row r="288" spans="1:23" x14ac:dyDescent="0.3">
      <c r="A288">
        <v>5</v>
      </c>
      <c r="B288">
        <v>301</v>
      </c>
      <c r="C288">
        <v>0</v>
      </c>
      <c r="D288">
        <v>0</v>
      </c>
      <c r="E288">
        <v>61</v>
      </c>
      <c r="F288">
        <v>-0.84204260693632826</v>
      </c>
      <c r="G288">
        <v>0</v>
      </c>
      <c r="H288" s="1">
        <v>-0.84120014288653766</v>
      </c>
      <c r="I288" s="1">
        <v>0</v>
      </c>
      <c r="J288" s="1">
        <v>-0.84120014288653766</v>
      </c>
      <c r="K288" s="2">
        <v>99.8</v>
      </c>
      <c r="L288">
        <v>158</v>
      </c>
      <c r="M288" s="2">
        <v>39.97757</v>
      </c>
      <c r="N288">
        <v>0</v>
      </c>
      <c r="O288">
        <v>0</v>
      </c>
      <c r="P288">
        <v>1</v>
      </c>
      <c r="Q288">
        <v>0</v>
      </c>
      <c r="R288">
        <v>0</v>
      </c>
      <c r="S288">
        <v>1</v>
      </c>
      <c r="T288">
        <v>1</v>
      </c>
      <c r="U288">
        <v>0</v>
      </c>
      <c r="V288">
        <v>0</v>
      </c>
      <c r="W288">
        <v>3</v>
      </c>
    </row>
    <row r="289" spans="1:23" x14ac:dyDescent="0.3">
      <c r="A289">
        <v>5</v>
      </c>
      <c r="B289">
        <v>288</v>
      </c>
      <c r="C289">
        <v>0</v>
      </c>
      <c r="D289">
        <v>0</v>
      </c>
      <c r="E289">
        <v>77</v>
      </c>
      <c r="F289">
        <v>0.93958681794878895</v>
      </c>
      <c r="G289">
        <v>0</v>
      </c>
      <c r="H289" s="1">
        <v>0.93864676086704701</v>
      </c>
      <c r="I289" s="1">
        <v>0</v>
      </c>
      <c r="J289" s="1">
        <v>0.93864676086704701</v>
      </c>
      <c r="K289" s="2">
        <v>70.3</v>
      </c>
      <c r="L289">
        <v>163</v>
      </c>
      <c r="M289" s="2">
        <v>26.459409999999998</v>
      </c>
      <c r="N289">
        <v>0</v>
      </c>
      <c r="O289">
        <v>0</v>
      </c>
      <c r="P289">
        <v>0</v>
      </c>
      <c r="Q289">
        <v>0</v>
      </c>
      <c r="R289">
        <v>0</v>
      </c>
      <c r="S289">
        <v>1</v>
      </c>
      <c r="T289">
        <v>1</v>
      </c>
      <c r="U289">
        <v>0</v>
      </c>
      <c r="V289">
        <v>0</v>
      </c>
      <c r="W289">
        <v>4</v>
      </c>
    </row>
    <row r="290" spans="1:23" x14ac:dyDescent="0.3">
      <c r="A290">
        <v>6</v>
      </c>
      <c r="B290">
        <v>324</v>
      </c>
      <c r="C290">
        <v>0</v>
      </c>
      <c r="D290">
        <v>0</v>
      </c>
      <c r="E290">
        <v>59</v>
      </c>
      <c r="F290">
        <v>-1.064746285046968</v>
      </c>
      <c r="G290">
        <v>0</v>
      </c>
      <c r="H290" s="1">
        <v>-1.0636810058557358</v>
      </c>
      <c r="I290" s="1">
        <v>0</v>
      </c>
      <c r="J290" s="1">
        <v>-1.0636810058557358</v>
      </c>
      <c r="K290" s="2">
        <v>49.9</v>
      </c>
      <c r="L290">
        <v>155</v>
      </c>
      <c r="M290" s="2">
        <v>20.770029999999998</v>
      </c>
      <c r="N290">
        <v>0</v>
      </c>
      <c r="O290">
        <v>0</v>
      </c>
      <c r="P290">
        <v>0</v>
      </c>
      <c r="Q290">
        <v>0</v>
      </c>
      <c r="R290">
        <v>0</v>
      </c>
      <c r="S290">
        <v>3</v>
      </c>
      <c r="T290">
        <v>0</v>
      </c>
      <c r="U290">
        <v>0</v>
      </c>
      <c r="V290">
        <v>1</v>
      </c>
      <c r="W290">
        <v>1</v>
      </c>
    </row>
    <row r="291" spans="1:23" x14ac:dyDescent="0.3">
      <c r="A291">
        <v>5</v>
      </c>
      <c r="B291">
        <v>301</v>
      </c>
      <c r="C291">
        <v>0</v>
      </c>
      <c r="D291">
        <v>1</v>
      </c>
      <c r="E291">
        <v>75</v>
      </c>
      <c r="F291">
        <v>0.71688313983814933</v>
      </c>
      <c r="G291">
        <v>75</v>
      </c>
      <c r="H291" s="1">
        <v>0.7161658978978489</v>
      </c>
      <c r="I291" s="1">
        <v>0.7161658978978489</v>
      </c>
      <c r="J291" s="1">
        <v>0</v>
      </c>
      <c r="K291" s="2">
        <v>68.5</v>
      </c>
      <c r="L291">
        <v>157</v>
      </c>
      <c r="M291" s="2">
        <v>27.79017</v>
      </c>
      <c r="N291">
        <v>1</v>
      </c>
      <c r="O291">
        <v>0</v>
      </c>
      <c r="P291">
        <v>0</v>
      </c>
      <c r="Q291">
        <v>0</v>
      </c>
      <c r="R291">
        <v>0</v>
      </c>
      <c r="S291">
        <v>1</v>
      </c>
      <c r="T291">
        <v>1</v>
      </c>
      <c r="U291">
        <v>0</v>
      </c>
      <c r="V291">
        <v>0</v>
      </c>
      <c r="W291">
        <v>5</v>
      </c>
    </row>
    <row r="292" spans="1:23" x14ac:dyDescent="0.3">
      <c r="A292">
        <v>1</v>
      </c>
      <c r="B292">
        <v>35</v>
      </c>
      <c r="C292">
        <v>0</v>
      </c>
      <c r="D292">
        <v>0</v>
      </c>
      <c r="E292">
        <v>72</v>
      </c>
      <c r="F292">
        <v>0.38282762267218984</v>
      </c>
      <c r="G292">
        <v>0</v>
      </c>
      <c r="H292" s="1">
        <v>0.38244460344405179</v>
      </c>
      <c r="I292" s="1">
        <v>0</v>
      </c>
      <c r="J292" s="1">
        <v>0.38244460344405179</v>
      </c>
      <c r="K292" s="2">
        <v>52.2</v>
      </c>
      <c r="L292">
        <v>155</v>
      </c>
      <c r="M292" s="2">
        <v>21.727370000000001</v>
      </c>
      <c r="N292">
        <v>0</v>
      </c>
      <c r="O292">
        <v>1</v>
      </c>
      <c r="P292">
        <v>0</v>
      </c>
      <c r="Q292">
        <v>0</v>
      </c>
      <c r="R292">
        <v>0</v>
      </c>
      <c r="S292">
        <v>3</v>
      </c>
      <c r="T292">
        <v>0</v>
      </c>
      <c r="U292">
        <v>0</v>
      </c>
      <c r="V292">
        <v>1</v>
      </c>
      <c r="W292">
        <v>5</v>
      </c>
    </row>
    <row r="293" spans="1:23" x14ac:dyDescent="0.3">
      <c r="A293">
        <v>1</v>
      </c>
      <c r="B293">
        <v>1</v>
      </c>
      <c r="C293">
        <v>0</v>
      </c>
      <c r="D293">
        <v>0</v>
      </c>
      <c r="E293">
        <v>74</v>
      </c>
      <c r="F293">
        <v>0.60553130078282946</v>
      </c>
      <c r="G293">
        <v>0</v>
      </c>
      <c r="H293" s="1">
        <v>0.60492546641324985</v>
      </c>
      <c r="I293" s="1">
        <v>0</v>
      </c>
      <c r="J293" s="1">
        <v>0.60492546641324985</v>
      </c>
      <c r="K293" s="2">
        <v>77.599999999999994</v>
      </c>
      <c r="L293">
        <v>172</v>
      </c>
      <c r="M293" s="2">
        <v>26.23039</v>
      </c>
      <c r="N293">
        <v>1</v>
      </c>
      <c r="O293">
        <v>0</v>
      </c>
      <c r="P293">
        <v>1</v>
      </c>
      <c r="Q293">
        <v>0</v>
      </c>
      <c r="R293">
        <v>0</v>
      </c>
      <c r="S293">
        <v>1</v>
      </c>
      <c r="T293">
        <v>1</v>
      </c>
      <c r="U293">
        <v>0</v>
      </c>
      <c r="V293">
        <v>0</v>
      </c>
      <c r="W293">
        <v>5</v>
      </c>
    </row>
    <row r="294" spans="1:23" x14ac:dyDescent="0.3">
      <c r="A294">
        <v>1</v>
      </c>
      <c r="B294">
        <v>37</v>
      </c>
      <c r="C294">
        <v>0</v>
      </c>
      <c r="D294">
        <v>0</v>
      </c>
      <c r="E294">
        <v>68</v>
      </c>
      <c r="F294">
        <v>-6.2579733549089481E-2</v>
      </c>
      <c r="G294">
        <v>0</v>
      </c>
      <c r="H294" s="1">
        <v>-6.2517122494344393E-2</v>
      </c>
      <c r="I294" s="1">
        <v>0</v>
      </c>
      <c r="J294" s="1">
        <v>-6.2517122494344393E-2</v>
      </c>
      <c r="K294" s="2">
        <v>72.599999999999994</v>
      </c>
      <c r="L294">
        <v>155</v>
      </c>
      <c r="M294" s="2">
        <v>30.218520000000002</v>
      </c>
      <c r="N294">
        <v>1</v>
      </c>
      <c r="O294">
        <v>0</v>
      </c>
      <c r="P294">
        <v>0</v>
      </c>
      <c r="Q294">
        <v>0</v>
      </c>
      <c r="R294">
        <v>0</v>
      </c>
      <c r="S294">
        <v>2</v>
      </c>
      <c r="T294">
        <v>0</v>
      </c>
      <c r="U294">
        <v>1</v>
      </c>
      <c r="V294">
        <v>0</v>
      </c>
      <c r="W294">
        <v>2</v>
      </c>
    </row>
    <row r="295" spans="1:23" x14ac:dyDescent="0.3">
      <c r="A295">
        <v>1</v>
      </c>
      <c r="B295">
        <v>34</v>
      </c>
      <c r="C295">
        <v>0</v>
      </c>
      <c r="D295">
        <v>1</v>
      </c>
      <c r="E295">
        <v>75</v>
      </c>
      <c r="F295">
        <v>0.71688313983814933</v>
      </c>
      <c r="G295">
        <v>75</v>
      </c>
      <c r="H295" s="1">
        <v>0.7161658978978489</v>
      </c>
      <c r="I295" s="1">
        <v>0.7161658978978489</v>
      </c>
      <c r="J295" s="1">
        <v>0</v>
      </c>
      <c r="K295" s="2">
        <v>62.6</v>
      </c>
      <c r="L295">
        <v>155</v>
      </c>
      <c r="M295" s="2">
        <v>26.056190000000001</v>
      </c>
      <c r="N295">
        <v>0</v>
      </c>
      <c r="O295">
        <v>0</v>
      </c>
      <c r="P295">
        <v>0</v>
      </c>
      <c r="Q295">
        <v>0</v>
      </c>
      <c r="R295">
        <v>0</v>
      </c>
      <c r="S295">
        <v>2</v>
      </c>
      <c r="T295">
        <v>0</v>
      </c>
      <c r="U295">
        <v>1</v>
      </c>
      <c r="V295">
        <v>0</v>
      </c>
      <c r="W295">
        <v>5</v>
      </c>
    </row>
    <row r="296" spans="1:23" x14ac:dyDescent="0.3">
      <c r="A296">
        <v>2</v>
      </c>
      <c r="B296">
        <v>76</v>
      </c>
      <c r="C296">
        <v>0</v>
      </c>
      <c r="D296">
        <v>0</v>
      </c>
      <c r="E296">
        <v>63</v>
      </c>
      <c r="F296">
        <v>-0.61933892882568864</v>
      </c>
      <c r="G296">
        <v>0</v>
      </c>
      <c r="H296" s="1">
        <v>-0.61871927991733955</v>
      </c>
      <c r="I296" s="1">
        <v>0</v>
      </c>
      <c r="J296" s="1">
        <v>-0.61871927991733955</v>
      </c>
      <c r="K296" s="2">
        <v>54.4</v>
      </c>
      <c r="L296">
        <v>166</v>
      </c>
      <c r="M296" s="2">
        <v>19.741620000000001</v>
      </c>
      <c r="N296">
        <v>0</v>
      </c>
      <c r="O296">
        <v>1</v>
      </c>
      <c r="P296">
        <v>0</v>
      </c>
      <c r="Q296">
        <v>0</v>
      </c>
      <c r="R296">
        <v>0</v>
      </c>
      <c r="S296">
        <v>2</v>
      </c>
      <c r="T296">
        <v>0</v>
      </c>
      <c r="U296">
        <v>1</v>
      </c>
      <c r="V296">
        <v>0</v>
      </c>
      <c r="W296">
        <v>3</v>
      </c>
    </row>
    <row r="297" spans="1:23" x14ac:dyDescent="0.3">
      <c r="A297">
        <v>2</v>
      </c>
      <c r="B297">
        <v>78</v>
      </c>
      <c r="C297">
        <v>0</v>
      </c>
      <c r="D297">
        <v>0</v>
      </c>
      <c r="E297">
        <v>58</v>
      </c>
      <c r="F297">
        <v>-1.1760981241022876</v>
      </c>
      <c r="G297">
        <v>0</v>
      </c>
      <c r="H297" s="1">
        <v>-1.1749214373403347</v>
      </c>
      <c r="I297" s="1">
        <v>0</v>
      </c>
      <c r="J297" s="1">
        <v>-1.1749214373403347</v>
      </c>
      <c r="K297" s="2">
        <v>86.2</v>
      </c>
      <c r="L297">
        <v>162</v>
      </c>
      <c r="M297" s="2">
        <v>32.845599999999997</v>
      </c>
      <c r="N297">
        <v>0</v>
      </c>
      <c r="O297">
        <v>0</v>
      </c>
      <c r="P297">
        <v>0</v>
      </c>
      <c r="Q297">
        <v>0</v>
      </c>
      <c r="R297">
        <v>0</v>
      </c>
      <c r="S297">
        <v>2</v>
      </c>
      <c r="T297">
        <v>0</v>
      </c>
      <c r="U297">
        <v>1</v>
      </c>
      <c r="V297">
        <v>0</v>
      </c>
      <c r="W297">
        <v>0</v>
      </c>
    </row>
    <row r="298" spans="1:23" x14ac:dyDescent="0.3">
      <c r="A298">
        <v>2</v>
      </c>
      <c r="B298">
        <v>80</v>
      </c>
      <c r="C298">
        <v>0</v>
      </c>
      <c r="D298">
        <v>0</v>
      </c>
      <c r="E298">
        <v>71</v>
      </c>
      <c r="F298">
        <v>0.27147578361687003</v>
      </c>
      <c r="G298">
        <v>0</v>
      </c>
      <c r="H298" s="1">
        <v>0.27120417195945273</v>
      </c>
      <c r="I298" s="1">
        <v>0</v>
      </c>
      <c r="J298" s="1">
        <v>0.27120417195945273</v>
      </c>
      <c r="K298" s="2">
        <v>93</v>
      </c>
      <c r="L298">
        <v>173</v>
      </c>
      <c r="M298" s="2">
        <v>31.073540000000001</v>
      </c>
      <c r="N298">
        <v>0</v>
      </c>
      <c r="O298">
        <v>0</v>
      </c>
      <c r="P298">
        <v>1</v>
      </c>
      <c r="Q298">
        <v>0</v>
      </c>
      <c r="R298">
        <v>1</v>
      </c>
      <c r="S298">
        <v>1</v>
      </c>
      <c r="T298">
        <v>1</v>
      </c>
      <c r="U298">
        <v>0</v>
      </c>
      <c r="V298">
        <v>0</v>
      </c>
      <c r="W298">
        <v>6</v>
      </c>
    </row>
    <row r="299" spans="1:23" x14ac:dyDescent="0.3">
      <c r="A299">
        <v>1</v>
      </c>
      <c r="B299">
        <v>32</v>
      </c>
      <c r="C299">
        <v>0</v>
      </c>
      <c r="D299">
        <v>0</v>
      </c>
      <c r="E299">
        <v>62</v>
      </c>
      <c r="F299">
        <v>-0.7306907678810084</v>
      </c>
      <c r="G299">
        <v>0</v>
      </c>
      <c r="H299" s="1">
        <v>-0.7299597114019386</v>
      </c>
      <c r="I299" s="1">
        <v>0</v>
      </c>
      <c r="J299" s="1">
        <v>-0.7299597114019386</v>
      </c>
      <c r="K299" s="2">
        <v>57.6</v>
      </c>
      <c r="L299">
        <v>164</v>
      </c>
      <c r="M299" s="2">
        <v>21.41582</v>
      </c>
      <c r="N299">
        <v>0</v>
      </c>
      <c r="O299">
        <v>0</v>
      </c>
      <c r="P299">
        <v>0</v>
      </c>
      <c r="Q299">
        <v>0</v>
      </c>
      <c r="R299">
        <v>0</v>
      </c>
      <c r="S299">
        <v>1</v>
      </c>
      <c r="T299">
        <v>1</v>
      </c>
      <c r="U299">
        <v>0</v>
      </c>
      <c r="V299">
        <v>0</v>
      </c>
      <c r="W299">
        <v>1</v>
      </c>
    </row>
    <row r="300" spans="1:23" x14ac:dyDescent="0.3">
      <c r="A300">
        <v>3</v>
      </c>
      <c r="B300">
        <v>186</v>
      </c>
      <c r="C300">
        <v>0</v>
      </c>
      <c r="D300">
        <v>0</v>
      </c>
      <c r="E300">
        <v>72</v>
      </c>
      <c r="F300">
        <v>0.38282762267218984</v>
      </c>
      <c r="G300">
        <v>0</v>
      </c>
      <c r="H300" s="1">
        <v>0.38244460344405179</v>
      </c>
      <c r="I300" s="1">
        <v>0</v>
      </c>
      <c r="J300" s="1">
        <v>0.38244460344405179</v>
      </c>
      <c r="K300" s="2">
        <v>72.099999999999994</v>
      </c>
      <c r="L300">
        <v>159</v>
      </c>
      <c r="M300" s="2">
        <v>28.519439999999999</v>
      </c>
      <c r="N300">
        <v>0</v>
      </c>
      <c r="O300">
        <v>0</v>
      </c>
      <c r="P300">
        <v>1</v>
      </c>
      <c r="Q300">
        <v>0</v>
      </c>
      <c r="R300">
        <v>0</v>
      </c>
      <c r="S300">
        <v>1</v>
      </c>
      <c r="T300">
        <v>1</v>
      </c>
      <c r="U300">
        <v>0</v>
      </c>
      <c r="V300">
        <v>0</v>
      </c>
      <c r="W300">
        <v>5</v>
      </c>
    </row>
    <row r="301" spans="1:23" x14ac:dyDescent="0.3">
      <c r="A301">
        <v>1</v>
      </c>
      <c r="B301">
        <v>25</v>
      </c>
      <c r="C301">
        <v>0</v>
      </c>
      <c r="D301">
        <v>0</v>
      </c>
      <c r="E301">
        <v>68</v>
      </c>
      <c r="F301">
        <v>-6.2579733549089481E-2</v>
      </c>
      <c r="G301">
        <v>0</v>
      </c>
      <c r="H301" s="1">
        <v>-6.2517122494344393E-2</v>
      </c>
      <c r="I301" s="1">
        <v>0</v>
      </c>
      <c r="J301" s="1">
        <v>-6.2517122494344393E-2</v>
      </c>
      <c r="K301" s="2">
        <v>64.900000000000006</v>
      </c>
      <c r="L301">
        <v>165</v>
      </c>
      <c r="M301" s="2">
        <v>23.838380000000001</v>
      </c>
      <c r="N301">
        <v>0</v>
      </c>
      <c r="O301">
        <v>0</v>
      </c>
      <c r="P301">
        <v>0</v>
      </c>
      <c r="Q301">
        <v>0</v>
      </c>
      <c r="R301">
        <v>0</v>
      </c>
      <c r="S301">
        <v>1</v>
      </c>
      <c r="T301">
        <v>1</v>
      </c>
      <c r="U301">
        <v>0</v>
      </c>
      <c r="V301">
        <v>0</v>
      </c>
      <c r="W301">
        <v>2</v>
      </c>
    </row>
    <row r="302" spans="1:23" x14ac:dyDescent="0.3">
      <c r="A302">
        <v>5</v>
      </c>
      <c r="B302">
        <v>294</v>
      </c>
      <c r="C302">
        <v>0</v>
      </c>
      <c r="D302">
        <v>0</v>
      </c>
      <c r="E302">
        <v>60</v>
      </c>
      <c r="F302">
        <v>-0.95339444599164813</v>
      </c>
      <c r="G302">
        <v>0</v>
      </c>
      <c r="H302" s="1">
        <v>-0.95244057437113672</v>
      </c>
      <c r="I302" s="1">
        <v>0</v>
      </c>
      <c r="J302" s="1">
        <v>-0.95244057437113672</v>
      </c>
      <c r="K302" s="2">
        <v>106.1</v>
      </c>
      <c r="L302">
        <v>156</v>
      </c>
      <c r="M302" s="2">
        <v>43.59796</v>
      </c>
      <c r="N302">
        <v>0</v>
      </c>
      <c r="O302">
        <v>0</v>
      </c>
      <c r="P302">
        <v>0</v>
      </c>
      <c r="Q302">
        <v>0</v>
      </c>
      <c r="R302">
        <v>0</v>
      </c>
      <c r="S302">
        <v>2</v>
      </c>
      <c r="T302">
        <v>0</v>
      </c>
      <c r="U302">
        <v>1</v>
      </c>
      <c r="V302">
        <v>0</v>
      </c>
      <c r="W302">
        <v>1</v>
      </c>
    </row>
    <row r="303" spans="1:23" x14ac:dyDescent="0.3">
      <c r="A303">
        <v>5</v>
      </c>
      <c r="B303">
        <v>288</v>
      </c>
      <c r="C303">
        <v>0</v>
      </c>
      <c r="D303">
        <v>0</v>
      </c>
      <c r="E303">
        <v>56</v>
      </c>
      <c r="F303">
        <v>-1.3988018022129274</v>
      </c>
      <c r="G303">
        <v>0</v>
      </c>
      <c r="H303" s="1">
        <v>-1.3974023003095328</v>
      </c>
      <c r="I303" s="1">
        <v>0</v>
      </c>
      <c r="J303" s="1">
        <v>-1.3974023003095328</v>
      </c>
      <c r="K303" s="2">
        <v>101.2</v>
      </c>
      <c r="L303">
        <v>158</v>
      </c>
      <c r="M303" s="2">
        <v>40.538379999999997</v>
      </c>
      <c r="N303">
        <v>0</v>
      </c>
      <c r="O303">
        <v>0</v>
      </c>
      <c r="P303">
        <v>1</v>
      </c>
      <c r="Q303">
        <v>0</v>
      </c>
      <c r="R303">
        <v>0</v>
      </c>
      <c r="S303">
        <v>1</v>
      </c>
      <c r="T303">
        <v>1</v>
      </c>
      <c r="U303">
        <v>0</v>
      </c>
      <c r="V303">
        <v>0</v>
      </c>
      <c r="W303">
        <v>2</v>
      </c>
    </row>
    <row r="304" spans="1:23" x14ac:dyDescent="0.3">
      <c r="A304">
        <v>5</v>
      </c>
      <c r="B304">
        <v>296</v>
      </c>
      <c r="C304">
        <v>0</v>
      </c>
      <c r="D304">
        <v>0</v>
      </c>
      <c r="E304">
        <v>80</v>
      </c>
      <c r="F304">
        <v>1.2736423351147483</v>
      </c>
      <c r="G304">
        <v>0</v>
      </c>
      <c r="H304" s="1">
        <v>1.2723680553208441</v>
      </c>
      <c r="I304" s="1">
        <v>0</v>
      </c>
      <c r="J304" s="1">
        <v>1.2723680553208441</v>
      </c>
      <c r="K304" s="2">
        <v>59</v>
      </c>
      <c r="L304">
        <v>158</v>
      </c>
      <c r="M304" s="2">
        <v>23.634029999999999</v>
      </c>
      <c r="N304">
        <v>0</v>
      </c>
      <c r="O304">
        <v>0</v>
      </c>
      <c r="P304">
        <v>0</v>
      </c>
      <c r="Q304">
        <v>0</v>
      </c>
      <c r="R304">
        <v>0</v>
      </c>
      <c r="S304">
        <v>2</v>
      </c>
      <c r="T304">
        <v>0</v>
      </c>
      <c r="U304">
        <v>1</v>
      </c>
      <c r="V304">
        <v>0</v>
      </c>
      <c r="W304">
        <v>5</v>
      </c>
    </row>
    <row r="305" spans="1:23" x14ac:dyDescent="0.3">
      <c r="A305">
        <v>5</v>
      </c>
      <c r="B305">
        <v>299</v>
      </c>
      <c r="C305">
        <v>0</v>
      </c>
      <c r="D305">
        <v>0</v>
      </c>
      <c r="E305">
        <v>69</v>
      </c>
      <c r="F305">
        <v>4.8772105506230352E-2</v>
      </c>
      <c r="G305">
        <v>0</v>
      </c>
      <c r="H305" s="1">
        <v>4.8723308990254642E-2</v>
      </c>
      <c r="I305" s="1">
        <v>0</v>
      </c>
      <c r="J305" s="1">
        <v>4.8723308990254642E-2</v>
      </c>
      <c r="K305" s="2">
        <v>72.599999999999994</v>
      </c>
      <c r="L305">
        <v>160</v>
      </c>
      <c r="M305" s="2">
        <v>28.359380000000002</v>
      </c>
      <c r="N305">
        <v>0</v>
      </c>
      <c r="O305">
        <v>0</v>
      </c>
      <c r="P305">
        <v>0</v>
      </c>
      <c r="Q305">
        <v>0</v>
      </c>
      <c r="R305">
        <v>0</v>
      </c>
      <c r="S305">
        <v>1</v>
      </c>
      <c r="T305">
        <v>1</v>
      </c>
      <c r="U305">
        <v>0</v>
      </c>
      <c r="V305">
        <v>0</v>
      </c>
      <c r="W305">
        <v>2</v>
      </c>
    </row>
    <row r="306" spans="1:23" x14ac:dyDescent="0.3">
      <c r="A306">
        <v>5</v>
      </c>
      <c r="B306">
        <v>304</v>
      </c>
      <c r="C306">
        <v>0</v>
      </c>
      <c r="D306">
        <v>0</v>
      </c>
      <c r="E306">
        <v>59</v>
      </c>
      <c r="F306">
        <v>-1.064746285046968</v>
      </c>
      <c r="G306">
        <v>0</v>
      </c>
      <c r="H306" s="1">
        <v>-1.0636810058557358</v>
      </c>
      <c r="I306" s="1">
        <v>0</v>
      </c>
      <c r="J306" s="1">
        <v>-1.0636810058557358</v>
      </c>
      <c r="K306" s="2">
        <v>97.5</v>
      </c>
      <c r="L306">
        <v>157</v>
      </c>
      <c r="M306" s="2">
        <v>39.55536</v>
      </c>
      <c r="N306">
        <v>0</v>
      </c>
      <c r="O306">
        <v>0</v>
      </c>
      <c r="P306">
        <v>1</v>
      </c>
      <c r="Q306">
        <v>0</v>
      </c>
      <c r="R306">
        <v>0</v>
      </c>
      <c r="S306">
        <v>1</v>
      </c>
      <c r="T306">
        <v>1</v>
      </c>
      <c r="U306">
        <v>0</v>
      </c>
      <c r="V306">
        <v>0</v>
      </c>
      <c r="W306">
        <v>2</v>
      </c>
    </row>
    <row r="307" spans="1:23" x14ac:dyDescent="0.3">
      <c r="A307">
        <v>4</v>
      </c>
      <c r="B307">
        <v>282</v>
      </c>
      <c r="C307">
        <v>0</v>
      </c>
      <c r="D307">
        <v>0</v>
      </c>
      <c r="E307">
        <v>62</v>
      </c>
      <c r="F307">
        <v>-0.7306907678810084</v>
      </c>
      <c r="G307">
        <v>0</v>
      </c>
      <c r="H307" s="1">
        <v>-0.7299597114019386</v>
      </c>
      <c r="I307" s="1">
        <v>0</v>
      </c>
      <c r="J307" s="1">
        <v>-0.7299597114019386</v>
      </c>
      <c r="K307" s="2">
        <v>70.3</v>
      </c>
      <c r="L307">
        <v>159</v>
      </c>
      <c r="M307" s="2">
        <v>27.807449999999999</v>
      </c>
      <c r="N307">
        <v>0</v>
      </c>
      <c r="O307">
        <v>0</v>
      </c>
      <c r="P307">
        <v>0</v>
      </c>
      <c r="Q307">
        <v>0</v>
      </c>
      <c r="R307">
        <v>0</v>
      </c>
      <c r="S307">
        <v>2</v>
      </c>
      <c r="T307">
        <v>0</v>
      </c>
      <c r="U307">
        <v>1</v>
      </c>
      <c r="V307">
        <v>0</v>
      </c>
      <c r="W307">
        <v>1</v>
      </c>
    </row>
    <row r="308" spans="1:23" x14ac:dyDescent="0.3">
      <c r="A308">
        <v>3</v>
      </c>
      <c r="B308">
        <v>95</v>
      </c>
      <c r="C308">
        <v>0</v>
      </c>
      <c r="D308">
        <v>0</v>
      </c>
      <c r="E308">
        <v>60</v>
      </c>
      <c r="F308">
        <v>-0.95339444599164813</v>
      </c>
      <c r="G308">
        <v>0</v>
      </c>
      <c r="H308" s="1">
        <v>-0.95244057437113672</v>
      </c>
      <c r="I308" s="1">
        <v>0</v>
      </c>
      <c r="J308" s="1">
        <v>-0.95244057437113672</v>
      </c>
      <c r="K308" s="2">
        <v>99.8</v>
      </c>
      <c r="L308">
        <v>153</v>
      </c>
      <c r="M308" s="2">
        <v>42.63317</v>
      </c>
      <c r="N308">
        <v>1</v>
      </c>
      <c r="O308">
        <v>0</v>
      </c>
      <c r="P308">
        <v>1</v>
      </c>
      <c r="Q308">
        <v>0</v>
      </c>
      <c r="R308">
        <v>0</v>
      </c>
      <c r="S308">
        <v>3</v>
      </c>
      <c r="T308">
        <v>0</v>
      </c>
      <c r="U308">
        <v>0</v>
      </c>
      <c r="V308">
        <v>1</v>
      </c>
      <c r="W308">
        <v>3</v>
      </c>
    </row>
    <row r="309" spans="1:23" x14ac:dyDescent="0.3">
      <c r="A309">
        <v>2</v>
      </c>
      <c r="B309">
        <v>63</v>
      </c>
      <c r="C309">
        <v>0</v>
      </c>
      <c r="D309">
        <v>0</v>
      </c>
      <c r="E309">
        <v>74</v>
      </c>
      <c r="F309">
        <v>0.60553130078282946</v>
      </c>
      <c r="G309">
        <v>0</v>
      </c>
      <c r="H309" s="1">
        <v>0.60492546641324985</v>
      </c>
      <c r="I309" s="1">
        <v>0</v>
      </c>
      <c r="J309" s="1">
        <v>0.60492546641324985</v>
      </c>
      <c r="K309" s="2">
        <v>61.2</v>
      </c>
      <c r="L309">
        <v>168</v>
      </c>
      <c r="M309" s="2">
        <v>21.683669999999999</v>
      </c>
      <c r="N309">
        <v>0</v>
      </c>
      <c r="O309">
        <v>0</v>
      </c>
      <c r="P309">
        <v>0</v>
      </c>
      <c r="Q309">
        <v>0</v>
      </c>
      <c r="R309">
        <v>0</v>
      </c>
      <c r="S309">
        <v>1</v>
      </c>
      <c r="T309">
        <v>1</v>
      </c>
      <c r="U309">
        <v>0</v>
      </c>
      <c r="V309">
        <v>0</v>
      </c>
      <c r="W309">
        <v>3</v>
      </c>
    </row>
    <row r="310" spans="1:23" x14ac:dyDescent="0.3">
      <c r="A310">
        <v>3</v>
      </c>
      <c r="B310">
        <v>181</v>
      </c>
      <c r="C310">
        <v>0</v>
      </c>
      <c r="D310">
        <v>0</v>
      </c>
      <c r="E310">
        <v>88</v>
      </c>
      <c r="F310">
        <v>2.1644570475573071</v>
      </c>
      <c r="G310">
        <v>0</v>
      </c>
      <c r="H310" s="1">
        <v>2.1622915071976365</v>
      </c>
      <c r="I310" s="1">
        <v>0</v>
      </c>
      <c r="J310" s="1">
        <v>2.1622915071976365</v>
      </c>
      <c r="K310" s="2">
        <v>61.2</v>
      </c>
      <c r="L310">
        <v>152</v>
      </c>
      <c r="M310" s="2">
        <v>26.48892</v>
      </c>
      <c r="N310">
        <v>0</v>
      </c>
      <c r="O310">
        <v>0</v>
      </c>
      <c r="P310">
        <v>0</v>
      </c>
      <c r="Q310">
        <v>0</v>
      </c>
      <c r="R310">
        <v>0</v>
      </c>
      <c r="S310">
        <v>2</v>
      </c>
      <c r="T310">
        <v>0</v>
      </c>
      <c r="U310">
        <v>1</v>
      </c>
      <c r="V310">
        <v>0</v>
      </c>
      <c r="W310">
        <v>6</v>
      </c>
    </row>
    <row r="311" spans="1:23" x14ac:dyDescent="0.3">
      <c r="A311">
        <v>6</v>
      </c>
      <c r="B311">
        <v>309</v>
      </c>
      <c r="C311">
        <v>0</v>
      </c>
      <c r="D311">
        <v>0</v>
      </c>
      <c r="E311">
        <v>69</v>
      </c>
      <c r="F311">
        <v>4.8772105506230352E-2</v>
      </c>
      <c r="G311">
        <v>0</v>
      </c>
      <c r="H311" s="1">
        <v>4.8723308990254642E-2</v>
      </c>
      <c r="I311" s="1">
        <v>0</v>
      </c>
      <c r="J311" s="1">
        <v>4.8723308990254642E-2</v>
      </c>
      <c r="K311" s="2">
        <v>49</v>
      </c>
      <c r="L311">
        <v>154</v>
      </c>
      <c r="M311" s="2">
        <v>20.661159999999999</v>
      </c>
      <c r="N311">
        <v>0</v>
      </c>
      <c r="O311">
        <v>0</v>
      </c>
      <c r="P311">
        <v>0</v>
      </c>
      <c r="Q311">
        <v>0</v>
      </c>
      <c r="R311">
        <v>0</v>
      </c>
      <c r="S311">
        <v>3</v>
      </c>
      <c r="T311">
        <v>0</v>
      </c>
      <c r="U311">
        <v>0</v>
      </c>
      <c r="V311">
        <v>1</v>
      </c>
      <c r="W311">
        <v>3</v>
      </c>
    </row>
    <row r="312" spans="1:23" x14ac:dyDescent="0.3">
      <c r="A312">
        <v>4</v>
      </c>
      <c r="B312">
        <v>197</v>
      </c>
      <c r="C312">
        <v>0</v>
      </c>
      <c r="D312">
        <v>0</v>
      </c>
      <c r="E312">
        <v>66</v>
      </c>
      <c r="F312">
        <v>-0.28528341165972915</v>
      </c>
      <c r="G312">
        <v>0</v>
      </c>
      <c r="H312" s="1">
        <v>-0.28499798546354249</v>
      </c>
      <c r="I312" s="1">
        <v>0</v>
      </c>
      <c r="J312" s="1">
        <v>-0.28499798546354249</v>
      </c>
      <c r="K312" s="2">
        <v>83</v>
      </c>
      <c r="L312">
        <v>158</v>
      </c>
      <c r="M312" s="2">
        <v>33.247880000000002</v>
      </c>
      <c r="N312">
        <v>0</v>
      </c>
      <c r="O312">
        <v>0</v>
      </c>
      <c r="P312">
        <v>0</v>
      </c>
      <c r="Q312">
        <v>0</v>
      </c>
      <c r="R312">
        <v>0</v>
      </c>
      <c r="S312">
        <v>1</v>
      </c>
      <c r="T312">
        <v>1</v>
      </c>
      <c r="U312">
        <v>0</v>
      </c>
      <c r="V312">
        <v>0</v>
      </c>
      <c r="W312">
        <v>2</v>
      </c>
    </row>
    <row r="313" spans="1:23" x14ac:dyDescent="0.3">
      <c r="A313">
        <v>3</v>
      </c>
      <c r="B313">
        <v>193</v>
      </c>
      <c r="C313">
        <v>0</v>
      </c>
      <c r="D313">
        <v>0</v>
      </c>
      <c r="E313">
        <v>63</v>
      </c>
      <c r="F313">
        <v>-0.61933892882568864</v>
      </c>
      <c r="G313">
        <v>0</v>
      </c>
      <c r="H313" s="1">
        <v>-0.61871927991733955</v>
      </c>
      <c r="I313" s="1">
        <v>0</v>
      </c>
      <c r="J313" s="1">
        <v>-0.61871927991733955</v>
      </c>
      <c r="K313" s="2">
        <v>72.599999999999994</v>
      </c>
      <c r="L313">
        <v>163</v>
      </c>
      <c r="M313" s="2">
        <v>27.32508</v>
      </c>
      <c r="N313">
        <v>0</v>
      </c>
      <c r="O313">
        <v>0</v>
      </c>
      <c r="P313">
        <v>0</v>
      </c>
      <c r="Q313">
        <v>0</v>
      </c>
      <c r="R313">
        <v>0</v>
      </c>
      <c r="S313">
        <v>2</v>
      </c>
      <c r="T313">
        <v>0</v>
      </c>
      <c r="U313">
        <v>1</v>
      </c>
      <c r="V313">
        <v>0</v>
      </c>
      <c r="W313">
        <v>1</v>
      </c>
    </row>
    <row r="314" spans="1:23" x14ac:dyDescent="0.3">
      <c r="A314">
        <v>5</v>
      </c>
      <c r="B314">
        <v>298</v>
      </c>
      <c r="C314">
        <v>0</v>
      </c>
      <c r="D314">
        <v>0</v>
      </c>
      <c r="E314">
        <v>69</v>
      </c>
      <c r="F314">
        <v>4.8772105506230352E-2</v>
      </c>
      <c r="G314">
        <v>0</v>
      </c>
      <c r="H314" s="1">
        <v>4.8723308990254642E-2</v>
      </c>
      <c r="I314" s="1">
        <v>0</v>
      </c>
      <c r="J314" s="1">
        <v>4.8723308990254642E-2</v>
      </c>
      <c r="K314" s="2">
        <v>109.8</v>
      </c>
      <c r="L314">
        <v>161</v>
      </c>
      <c r="M314" s="2">
        <v>42.359479999999998</v>
      </c>
      <c r="N314">
        <v>0</v>
      </c>
      <c r="O314">
        <v>0</v>
      </c>
      <c r="P314">
        <v>1</v>
      </c>
      <c r="Q314">
        <v>0</v>
      </c>
      <c r="R314">
        <v>0</v>
      </c>
      <c r="S314">
        <v>2</v>
      </c>
      <c r="T314">
        <v>0</v>
      </c>
      <c r="U314">
        <v>1</v>
      </c>
      <c r="V314">
        <v>0</v>
      </c>
      <c r="W314">
        <v>4</v>
      </c>
    </row>
    <row r="315" spans="1:23" x14ac:dyDescent="0.3">
      <c r="A315">
        <v>1</v>
      </c>
      <c r="B315">
        <v>24</v>
      </c>
      <c r="C315">
        <v>0</v>
      </c>
      <c r="D315">
        <v>1</v>
      </c>
      <c r="E315">
        <v>63</v>
      </c>
      <c r="F315">
        <v>-0.61933892882568864</v>
      </c>
      <c r="G315">
        <v>63</v>
      </c>
      <c r="H315" s="1">
        <v>-0.61871927991733955</v>
      </c>
      <c r="I315" s="1">
        <v>-0.61871927991733955</v>
      </c>
      <c r="J315" s="1">
        <v>0</v>
      </c>
      <c r="K315" s="2">
        <v>84.8</v>
      </c>
      <c r="L315">
        <v>175</v>
      </c>
      <c r="M315" s="2">
        <v>27.689800000000002</v>
      </c>
      <c r="N315">
        <v>0</v>
      </c>
      <c r="O315">
        <v>0</v>
      </c>
      <c r="P315">
        <v>0</v>
      </c>
      <c r="Q315">
        <v>0</v>
      </c>
      <c r="R315">
        <v>0</v>
      </c>
      <c r="S315">
        <v>1</v>
      </c>
      <c r="T315">
        <v>1</v>
      </c>
      <c r="U315">
        <v>0</v>
      </c>
      <c r="V315">
        <v>0</v>
      </c>
      <c r="W315">
        <v>2</v>
      </c>
    </row>
    <row r="316" spans="1:23" x14ac:dyDescent="0.3">
      <c r="A316">
        <v>2</v>
      </c>
      <c r="B316">
        <v>70</v>
      </c>
      <c r="C316">
        <v>0</v>
      </c>
      <c r="D316">
        <v>0</v>
      </c>
      <c r="E316">
        <v>82</v>
      </c>
      <c r="F316">
        <v>1.4963460132253881</v>
      </c>
      <c r="G316">
        <v>0</v>
      </c>
      <c r="H316" s="1">
        <v>1.4948489182900422</v>
      </c>
      <c r="I316" s="1">
        <v>0</v>
      </c>
      <c r="J316" s="1">
        <v>1.4948489182900422</v>
      </c>
      <c r="K316" s="2">
        <v>63.5</v>
      </c>
      <c r="L316">
        <v>165</v>
      </c>
      <c r="M316" s="2">
        <v>23.324149999999999</v>
      </c>
      <c r="N316">
        <v>0</v>
      </c>
      <c r="O316">
        <v>0</v>
      </c>
      <c r="P316">
        <v>1</v>
      </c>
      <c r="Q316">
        <v>0</v>
      </c>
      <c r="R316">
        <v>0</v>
      </c>
      <c r="S316">
        <v>2</v>
      </c>
      <c r="T316">
        <v>0</v>
      </c>
      <c r="U316">
        <v>1</v>
      </c>
      <c r="V316">
        <v>0</v>
      </c>
      <c r="W316">
        <v>7</v>
      </c>
    </row>
    <row r="317" spans="1:23" x14ac:dyDescent="0.3">
      <c r="A317">
        <v>1</v>
      </c>
      <c r="B317">
        <v>7</v>
      </c>
      <c r="C317">
        <v>0</v>
      </c>
      <c r="D317">
        <v>0</v>
      </c>
      <c r="E317">
        <v>56</v>
      </c>
      <c r="F317">
        <v>-1.3988018022129274</v>
      </c>
      <c r="G317">
        <v>0</v>
      </c>
      <c r="H317" s="1">
        <v>-1.3974023003095328</v>
      </c>
      <c r="I317" s="1">
        <v>0</v>
      </c>
      <c r="J317" s="1">
        <v>-1.3974023003095328</v>
      </c>
      <c r="K317" s="2">
        <v>77.099999999999994</v>
      </c>
      <c r="L317">
        <v>164</v>
      </c>
      <c r="M317" s="2">
        <v>28.665970000000002</v>
      </c>
      <c r="N317">
        <v>0</v>
      </c>
      <c r="O317">
        <v>0</v>
      </c>
      <c r="P317">
        <v>0</v>
      </c>
      <c r="Q317">
        <v>0</v>
      </c>
      <c r="R317">
        <v>0</v>
      </c>
      <c r="S317">
        <v>3</v>
      </c>
      <c r="T317">
        <v>0</v>
      </c>
      <c r="U317">
        <v>0</v>
      </c>
      <c r="V317">
        <v>1</v>
      </c>
      <c r="W317">
        <v>0</v>
      </c>
    </row>
    <row r="318" spans="1:23" x14ac:dyDescent="0.3">
      <c r="A318">
        <v>6</v>
      </c>
      <c r="B318">
        <v>317</v>
      </c>
      <c r="C318">
        <v>0</v>
      </c>
      <c r="D318">
        <v>0</v>
      </c>
      <c r="E318">
        <v>64</v>
      </c>
      <c r="F318">
        <v>-0.50798708977036877</v>
      </c>
      <c r="G318">
        <v>0</v>
      </c>
      <c r="H318" s="1">
        <v>-0.5074788484327406</v>
      </c>
      <c r="I318" s="1">
        <v>0</v>
      </c>
      <c r="J318" s="1">
        <v>-0.5074788484327406</v>
      </c>
      <c r="K318" s="2">
        <v>57.6</v>
      </c>
      <c r="L318">
        <v>158</v>
      </c>
      <c r="M318" s="2">
        <v>23.073229999999999</v>
      </c>
      <c r="N318">
        <v>0</v>
      </c>
      <c r="O318">
        <v>0</v>
      </c>
      <c r="P318">
        <v>0</v>
      </c>
      <c r="Q318">
        <v>0</v>
      </c>
      <c r="R318">
        <v>0</v>
      </c>
      <c r="S318">
        <v>3</v>
      </c>
      <c r="T318">
        <v>0</v>
      </c>
      <c r="U318">
        <v>0</v>
      </c>
      <c r="V318">
        <v>1</v>
      </c>
      <c r="W318">
        <v>1</v>
      </c>
    </row>
    <row r="319" spans="1:23" x14ac:dyDescent="0.3">
      <c r="A319">
        <v>2</v>
      </c>
      <c r="B319">
        <v>71</v>
      </c>
      <c r="C319">
        <v>0</v>
      </c>
      <c r="D319">
        <v>0</v>
      </c>
      <c r="E319">
        <v>58</v>
      </c>
      <c r="F319">
        <v>-1.1760981241022876</v>
      </c>
      <c r="G319">
        <v>0</v>
      </c>
      <c r="H319" s="1">
        <v>-1.1749214373403347</v>
      </c>
      <c r="I319" s="1">
        <v>0</v>
      </c>
      <c r="J319" s="1">
        <v>-1.1749214373403347</v>
      </c>
      <c r="K319" s="2">
        <v>104.3</v>
      </c>
      <c r="L319">
        <v>173</v>
      </c>
      <c r="M319" s="2">
        <v>34.849139999999998</v>
      </c>
      <c r="N319">
        <v>1</v>
      </c>
      <c r="O319">
        <v>0</v>
      </c>
      <c r="P319">
        <v>1</v>
      </c>
      <c r="Q319">
        <v>0</v>
      </c>
      <c r="R319">
        <v>0</v>
      </c>
      <c r="S319">
        <v>2</v>
      </c>
      <c r="T319">
        <v>0</v>
      </c>
      <c r="U319">
        <v>1</v>
      </c>
      <c r="V319">
        <v>0</v>
      </c>
      <c r="W319">
        <v>2</v>
      </c>
    </row>
    <row r="320" spans="1:23" x14ac:dyDescent="0.3">
      <c r="A320">
        <v>1</v>
      </c>
      <c r="B320">
        <v>33</v>
      </c>
      <c r="C320">
        <v>0</v>
      </c>
      <c r="D320">
        <v>1</v>
      </c>
      <c r="E320">
        <v>63</v>
      </c>
      <c r="F320">
        <v>-0.61933892882568864</v>
      </c>
      <c r="G320">
        <v>63</v>
      </c>
      <c r="H320" s="1">
        <v>-0.61871927991733955</v>
      </c>
      <c r="I320" s="1">
        <v>-0.61871927991733955</v>
      </c>
      <c r="J320" s="1">
        <v>0</v>
      </c>
      <c r="K320" s="2">
        <v>108.4</v>
      </c>
      <c r="L320">
        <v>173</v>
      </c>
      <c r="M320" s="2">
        <v>36.219050000000003</v>
      </c>
      <c r="N320">
        <v>0</v>
      </c>
      <c r="O320">
        <v>0</v>
      </c>
      <c r="P320">
        <v>0</v>
      </c>
      <c r="Q320">
        <v>0</v>
      </c>
      <c r="R320">
        <v>0</v>
      </c>
      <c r="S320">
        <v>1</v>
      </c>
      <c r="T320">
        <v>1</v>
      </c>
      <c r="U320">
        <v>0</v>
      </c>
      <c r="V320">
        <v>0</v>
      </c>
      <c r="W320">
        <v>2</v>
      </c>
    </row>
    <row r="321" spans="1:23" x14ac:dyDescent="0.3">
      <c r="A321">
        <v>5</v>
      </c>
      <c r="B321">
        <v>301</v>
      </c>
      <c r="C321">
        <v>0</v>
      </c>
      <c r="D321">
        <v>1</v>
      </c>
      <c r="E321">
        <v>77</v>
      </c>
      <c r="F321">
        <v>0.93958681794878895</v>
      </c>
      <c r="G321">
        <v>77</v>
      </c>
      <c r="H321" s="1">
        <v>0.93864676086704701</v>
      </c>
      <c r="I321" s="1">
        <v>0.93864676086704701</v>
      </c>
      <c r="J321" s="1">
        <v>0</v>
      </c>
      <c r="K321" s="2">
        <v>74.8</v>
      </c>
      <c r="L321">
        <v>167</v>
      </c>
      <c r="M321" s="2">
        <v>26.820609999999999</v>
      </c>
      <c r="N321">
        <v>0</v>
      </c>
      <c r="O321">
        <v>0</v>
      </c>
      <c r="P321">
        <v>1</v>
      </c>
      <c r="Q321">
        <v>0</v>
      </c>
      <c r="R321">
        <v>0</v>
      </c>
      <c r="S321">
        <v>3</v>
      </c>
      <c r="T321">
        <v>0</v>
      </c>
      <c r="U321">
        <v>0</v>
      </c>
      <c r="V321">
        <v>1</v>
      </c>
      <c r="W321">
        <v>7</v>
      </c>
    </row>
    <row r="322" spans="1:23" x14ac:dyDescent="0.3">
      <c r="A322">
        <v>6</v>
      </c>
      <c r="B322">
        <v>321</v>
      </c>
      <c r="C322">
        <v>0</v>
      </c>
      <c r="D322">
        <v>0</v>
      </c>
      <c r="E322">
        <v>70</v>
      </c>
      <c r="F322">
        <v>0.16012394456155019</v>
      </c>
      <c r="G322">
        <v>0</v>
      </c>
      <c r="H322" s="1">
        <v>0.15996374047485368</v>
      </c>
      <c r="I322" s="1">
        <v>0</v>
      </c>
      <c r="J322" s="1">
        <v>0.15996374047485368</v>
      </c>
      <c r="K322" s="2">
        <v>56.2</v>
      </c>
      <c r="L322">
        <v>158</v>
      </c>
      <c r="M322" s="2">
        <v>22.512419999999999</v>
      </c>
      <c r="N322">
        <v>0</v>
      </c>
      <c r="O322">
        <v>0</v>
      </c>
      <c r="P322">
        <v>0</v>
      </c>
      <c r="Q322">
        <v>0</v>
      </c>
      <c r="R322">
        <v>0</v>
      </c>
      <c r="S322">
        <v>2</v>
      </c>
      <c r="T322">
        <v>0</v>
      </c>
      <c r="U322">
        <v>1</v>
      </c>
      <c r="V322">
        <v>0</v>
      </c>
      <c r="W322">
        <v>4</v>
      </c>
    </row>
    <row r="323" spans="1:23" x14ac:dyDescent="0.3">
      <c r="A323">
        <v>6</v>
      </c>
      <c r="B323">
        <v>318</v>
      </c>
      <c r="C323">
        <v>0</v>
      </c>
      <c r="D323">
        <v>0</v>
      </c>
      <c r="E323">
        <v>60</v>
      </c>
      <c r="F323">
        <v>-0.95339444599164813</v>
      </c>
      <c r="G323">
        <v>0</v>
      </c>
      <c r="H323" s="1">
        <v>-0.95244057437113672</v>
      </c>
      <c r="I323" s="1">
        <v>0</v>
      </c>
      <c r="J323" s="1">
        <v>-0.95244057437113672</v>
      </c>
      <c r="K323" s="2">
        <v>56.7</v>
      </c>
      <c r="L323">
        <v>152</v>
      </c>
      <c r="M323" s="2">
        <v>24.5412</v>
      </c>
      <c r="N323">
        <v>0</v>
      </c>
      <c r="O323">
        <v>0</v>
      </c>
      <c r="P323">
        <v>0</v>
      </c>
      <c r="Q323">
        <v>0</v>
      </c>
      <c r="R323">
        <v>0</v>
      </c>
      <c r="S323">
        <v>3</v>
      </c>
      <c r="T323">
        <v>0</v>
      </c>
      <c r="U323">
        <v>0</v>
      </c>
      <c r="V323">
        <v>1</v>
      </c>
      <c r="W323">
        <v>2</v>
      </c>
    </row>
    <row r="324" spans="1:23" x14ac:dyDescent="0.3">
      <c r="A324">
        <v>5</v>
      </c>
      <c r="B324">
        <v>304</v>
      </c>
      <c r="C324">
        <v>0</v>
      </c>
      <c r="D324">
        <v>0</v>
      </c>
      <c r="E324">
        <v>62</v>
      </c>
      <c r="F324">
        <v>-0.7306907678810084</v>
      </c>
      <c r="G324">
        <v>0</v>
      </c>
      <c r="H324" s="1">
        <v>-0.7299597114019386</v>
      </c>
      <c r="I324" s="1">
        <v>0</v>
      </c>
      <c r="J324" s="1">
        <v>-0.7299597114019386</v>
      </c>
      <c r="K324" s="2">
        <v>90.7</v>
      </c>
      <c r="L324">
        <v>165</v>
      </c>
      <c r="M324" s="2">
        <v>33.314970000000002</v>
      </c>
      <c r="N324">
        <v>1</v>
      </c>
      <c r="O324">
        <v>0</v>
      </c>
      <c r="P324">
        <v>1</v>
      </c>
      <c r="Q324">
        <v>0</v>
      </c>
      <c r="R324">
        <v>1</v>
      </c>
      <c r="S324">
        <v>3</v>
      </c>
      <c r="T324">
        <v>0</v>
      </c>
      <c r="U324">
        <v>0</v>
      </c>
      <c r="V324">
        <v>1</v>
      </c>
      <c r="W324">
        <v>4</v>
      </c>
    </row>
    <row r="325" spans="1:23" x14ac:dyDescent="0.3">
      <c r="A325">
        <v>3</v>
      </c>
      <c r="B325">
        <v>126</v>
      </c>
      <c r="C325">
        <v>0</v>
      </c>
      <c r="D325">
        <v>0</v>
      </c>
      <c r="E325">
        <v>64</v>
      </c>
      <c r="F325">
        <v>-0.50798708977036877</v>
      </c>
      <c r="G325">
        <v>0</v>
      </c>
      <c r="H325" s="1">
        <v>-0.5074788484327406</v>
      </c>
      <c r="I325" s="1">
        <v>0</v>
      </c>
      <c r="J325" s="1">
        <v>-0.5074788484327406</v>
      </c>
      <c r="K325" s="2">
        <v>79.400000000000006</v>
      </c>
      <c r="L325">
        <v>162</v>
      </c>
      <c r="M325" s="2">
        <v>30.254539999999999</v>
      </c>
      <c r="N325">
        <v>0</v>
      </c>
      <c r="O325">
        <v>0</v>
      </c>
      <c r="P325">
        <v>1</v>
      </c>
      <c r="Q325">
        <v>0</v>
      </c>
      <c r="R325">
        <v>0</v>
      </c>
      <c r="S325">
        <v>2</v>
      </c>
      <c r="T325">
        <v>0</v>
      </c>
      <c r="U325">
        <v>1</v>
      </c>
      <c r="V325">
        <v>0</v>
      </c>
      <c r="W325">
        <v>3</v>
      </c>
    </row>
    <row r="326" spans="1:23" x14ac:dyDescent="0.3">
      <c r="A326">
        <v>1</v>
      </c>
      <c r="B326">
        <v>42</v>
      </c>
      <c r="C326">
        <v>0</v>
      </c>
      <c r="D326">
        <v>0</v>
      </c>
      <c r="E326">
        <v>61</v>
      </c>
      <c r="F326">
        <v>-0.84204260693632826</v>
      </c>
      <c r="G326">
        <v>0</v>
      </c>
      <c r="H326" s="1">
        <v>-0.84120014288653766</v>
      </c>
      <c r="I326" s="1">
        <v>0</v>
      </c>
      <c r="J326" s="1">
        <v>-0.84120014288653766</v>
      </c>
      <c r="K326" s="2">
        <v>109.3</v>
      </c>
      <c r="L326">
        <v>154</v>
      </c>
      <c r="M326" s="2">
        <v>46.087029999999999</v>
      </c>
      <c r="N326">
        <v>0</v>
      </c>
      <c r="O326">
        <v>0</v>
      </c>
      <c r="P326">
        <v>1</v>
      </c>
      <c r="Q326">
        <v>0</v>
      </c>
      <c r="R326">
        <v>0</v>
      </c>
      <c r="S326">
        <v>2</v>
      </c>
      <c r="T326">
        <v>0</v>
      </c>
      <c r="U326">
        <v>1</v>
      </c>
      <c r="V326">
        <v>0</v>
      </c>
      <c r="W326">
        <v>3</v>
      </c>
    </row>
    <row r="327" spans="1:23" x14ac:dyDescent="0.3">
      <c r="A327">
        <v>5</v>
      </c>
      <c r="B327">
        <v>294</v>
      </c>
      <c r="C327">
        <v>0</v>
      </c>
      <c r="D327">
        <v>0</v>
      </c>
      <c r="E327">
        <v>63</v>
      </c>
      <c r="F327">
        <v>-0.61933892882568864</v>
      </c>
      <c r="G327">
        <v>0</v>
      </c>
      <c r="H327" s="1">
        <v>-0.61871927991733955</v>
      </c>
      <c r="I327" s="1">
        <v>0</v>
      </c>
      <c r="J327" s="1">
        <v>-0.61871927991733955</v>
      </c>
      <c r="K327" s="2">
        <v>56.2</v>
      </c>
      <c r="L327">
        <v>158</v>
      </c>
      <c r="M327" s="2">
        <v>22.512419999999999</v>
      </c>
      <c r="N327">
        <v>0</v>
      </c>
      <c r="O327">
        <v>0</v>
      </c>
      <c r="P327">
        <v>0</v>
      </c>
      <c r="Q327">
        <v>0</v>
      </c>
      <c r="R327">
        <v>1</v>
      </c>
      <c r="S327">
        <v>1</v>
      </c>
      <c r="T327">
        <v>1</v>
      </c>
      <c r="U327">
        <v>0</v>
      </c>
      <c r="V327">
        <v>0</v>
      </c>
      <c r="W327">
        <v>3</v>
      </c>
    </row>
    <row r="328" spans="1:23" x14ac:dyDescent="0.3">
      <c r="A328">
        <v>3</v>
      </c>
      <c r="B328">
        <v>149</v>
      </c>
      <c r="C328">
        <v>0</v>
      </c>
      <c r="D328">
        <v>0</v>
      </c>
      <c r="E328">
        <v>57</v>
      </c>
      <c r="F328">
        <v>-1.2874499631576075</v>
      </c>
      <c r="G328">
        <v>0</v>
      </c>
      <c r="H328" s="1">
        <v>-1.2861618688249339</v>
      </c>
      <c r="I328" s="1">
        <v>0</v>
      </c>
      <c r="J328" s="1">
        <v>-1.2861618688249339</v>
      </c>
      <c r="K328" s="2">
        <v>62.6</v>
      </c>
      <c r="L328">
        <v>158</v>
      </c>
      <c r="M328" s="2">
        <v>25.07611</v>
      </c>
      <c r="N328">
        <v>0</v>
      </c>
      <c r="O328">
        <v>0</v>
      </c>
      <c r="P328">
        <v>0</v>
      </c>
      <c r="Q328">
        <v>0</v>
      </c>
      <c r="R328">
        <v>0</v>
      </c>
      <c r="S328">
        <v>3</v>
      </c>
      <c r="T328">
        <v>0</v>
      </c>
      <c r="U328">
        <v>0</v>
      </c>
      <c r="V328">
        <v>1</v>
      </c>
      <c r="W328">
        <v>0</v>
      </c>
    </row>
    <row r="329" spans="1:23" x14ac:dyDescent="0.3">
      <c r="A329">
        <v>2</v>
      </c>
      <c r="B329">
        <v>59</v>
      </c>
      <c r="C329">
        <v>0</v>
      </c>
      <c r="D329">
        <v>1</v>
      </c>
      <c r="E329">
        <v>90</v>
      </c>
      <c r="F329">
        <v>2.3871607256679468</v>
      </c>
      <c r="G329">
        <v>90</v>
      </c>
      <c r="H329" s="1">
        <v>2.3847723701668344</v>
      </c>
      <c r="I329" s="1">
        <v>2.3847723701668344</v>
      </c>
      <c r="J329" s="1">
        <v>0</v>
      </c>
      <c r="K329" s="2">
        <v>61.7</v>
      </c>
      <c r="L329">
        <v>161</v>
      </c>
      <c r="M329" s="2">
        <v>23.803090000000001</v>
      </c>
      <c r="N329">
        <v>0</v>
      </c>
      <c r="O329">
        <v>1</v>
      </c>
      <c r="P329">
        <v>1</v>
      </c>
      <c r="Q329">
        <v>1</v>
      </c>
      <c r="R329">
        <v>0</v>
      </c>
      <c r="S329">
        <v>2</v>
      </c>
      <c r="T329">
        <v>0</v>
      </c>
      <c r="U329">
        <v>1</v>
      </c>
      <c r="V329">
        <v>0</v>
      </c>
      <c r="W329">
        <v>10</v>
      </c>
    </row>
    <row r="330" spans="1:23" x14ac:dyDescent="0.3">
      <c r="A330">
        <v>2</v>
      </c>
      <c r="B330">
        <v>63</v>
      </c>
      <c r="C330">
        <v>0</v>
      </c>
      <c r="D330">
        <v>1</v>
      </c>
      <c r="E330">
        <v>61</v>
      </c>
      <c r="F330">
        <v>-0.84204260693632826</v>
      </c>
      <c r="G330">
        <v>61</v>
      </c>
      <c r="H330" s="1">
        <v>-0.84120014288653766</v>
      </c>
      <c r="I330" s="1">
        <v>-0.84120014288653766</v>
      </c>
      <c r="J330" s="1">
        <v>0</v>
      </c>
      <c r="K330" s="2">
        <v>53.5</v>
      </c>
      <c r="L330">
        <v>158</v>
      </c>
      <c r="M330" s="2">
        <v>21.430859999999999</v>
      </c>
      <c r="N330">
        <v>0</v>
      </c>
      <c r="O330">
        <v>0</v>
      </c>
      <c r="P330">
        <v>0</v>
      </c>
      <c r="Q330">
        <v>0</v>
      </c>
      <c r="R330">
        <v>0</v>
      </c>
      <c r="S330">
        <v>3</v>
      </c>
      <c r="T330">
        <v>0</v>
      </c>
      <c r="U330">
        <v>0</v>
      </c>
      <c r="V330">
        <v>1</v>
      </c>
      <c r="W330">
        <v>3</v>
      </c>
    </row>
    <row r="331" spans="1:23" x14ac:dyDescent="0.3">
      <c r="A331">
        <v>6</v>
      </c>
      <c r="B331">
        <v>309</v>
      </c>
      <c r="C331">
        <v>0</v>
      </c>
      <c r="D331">
        <v>0</v>
      </c>
      <c r="E331">
        <v>59</v>
      </c>
      <c r="F331">
        <v>-1.064746285046968</v>
      </c>
      <c r="G331">
        <v>0</v>
      </c>
      <c r="H331" s="1">
        <v>-1.0636810058557358</v>
      </c>
      <c r="I331" s="1">
        <v>0</v>
      </c>
      <c r="J331" s="1">
        <v>-1.0636810058557358</v>
      </c>
      <c r="K331" s="2">
        <v>56.7</v>
      </c>
      <c r="L331">
        <v>166</v>
      </c>
      <c r="M331" s="2">
        <v>20.576280000000001</v>
      </c>
      <c r="N331">
        <v>0</v>
      </c>
      <c r="O331">
        <v>0</v>
      </c>
      <c r="P331">
        <v>0</v>
      </c>
      <c r="Q331">
        <v>0</v>
      </c>
      <c r="R331">
        <v>0</v>
      </c>
      <c r="S331">
        <v>1</v>
      </c>
      <c r="T331">
        <v>1</v>
      </c>
      <c r="U331">
        <v>0</v>
      </c>
      <c r="V331">
        <v>0</v>
      </c>
      <c r="W331">
        <v>1</v>
      </c>
    </row>
    <row r="332" spans="1:23" x14ac:dyDescent="0.3">
      <c r="A332">
        <v>4</v>
      </c>
      <c r="B332">
        <v>194</v>
      </c>
      <c r="C332">
        <v>0</v>
      </c>
      <c r="D332">
        <v>0</v>
      </c>
      <c r="E332">
        <v>81</v>
      </c>
      <c r="F332">
        <v>1.3849941741700682</v>
      </c>
      <c r="G332">
        <v>0</v>
      </c>
      <c r="H332" s="1">
        <v>1.3836084868054432</v>
      </c>
      <c r="I332" s="1">
        <v>0</v>
      </c>
      <c r="J332" s="1">
        <v>1.3836084868054432</v>
      </c>
      <c r="K332" s="2">
        <v>50.8</v>
      </c>
      <c r="L332">
        <v>150</v>
      </c>
      <c r="M332" s="2">
        <v>22.577780000000001</v>
      </c>
      <c r="N332">
        <v>0</v>
      </c>
      <c r="O332">
        <v>0</v>
      </c>
      <c r="P332">
        <v>1</v>
      </c>
      <c r="Q332">
        <v>0</v>
      </c>
      <c r="R332">
        <v>0</v>
      </c>
      <c r="S332">
        <v>3</v>
      </c>
      <c r="T332">
        <v>0</v>
      </c>
      <c r="U332">
        <v>0</v>
      </c>
      <c r="V332">
        <v>1</v>
      </c>
      <c r="W332">
        <v>8</v>
      </c>
    </row>
    <row r="333" spans="1:23" x14ac:dyDescent="0.3">
      <c r="A333">
        <v>1</v>
      </c>
      <c r="B333">
        <v>37</v>
      </c>
      <c r="C333">
        <v>0</v>
      </c>
      <c r="D333">
        <v>0</v>
      </c>
      <c r="E333">
        <v>60</v>
      </c>
      <c r="F333">
        <v>-0.95339444599164813</v>
      </c>
      <c r="G333">
        <v>0</v>
      </c>
      <c r="H333" s="1">
        <v>-0.95244057437113672</v>
      </c>
      <c r="I333" s="1">
        <v>0</v>
      </c>
      <c r="J333" s="1">
        <v>-0.95244057437113672</v>
      </c>
      <c r="K333" s="2">
        <v>92.1</v>
      </c>
      <c r="L333">
        <v>167</v>
      </c>
      <c r="M333" s="2">
        <v>33.023769999999999</v>
      </c>
      <c r="N333">
        <v>1</v>
      </c>
      <c r="O333">
        <v>0</v>
      </c>
      <c r="P333">
        <v>0</v>
      </c>
      <c r="Q333">
        <v>0</v>
      </c>
      <c r="R333">
        <v>0</v>
      </c>
      <c r="S333">
        <v>3</v>
      </c>
      <c r="T333">
        <v>0</v>
      </c>
      <c r="U333">
        <v>0</v>
      </c>
      <c r="V333">
        <v>1</v>
      </c>
      <c r="W333">
        <v>1</v>
      </c>
    </row>
    <row r="334" spans="1:23" x14ac:dyDescent="0.3">
      <c r="A334">
        <v>1</v>
      </c>
      <c r="B334">
        <v>36</v>
      </c>
      <c r="C334">
        <v>0</v>
      </c>
      <c r="D334">
        <v>0</v>
      </c>
      <c r="E334">
        <v>65</v>
      </c>
      <c r="F334">
        <v>-0.39663525071504896</v>
      </c>
      <c r="G334">
        <v>0</v>
      </c>
      <c r="H334" s="1">
        <v>-0.39623841694814149</v>
      </c>
      <c r="I334" s="1">
        <v>0</v>
      </c>
      <c r="J334" s="1">
        <v>-0.39623841694814149</v>
      </c>
      <c r="K334" s="2">
        <v>60.3</v>
      </c>
      <c r="L334">
        <v>165</v>
      </c>
      <c r="M334" s="2">
        <v>22.148759999999999</v>
      </c>
      <c r="N334">
        <v>1</v>
      </c>
      <c r="O334">
        <v>0</v>
      </c>
      <c r="P334">
        <v>0</v>
      </c>
      <c r="Q334">
        <v>0</v>
      </c>
      <c r="R334">
        <v>0</v>
      </c>
      <c r="S334">
        <v>2</v>
      </c>
      <c r="T334">
        <v>0</v>
      </c>
      <c r="U334">
        <v>1</v>
      </c>
      <c r="V334">
        <v>0</v>
      </c>
      <c r="W334">
        <v>2</v>
      </c>
    </row>
    <row r="335" spans="1:23" x14ac:dyDescent="0.3">
      <c r="A335">
        <v>2</v>
      </c>
      <c r="B335">
        <v>76</v>
      </c>
      <c r="C335">
        <v>0</v>
      </c>
      <c r="D335">
        <v>0</v>
      </c>
      <c r="E335">
        <v>68</v>
      </c>
      <c r="F335">
        <v>-6.2579733549089481E-2</v>
      </c>
      <c r="G335">
        <v>0</v>
      </c>
      <c r="H335" s="1">
        <v>-6.2517122494344393E-2</v>
      </c>
      <c r="I335" s="1">
        <v>0</v>
      </c>
      <c r="J335" s="1">
        <v>-6.2517122494344393E-2</v>
      </c>
      <c r="K335" s="2">
        <v>62.1</v>
      </c>
      <c r="L335">
        <v>158</v>
      </c>
      <c r="M335" s="2">
        <v>24.875820000000001</v>
      </c>
      <c r="N335">
        <v>1</v>
      </c>
      <c r="O335">
        <v>0</v>
      </c>
      <c r="P335">
        <v>0</v>
      </c>
      <c r="Q335">
        <v>0</v>
      </c>
      <c r="R335">
        <v>0</v>
      </c>
      <c r="S335">
        <v>2</v>
      </c>
      <c r="T335">
        <v>0</v>
      </c>
      <c r="U335">
        <v>1</v>
      </c>
      <c r="V335">
        <v>0</v>
      </c>
      <c r="W335">
        <v>2</v>
      </c>
    </row>
    <row r="336" spans="1:23" x14ac:dyDescent="0.3">
      <c r="A336">
        <v>1</v>
      </c>
      <c r="B336">
        <v>35</v>
      </c>
      <c r="C336">
        <v>0</v>
      </c>
      <c r="D336">
        <v>0</v>
      </c>
      <c r="E336">
        <v>62</v>
      </c>
      <c r="F336">
        <v>-0.7306907678810084</v>
      </c>
      <c r="G336">
        <v>0</v>
      </c>
      <c r="H336" s="1">
        <v>-0.7299597114019386</v>
      </c>
      <c r="I336" s="1">
        <v>0</v>
      </c>
      <c r="J336" s="1">
        <v>-0.7299597114019386</v>
      </c>
      <c r="K336" s="2">
        <v>90.7</v>
      </c>
      <c r="L336">
        <v>162</v>
      </c>
      <c r="M336" s="2">
        <v>34.560279999999999</v>
      </c>
      <c r="N336">
        <v>1</v>
      </c>
      <c r="O336">
        <v>0</v>
      </c>
      <c r="P336">
        <v>0</v>
      </c>
      <c r="Q336">
        <v>0</v>
      </c>
      <c r="R336">
        <v>0</v>
      </c>
      <c r="S336">
        <v>2</v>
      </c>
      <c r="T336">
        <v>0</v>
      </c>
      <c r="U336">
        <v>1</v>
      </c>
      <c r="V336">
        <v>0</v>
      </c>
      <c r="W336">
        <v>1</v>
      </c>
    </row>
    <row r="337" spans="1:23" x14ac:dyDescent="0.3">
      <c r="A337">
        <v>5</v>
      </c>
      <c r="B337">
        <v>286</v>
      </c>
      <c r="C337">
        <v>0</v>
      </c>
      <c r="D337">
        <v>0</v>
      </c>
      <c r="E337">
        <v>69</v>
      </c>
      <c r="F337">
        <v>4.8772105506230352E-2</v>
      </c>
      <c r="G337">
        <v>0</v>
      </c>
      <c r="H337" s="1">
        <v>4.8723308990254642E-2</v>
      </c>
      <c r="I337" s="1">
        <v>0</v>
      </c>
      <c r="J337" s="1">
        <v>4.8723308990254642E-2</v>
      </c>
      <c r="K337" s="2">
        <v>57.2</v>
      </c>
      <c r="L337">
        <v>160</v>
      </c>
      <c r="M337" s="2">
        <v>22.34375</v>
      </c>
      <c r="N337">
        <v>0</v>
      </c>
      <c r="O337">
        <v>1</v>
      </c>
      <c r="P337">
        <v>1</v>
      </c>
      <c r="Q337">
        <v>1</v>
      </c>
      <c r="R337">
        <v>0</v>
      </c>
      <c r="S337">
        <v>2</v>
      </c>
      <c r="T337">
        <v>0</v>
      </c>
      <c r="U337">
        <v>1</v>
      </c>
      <c r="V337">
        <v>0</v>
      </c>
      <c r="W337">
        <v>5</v>
      </c>
    </row>
    <row r="338" spans="1:23" x14ac:dyDescent="0.3">
      <c r="A338">
        <v>5</v>
      </c>
      <c r="B338">
        <v>298</v>
      </c>
      <c r="C338">
        <v>0</v>
      </c>
      <c r="D338">
        <v>0</v>
      </c>
      <c r="E338">
        <v>62</v>
      </c>
      <c r="F338">
        <v>-0.7306907678810084</v>
      </c>
      <c r="G338">
        <v>0</v>
      </c>
      <c r="H338" s="1">
        <v>-0.7299597114019386</v>
      </c>
      <c r="I338" s="1">
        <v>0</v>
      </c>
      <c r="J338" s="1">
        <v>-0.7299597114019386</v>
      </c>
      <c r="K338" s="2">
        <v>59</v>
      </c>
      <c r="L338">
        <v>158</v>
      </c>
      <c r="M338" s="2">
        <v>23.634029999999999</v>
      </c>
      <c r="N338">
        <v>0</v>
      </c>
      <c r="O338">
        <v>0</v>
      </c>
      <c r="P338">
        <v>0</v>
      </c>
      <c r="Q338">
        <v>0</v>
      </c>
      <c r="R338">
        <v>0</v>
      </c>
      <c r="S338">
        <v>3</v>
      </c>
      <c r="T338">
        <v>0</v>
      </c>
      <c r="U338">
        <v>0</v>
      </c>
      <c r="V338">
        <v>1</v>
      </c>
      <c r="W338">
        <v>1</v>
      </c>
    </row>
    <row r="339" spans="1:23" x14ac:dyDescent="0.3">
      <c r="A339">
        <v>2</v>
      </c>
      <c r="B339">
        <v>87</v>
      </c>
      <c r="C339">
        <v>0</v>
      </c>
      <c r="D339">
        <v>1</v>
      </c>
      <c r="E339">
        <v>65</v>
      </c>
      <c r="F339">
        <v>-0.39663525071504896</v>
      </c>
      <c r="G339">
        <v>65</v>
      </c>
      <c r="H339" s="1">
        <v>-0.39623841694814149</v>
      </c>
      <c r="I339" s="1">
        <v>-0.39623841694814149</v>
      </c>
      <c r="J339" s="1">
        <v>0</v>
      </c>
      <c r="K339" s="2">
        <v>46.7</v>
      </c>
      <c r="L339">
        <v>152</v>
      </c>
      <c r="M339" s="2">
        <v>20.212949999999999</v>
      </c>
      <c r="N339">
        <v>0</v>
      </c>
      <c r="O339">
        <v>0</v>
      </c>
      <c r="P339">
        <v>0</v>
      </c>
      <c r="Q339">
        <v>0</v>
      </c>
      <c r="R339">
        <v>1</v>
      </c>
      <c r="S339">
        <v>3</v>
      </c>
      <c r="T339">
        <v>0</v>
      </c>
      <c r="U339">
        <v>0</v>
      </c>
      <c r="V339">
        <v>1</v>
      </c>
      <c r="W339">
        <v>5</v>
      </c>
    </row>
    <row r="340" spans="1:23" x14ac:dyDescent="0.3">
      <c r="A340">
        <v>1</v>
      </c>
      <c r="B340">
        <v>27</v>
      </c>
      <c r="C340">
        <v>0</v>
      </c>
      <c r="D340">
        <v>0</v>
      </c>
      <c r="E340">
        <v>59</v>
      </c>
      <c r="F340">
        <v>-1.064746285046968</v>
      </c>
      <c r="G340">
        <v>0</v>
      </c>
      <c r="H340" s="1">
        <v>-1.0636810058557358</v>
      </c>
      <c r="I340" s="1">
        <v>0</v>
      </c>
      <c r="J340" s="1">
        <v>-1.0636810058557358</v>
      </c>
      <c r="K340" s="2">
        <v>99.8</v>
      </c>
      <c r="L340">
        <v>176</v>
      </c>
      <c r="M340" s="2">
        <v>32.218490000000003</v>
      </c>
      <c r="N340">
        <v>0</v>
      </c>
      <c r="O340">
        <v>0</v>
      </c>
      <c r="P340">
        <v>0</v>
      </c>
      <c r="Q340">
        <v>0</v>
      </c>
      <c r="R340">
        <v>0</v>
      </c>
      <c r="S340">
        <v>2</v>
      </c>
      <c r="T340">
        <v>0</v>
      </c>
      <c r="U340">
        <v>1</v>
      </c>
      <c r="V340">
        <v>0</v>
      </c>
      <c r="W340">
        <v>0</v>
      </c>
    </row>
    <row r="341" spans="1:23" x14ac:dyDescent="0.3">
      <c r="A341">
        <v>3</v>
      </c>
      <c r="B341">
        <v>184</v>
      </c>
      <c r="C341">
        <v>0</v>
      </c>
      <c r="D341">
        <v>0</v>
      </c>
      <c r="E341">
        <v>77</v>
      </c>
      <c r="F341">
        <v>0.93958681794878895</v>
      </c>
      <c r="G341">
        <v>0</v>
      </c>
      <c r="H341" s="1">
        <v>0.93864676086704701</v>
      </c>
      <c r="I341" s="1">
        <v>0</v>
      </c>
      <c r="J341" s="1">
        <v>0.93864676086704701</v>
      </c>
      <c r="K341" s="2">
        <v>56.7</v>
      </c>
      <c r="L341">
        <v>168</v>
      </c>
      <c r="M341" s="2">
        <v>20.089289999999998</v>
      </c>
      <c r="N341">
        <v>0</v>
      </c>
      <c r="O341">
        <v>0</v>
      </c>
      <c r="P341">
        <v>0</v>
      </c>
      <c r="Q341">
        <v>0</v>
      </c>
      <c r="R341">
        <v>0</v>
      </c>
      <c r="S341">
        <v>1</v>
      </c>
      <c r="T341">
        <v>1</v>
      </c>
      <c r="U341">
        <v>0</v>
      </c>
      <c r="V341">
        <v>0</v>
      </c>
      <c r="W341">
        <v>5</v>
      </c>
    </row>
    <row r="342" spans="1:23" x14ac:dyDescent="0.3">
      <c r="A342">
        <v>5</v>
      </c>
      <c r="B342">
        <v>298</v>
      </c>
      <c r="C342">
        <v>0</v>
      </c>
      <c r="D342">
        <v>0</v>
      </c>
      <c r="E342">
        <v>74</v>
      </c>
      <c r="F342">
        <v>0.60553130078282946</v>
      </c>
      <c r="G342">
        <v>0</v>
      </c>
      <c r="H342" s="1">
        <v>0.60492546641324985</v>
      </c>
      <c r="I342" s="1">
        <v>0</v>
      </c>
      <c r="J342" s="1">
        <v>0.60492546641324985</v>
      </c>
      <c r="K342" s="2">
        <v>94.3</v>
      </c>
      <c r="L342">
        <v>163</v>
      </c>
      <c r="M342" s="2">
        <v>35.492489999999997</v>
      </c>
      <c r="N342">
        <v>0</v>
      </c>
      <c r="O342">
        <v>0</v>
      </c>
      <c r="P342">
        <v>1</v>
      </c>
      <c r="Q342">
        <v>0</v>
      </c>
      <c r="R342">
        <v>0</v>
      </c>
      <c r="S342">
        <v>1</v>
      </c>
      <c r="T342">
        <v>1</v>
      </c>
      <c r="U342">
        <v>0</v>
      </c>
      <c r="V342">
        <v>0</v>
      </c>
      <c r="W342">
        <v>5</v>
      </c>
    </row>
    <row r="343" spans="1:23" x14ac:dyDescent="0.3">
      <c r="A343">
        <v>2</v>
      </c>
      <c r="B343">
        <v>59</v>
      </c>
      <c r="C343">
        <v>0</v>
      </c>
      <c r="D343">
        <v>0</v>
      </c>
      <c r="E343">
        <v>58</v>
      </c>
      <c r="F343">
        <v>-1.1760981241022876</v>
      </c>
      <c r="G343">
        <v>0</v>
      </c>
      <c r="H343" s="1">
        <v>-1.1749214373403347</v>
      </c>
      <c r="I343" s="1">
        <v>0</v>
      </c>
      <c r="J343" s="1">
        <v>-1.1749214373403347</v>
      </c>
      <c r="K343" s="2">
        <v>60.8</v>
      </c>
      <c r="L343">
        <v>157</v>
      </c>
      <c r="M343" s="2">
        <v>24.666319999999999</v>
      </c>
      <c r="N343">
        <v>0</v>
      </c>
      <c r="O343">
        <v>0</v>
      </c>
      <c r="P343">
        <v>0</v>
      </c>
      <c r="Q343">
        <v>0</v>
      </c>
      <c r="R343">
        <v>0</v>
      </c>
      <c r="S343">
        <v>1</v>
      </c>
      <c r="T343">
        <v>1</v>
      </c>
      <c r="U343">
        <v>0</v>
      </c>
      <c r="V343">
        <v>0</v>
      </c>
      <c r="W343">
        <v>0</v>
      </c>
    </row>
    <row r="344" spans="1:23" x14ac:dyDescent="0.3">
      <c r="A344">
        <v>3</v>
      </c>
      <c r="B344">
        <v>193</v>
      </c>
      <c r="C344">
        <v>0</v>
      </c>
      <c r="D344">
        <v>0</v>
      </c>
      <c r="E344">
        <v>58</v>
      </c>
      <c r="F344">
        <v>-1.1760981241022876</v>
      </c>
      <c r="G344">
        <v>0</v>
      </c>
      <c r="H344" s="1">
        <v>-1.1749214373403347</v>
      </c>
      <c r="I344" s="1">
        <v>0</v>
      </c>
      <c r="J344" s="1">
        <v>-1.1749214373403347</v>
      </c>
      <c r="K344" s="2">
        <v>80.7</v>
      </c>
      <c r="L344">
        <v>163</v>
      </c>
      <c r="M344" s="2">
        <v>30.373740000000002</v>
      </c>
      <c r="N344">
        <v>0</v>
      </c>
      <c r="O344">
        <v>0</v>
      </c>
      <c r="P344">
        <v>0</v>
      </c>
      <c r="Q344">
        <v>0</v>
      </c>
      <c r="R344">
        <v>0</v>
      </c>
      <c r="S344">
        <v>1</v>
      </c>
      <c r="T344">
        <v>1</v>
      </c>
      <c r="U344">
        <v>0</v>
      </c>
      <c r="V344">
        <v>0</v>
      </c>
      <c r="W344">
        <v>0</v>
      </c>
    </row>
    <row r="345" spans="1:23" x14ac:dyDescent="0.3">
      <c r="A345">
        <v>2</v>
      </c>
      <c r="B345">
        <v>76</v>
      </c>
      <c r="C345">
        <v>0</v>
      </c>
      <c r="D345">
        <v>1</v>
      </c>
      <c r="E345">
        <v>80</v>
      </c>
      <c r="F345">
        <v>1.2736423351147483</v>
      </c>
      <c r="G345">
        <v>80</v>
      </c>
      <c r="H345" s="1">
        <v>1.2723680553208441</v>
      </c>
      <c r="I345" s="1">
        <v>1.2723680553208441</v>
      </c>
      <c r="J345" s="1">
        <v>0</v>
      </c>
      <c r="K345" s="2">
        <v>73.5</v>
      </c>
      <c r="L345">
        <v>171</v>
      </c>
      <c r="M345" s="2">
        <v>25.135940000000002</v>
      </c>
      <c r="N345">
        <v>0</v>
      </c>
      <c r="O345">
        <v>0</v>
      </c>
      <c r="P345">
        <v>1</v>
      </c>
      <c r="Q345">
        <v>0</v>
      </c>
      <c r="R345">
        <v>0</v>
      </c>
      <c r="S345">
        <v>2</v>
      </c>
      <c r="T345">
        <v>0</v>
      </c>
      <c r="U345">
        <v>1</v>
      </c>
      <c r="V345">
        <v>0</v>
      </c>
      <c r="W345">
        <v>8</v>
      </c>
    </row>
    <row r="346" spans="1:23" x14ac:dyDescent="0.3">
      <c r="A346">
        <v>1</v>
      </c>
      <c r="B346">
        <v>33</v>
      </c>
      <c r="C346">
        <v>0</v>
      </c>
      <c r="D346">
        <v>1</v>
      </c>
      <c r="E346">
        <v>79</v>
      </c>
      <c r="F346">
        <v>1.1622904960594287</v>
      </c>
      <c r="G346">
        <v>79</v>
      </c>
      <c r="H346" s="1">
        <v>1.1611276238362451</v>
      </c>
      <c r="I346" s="1">
        <v>1.1611276238362451</v>
      </c>
      <c r="J346" s="1">
        <v>0</v>
      </c>
      <c r="K346" s="2">
        <v>55.3</v>
      </c>
      <c r="L346">
        <v>152</v>
      </c>
      <c r="M346" s="2">
        <v>23.93525</v>
      </c>
      <c r="N346">
        <v>0</v>
      </c>
      <c r="O346">
        <v>0</v>
      </c>
      <c r="P346">
        <v>1</v>
      </c>
      <c r="Q346">
        <v>0</v>
      </c>
      <c r="R346">
        <v>0</v>
      </c>
      <c r="S346">
        <v>3</v>
      </c>
      <c r="T346">
        <v>0</v>
      </c>
      <c r="U346">
        <v>0</v>
      </c>
      <c r="V346">
        <v>1</v>
      </c>
      <c r="W346">
        <v>8</v>
      </c>
    </row>
    <row r="347" spans="1:23" x14ac:dyDescent="0.3">
      <c r="A347">
        <v>5</v>
      </c>
      <c r="B347">
        <v>292</v>
      </c>
      <c r="C347">
        <v>0</v>
      </c>
      <c r="D347">
        <v>0</v>
      </c>
      <c r="E347">
        <v>60</v>
      </c>
      <c r="F347">
        <v>-0.95339444599164813</v>
      </c>
      <c r="G347">
        <v>0</v>
      </c>
      <c r="H347" s="1">
        <v>-0.95244057437113672</v>
      </c>
      <c r="I347" s="1">
        <v>0</v>
      </c>
      <c r="J347" s="1">
        <v>-0.95244057437113672</v>
      </c>
      <c r="K347" s="2">
        <v>50.8</v>
      </c>
      <c r="L347">
        <v>155</v>
      </c>
      <c r="M347" s="2">
        <v>21.144639999999999</v>
      </c>
      <c r="N347">
        <v>0</v>
      </c>
      <c r="O347">
        <v>1</v>
      </c>
      <c r="P347">
        <v>0</v>
      </c>
      <c r="Q347">
        <v>0</v>
      </c>
      <c r="R347">
        <v>0</v>
      </c>
      <c r="S347">
        <v>3</v>
      </c>
      <c r="T347">
        <v>0</v>
      </c>
      <c r="U347">
        <v>0</v>
      </c>
      <c r="V347">
        <v>1</v>
      </c>
      <c r="W347">
        <v>3</v>
      </c>
    </row>
    <row r="348" spans="1:23" x14ac:dyDescent="0.3">
      <c r="A348">
        <v>3</v>
      </c>
      <c r="B348">
        <v>143</v>
      </c>
      <c r="C348">
        <v>0</v>
      </c>
      <c r="D348">
        <v>0</v>
      </c>
      <c r="E348">
        <v>56</v>
      </c>
      <c r="F348">
        <v>-1.3988018022129274</v>
      </c>
      <c r="G348">
        <v>0</v>
      </c>
      <c r="H348" s="1">
        <v>-1.3974023003095328</v>
      </c>
      <c r="I348" s="1">
        <v>0</v>
      </c>
      <c r="J348" s="1">
        <v>-1.3974023003095328</v>
      </c>
      <c r="K348" s="2">
        <v>58.5</v>
      </c>
      <c r="L348">
        <v>160</v>
      </c>
      <c r="M348" s="2">
        <v>22.851559999999999</v>
      </c>
      <c r="N348">
        <v>0</v>
      </c>
      <c r="O348">
        <v>0</v>
      </c>
      <c r="P348">
        <v>0</v>
      </c>
      <c r="Q348">
        <v>0</v>
      </c>
      <c r="R348">
        <v>0</v>
      </c>
      <c r="S348">
        <v>3</v>
      </c>
      <c r="T348">
        <v>0</v>
      </c>
      <c r="U348">
        <v>0</v>
      </c>
      <c r="V348">
        <v>1</v>
      </c>
      <c r="W348">
        <v>0</v>
      </c>
    </row>
    <row r="349" spans="1:23" x14ac:dyDescent="0.3">
      <c r="A349">
        <v>2</v>
      </c>
      <c r="B349">
        <v>71</v>
      </c>
      <c r="C349">
        <v>0</v>
      </c>
      <c r="D349">
        <v>0</v>
      </c>
      <c r="E349">
        <v>77</v>
      </c>
      <c r="F349">
        <v>0.93958681794878895</v>
      </c>
      <c r="G349">
        <v>0</v>
      </c>
      <c r="H349" s="1">
        <v>0.93864676086704701</v>
      </c>
      <c r="I349" s="1">
        <v>0</v>
      </c>
      <c r="J349" s="1">
        <v>0.93864676086704701</v>
      </c>
      <c r="K349" s="2">
        <v>67.099999999999994</v>
      </c>
      <c r="L349">
        <v>164</v>
      </c>
      <c r="M349" s="2">
        <v>24.947949999999999</v>
      </c>
      <c r="N349">
        <v>0</v>
      </c>
      <c r="O349">
        <v>0</v>
      </c>
      <c r="P349">
        <v>0</v>
      </c>
      <c r="Q349">
        <v>0</v>
      </c>
      <c r="R349">
        <v>0</v>
      </c>
      <c r="S349">
        <v>2</v>
      </c>
      <c r="T349">
        <v>0</v>
      </c>
      <c r="U349">
        <v>1</v>
      </c>
      <c r="V349">
        <v>0</v>
      </c>
      <c r="W349">
        <v>4</v>
      </c>
    </row>
    <row r="350" spans="1:23" x14ac:dyDescent="0.3">
      <c r="A350">
        <v>6</v>
      </c>
      <c r="B350">
        <v>321</v>
      </c>
      <c r="C350">
        <v>0</v>
      </c>
      <c r="D350">
        <v>0</v>
      </c>
      <c r="E350">
        <v>62</v>
      </c>
      <c r="F350">
        <v>-0.7306907678810084</v>
      </c>
      <c r="G350">
        <v>0</v>
      </c>
      <c r="H350" s="1">
        <v>-0.7299597114019386</v>
      </c>
      <c r="I350" s="1">
        <v>0</v>
      </c>
      <c r="J350" s="1">
        <v>-0.7299597114019386</v>
      </c>
      <c r="K350" s="2">
        <v>113.4</v>
      </c>
      <c r="L350">
        <v>152</v>
      </c>
      <c r="M350" s="2">
        <v>49.082410000000003</v>
      </c>
      <c r="N350">
        <v>1</v>
      </c>
      <c r="O350">
        <v>0</v>
      </c>
      <c r="P350">
        <v>1</v>
      </c>
      <c r="Q350">
        <v>0</v>
      </c>
      <c r="R350">
        <v>0</v>
      </c>
      <c r="S350">
        <v>2</v>
      </c>
      <c r="T350">
        <v>0</v>
      </c>
      <c r="U350">
        <v>1</v>
      </c>
      <c r="V350">
        <v>0</v>
      </c>
      <c r="W350">
        <v>3</v>
      </c>
    </row>
    <row r="351" spans="1:23" x14ac:dyDescent="0.3">
      <c r="A351">
        <v>6</v>
      </c>
      <c r="B351">
        <v>309</v>
      </c>
      <c r="C351">
        <v>0</v>
      </c>
      <c r="D351">
        <v>0</v>
      </c>
      <c r="E351">
        <v>57</v>
      </c>
      <c r="F351">
        <v>-1.2874499631576075</v>
      </c>
      <c r="G351">
        <v>0</v>
      </c>
      <c r="H351" s="1">
        <v>-1.2861618688249339</v>
      </c>
      <c r="I351" s="1">
        <v>0</v>
      </c>
      <c r="J351" s="1">
        <v>-1.2861618688249339</v>
      </c>
      <c r="K351" s="2">
        <v>68</v>
      </c>
      <c r="L351">
        <v>171</v>
      </c>
      <c r="M351" s="2">
        <v>23.255019999999998</v>
      </c>
      <c r="N351">
        <v>0</v>
      </c>
      <c r="O351">
        <v>0</v>
      </c>
      <c r="P351">
        <v>0</v>
      </c>
      <c r="Q351">
        <v>0</v>
      </c>
      <c r="R351">
        <v>0</v>
      </c>
      <c r="S351">
        <v>1</v>
      </c>
      <c r="T351">
        <v>1</v>
      </c>
      <c r="U351">
        <v>0</v>
      </c>
      <c r="V351">
        <v>0</v>
      </c>
      <c r="W351">
        <v>0</v>
      </c>
    </row>
    <row r="352" spans="1:23" x14ac:dyDescent="0.3">
      <c r="A352">
        <v>6</v>
      </c>
      <c r="B352">
        <v>323</v>
      </c>
      <c r="C352">
        <v>0</v>
      </c>
      <c r="D352">
        <v>0</v>
      </c>
      <c r="E352">
        <v>76</v>
      </c>
      <c r="F352">
        <v>0.82823497889346909</v>
      </c>
      <c r="G352">
        <v>0</v>
      </c>
      <c r="H352" s="1">
        <v>0.82740632938244796</v>
      </c>
      <c r="I352" s="1">
        <v>0</v>
      </c>
      <c r="J352" s="1">
        <v>0.82740632938244796</v>
      </c>
      <c r="K352" s="2">
        <v>59.9</v>
      </c>
      <c r="L352">
        <v>171</v>
      </c>
      <c r="M352" s="2">
        <v>20.484940000000002</v>
      </c>
      <c r="N352">
        <v>0</v>
      </c>
      <c r="O352">
        <v>0</v>
      </c>
      <c r="P352">
        <v>0</v>
      </c>
      <c r="Q352">
        <v>0</v>
      </c>
      <c r="R352">
        <v>0</v>
      </c>
      <c r="S352">
        <v>3</v>
      </c>
      <c r="T352">
        <v>0</v>
      </c>
      <c r="U352">
        <v>0</v>
      </c>
      <c r="V352">
        <v>1</v>
      </c>
      <c r="W352">
        <v>4</v>
      </c>
    </row>
    <row r="353" spans="1:23" x14ac:dyDescent="0.3">
      <c r="A353">
        <v>5</v>
      </c>
      <c r="B353">
        <v>296</v>
      </c>
      <c r="C353">
        <v>0</v>
      </c>
      <c r="D353">
        <v>0</v>
      </c>
      <c r="E353">
        <v>88</v>
      </c>
      <c r="F353">
        <v>2.1644570475573071</v>
      </c>
      <c r="G353">
        <v>0</v>
      </c>
      <c r="H353" s="1">
        <v>2.1622915071976365</v>
      </c>
      <c r="I353" s="1">
        <v>0</v>
      </c>
      <c r="J353" s="1">
        <v>2.1622915071976365</v>
      </c>
      <c r="K353" s="2">
        <v>59</v>
      </c>
      <c r="L353">
        <v>155</v>
      </c>
      <c r="M353" s="2">
        <v>24.557749999999999</v>
      </c>
      <c r="N353">
        <v>0</v>
      </c>
      <c r="O353">
        <v>0</v>
      </c>
      <c r="P353">
        <v>0</v>
      </c>
      <c r="Q353">
        <v>0</v>
      </c>
      <c r="R353">
        <v>0</v>
      </c>
      <c r="S353">
        <v>1</v>
      </c>
      <c r="T353">
        <v>1</v>
      </c>
      <c r="U353">
        <v>0</v>
      </c>
      <c r="V353">
        <v>0</v>
      </c>
      <c r="W353">
        <v>6</v>
      </c>
    </row>
    <row r="354" spans="1:23" x14ac:dyDescent="0.3">
      <c r="A354">
        <v>5</v>
      </c>
      <c r="B354">
        <v>295</v>
      </c>
      <c r="C354">
        <v>0</v>
      </c>
      <c r="D354">
        <v>1</v>
      </c>
      <c r="E354">
        <v>77</v>
      </c>
      <c r="F354">
        <v>0.93958681794878895</v>
      </c>
      <c r="G354">
        <v>77</v>
      </c>
      <c r="H354" s="1">
        <v>0.93864676086704701</v>
      </c>
      <c r="I354" s="1">
        <v>0.93864676086704701</v>
      </c>
      <c r="J354" s="1">
        <v>0</v>
      </c>
      <c r="K354" s="2">
        <v>83.9</v>
      </c>
      <c r="L354">
        <v>172</v>
      </c>
      <c r="M354" s="2">
        <v>28.359919999999999</v>
      </c>
      <c r="N354">
        <v>0</v>
      </c>
      <c r="O354">
        <v>0</v>
      </c>
      <c r="P354">
        <v>1</v>
      </c>
      <c r="Q354">
        <v>0</v>
      </c>
      <c r="R354">
        <v>0</v>
      </c>
      <c r="S354">
        <v>3</v>
      </c>
      <c r="T354">
        <v>0</v>
      </c>
      <c r="U354">
        <v>0</v>
      </c>
      <c r="V354">
        <v>1</v>
      </c>
      <c r="W354">
        <v>7</v>
      </c>
    </row>
    <row r="355" spans="1:23" x14ac:dyDescent="0.3">
      <c r="A355">
        <v>2</v>
      </c>
      <c r="B355">
        <v>82</v>
      </c>
      <c r="C355">
        <v>0</v>
      </c>
      <c r="D355">
        <v>1</v>
      </c>
      <c r="E355">
        <v>76</v>
      </c>
      <c r="F355">
        <v>0.82823497889346909</v>
      </c>
      <c r="G355">
        <v>76</v>
      </c>
      <c r="H355" s="1">
        <v>0.82740632938244796</v>
      </c>
      <c r="I355" s="1">
        <v>0.82740632938244796</v>
      </c>
      <c r="J355" s="1">
        <v>0</v>
      </c>
      <c r="K355" s="2">
        <v>88.5</v>
      </c>
      <c r="L355">
        <v>166</v>
      </c>
      <c r="M355" s="2">
        <v>32.116419999999998</v>
      </c>
      <c r="N355">
        <v>0</v>
      </c>
      <c r="O355">
        <v>0</v>
      </c>
      <c r="P355">
        <v>1</v>
      </c>
      <c r="Q355">
        <v>0</v>
      </c>
      <c r="R355">
        <v>0</v>
      </c>
      <c r="S355">
        <v>1</v>
      </c>
      <c r="T355">
        <v>1</v>
      </c>
      <c r="U355">
        <v>0</v>
      </c>
      <c r="V355">
        <v>0</v>
      </c>
      <c r="W355">
        <v>7</v>
      </c>
    </row>
    <row r="356" spans="1:23" x14ac:dyDescent="0.3">
      <c r="A356">
        <v>3</v>
      </c>
      <c r="B356">
        <v>95</v>
      </c>
      <c r="C356">
        <v>0</v>
      </c>
      <c r="D356">
        <v>0</v>
      </c>
      <c r="E356">
        <v>60</v>
      </c>
      <c r="F356">
        <v>-0.95339444599164813</v>
      </c>
      <c r="G356">
        <v>0</v>
      </c>
      <c r="H356" s="1">
        <v>-0.95244057437113672</v>
      </c>
      <c r="I356" s="1">
        <v>0</v>
      </c>
      <c r="J356" s="1">
        <v>-0.95244057437113672</v>
      </c>
      <c r="K356" s="2">
        <v>63.5</v>
      </c>
      <c r="L356">
        <v>163</v>
      </c>
      <c r="M356" s="2">
        <v>23.900030000000001</v>
      </c>
      <c r="N356">
        <v>0</v>
      </c>
      <c r="O356">
        <v>0</v>
      </c>
      <c r="P356">
        <v>0</v>
      </c>
      <c r="Q356">
        <v>0</v>
      </c>
      <c r="R356">
        <v>0</v>
      </c>
      <c r="S356">
        <v>2</v>
      </c>
      <c r="T356">
        <v>0</v>
      </c>
      <c r="U356">
        <v>1</v>
      </c>
      <c r="V356">
        <v>0</v>
      </c>
      <c r="W356">
        <v>1</v>
      </c>
    </row>
    <row r="357" spans="1:23" x14ac:dyDescent="0.3">
      <c r="A357">
        <v>5</v>
      </c>
      <c r="B357">
        <v>287</v>
      </c>
      <c r="C357">
        <v>0</v>
      </c>
      <c r="D357">
        <v>1</v>
      </c>
      <c r="E357">
        <v>66</v>
      </c>
      <c r="F357">
        <v>-0.28528341165972915</v>
      </c>
      <c r="G357">
        <v>66</v>
      </c>
      <c r="H357" s="1">
        <v>-0.28499798546354249</v>
      </c>
      <c r="I357" s="1">
        <v>-0.28499798546354249</v>
      </c>
      <c r="J357" s="1">
        <v>0</v>
      </c>
      <c r="K357" s="2">
        <v>112.5</v>
      </c>
      <c r="L357">
        <v>162</v>
      </c>
      <c r="M357" s="2">
        <v>42.86694</v>
      </c>
      <c r="N357">
        <v>0</v>
      </c>
      <c r="O357">
        <v>1</v>
      </c>
      <c r="P357">
        <v>1</v>
      </c>
      <c r="Q357">
        <v>1</v>
      </c>
      <c r="R357">
        <v>0</v>
      </c>
      <c r="S357">
        <v>3</v>
      </c>
      <c r="T357">
        <v>0</v>
      </c>
      <c r="U357">
        <v>0</v>
      </c>
      <c r="V357">
        <v>1</v>
      </c>
      <c r="W357">
        <v>6</v>
      </c>
    </row>
    <row r="358" spans="1:23" x14ac:dyDescent="0.3">
      <c r="A358">
        <v>1</v>
      </c>
      <c r="B358">
        <v>29</v>
      </c>
      <c r="C358">
        <v>0</v>
      </c>
      <c r="D358">
        <v>0</v>
      </c>
      <c r="E358">
        <v>60</v>
      </c>
      <c r="F358">
        <v>-0.95339444599164813</v>
      </c>
      <c r="G358">
        <v>0</v>
      </c>
      <c r="H358" s="1">
        <v>-0.95244057437113672</v>
      </c>
      <c r="I358" s="1">
        <v>0</v>
      </c>
      <c r="J358" s="1">
        <v>-0.95244057437113672</v>
      </c>
      <c r="K358" s="2">
        <v>75.7</v>
      </c>
      <c r="L358">
        <v>157</v>
      </c>
      <c r="M358" s="2">
        <v>30.711179999999999</v>
      </c>
      <c r="N358">
        <v>0</v>
      </c>
      <c r="O358">
        <v>0</v>
      </c>
      <c r="P358">
        <v>0</v>
      </c>
      <c r="Q358">
        <v>0</v>
      </c>
      <c r="R358">
        <v>0</v>
      </c>
      <c r="S358">
        <v>1</v>
      </c>
      <c r="T358">
        <v>1</v>
      </c>
      <c r="U358">
        <v>0</v>
      </c>
      <c r="V358">
        <v>0</v>
      </c>
      <c r="W358">
        <v>1</v>
      </c>
    </row>
    <row r="359" spans="1:23" x14ac:dyDescent="0.3">
      <c r="A359">
        <v>2</v>
      </c>
      <c r="B359">
        <v>63</v>
      </c>
      <c r="C359">
        <v>0</v>
      </c>
      <c r="D359">
        <v>1</v>
      </c>
      <c r="E359">
        <v>63</v>
      </c>
      <c r="F359">
        <v>-0.61933892882568864</v>
      </c>
      <c r="G359">
        <v>63</v>
      </c>
      <c r="H359" s="1">
        <v>-0.61871927991733955</v>
      </c>
      <c r="I359" s="1">
        <v>-0.61871927991733955</v>
      </c>
      <c r="J359" s="1">
        <v>0</v>
      </c>
      <c r="K359" s="2">
        <v>63.5</v>
      </c>
      <c r="L359">
        <v>157</v>
      </c>
      <c r="M359" s="2">
        <v>25.761690000000002</v>
      </c>
      <c r="N359">
        <v>1</v>
      </c>
      <c r="O359">
        <v>0</v>
      </c>
      <c r="P359">
        <v>0</v>
      </c>
      <c r="Q359">
        <v>0</v>
      </c>
      <c r="R359">
        <v>0</v>
      </c>
      <c r="S359">
        <v>1</v>
      </c>
      <c r="T359">
        <v>1</v>
      </c>
      <c r="U359">
        <v>0</v>
      </c>
      <c r="V359">
        <v>0</v>
      </c>
      <c r="W359">
        <v>2</v>
      </c>
    </row>
    <row r="360" spans="1:23" x14ac:dyDescent="0.3">
      <c r="A360">
        <v>3</v>
      </c>
      <c r="B360">
        <v>109</v>
      </c>
      <c r="C360">
        <v>0</v>
      </c>
      <c r="D360">
        <v>0</v>
      </c>
      <c r="E360">
        <v>69</v>
      </c>
      <c r="F360">
        <v>4.8772105506230352E-2</v>
      </c>
      <c r="G360">
        <v>0</v>
      </c>
      <c r="H360" s="1">
        <v>4.8723308990254642E-2</v>
      </c>
      <c r="I360" s="1">
        <v>0</v>
      </c>
      <c r="J360" s="1">
        <v>4.8723308990254642E-2</v>
      </c>
      <c r="K360" s="2">
        <v>77.099999999999994</v>
      </c>
      <c r="L360">
        <v>168</v>
      </c>
      <c r="M360" s="2">
        <v>27.31718</v>
      </c>
      <c r="N360">
        <v>0</v>
      </c>
      <c r="O360">
        <v>0</v>
      </c>
      <c r="P360">
        <v>1</v>
      </c>
      <c r="Q360">
        <v>0</v>
      </c>
      <c r="R360">
        <v>0</v>
      </c>
      <c r="S360">
        <v>2</v>
      </c>
      <c r="T360">
        <v>0</v>
      </c>
      <c r="U360">
        <v>1</v>
      </c>
      <c r="V360">
        <v>0</v>
      </c>
      <c r="W360">
        <v>4</v>
      </c>
    </row>
    <row r="361" spans="1:23" x14ac:dyDescent="0.3">
      <c r="A361">
        <v>4</v>
      </c>
      <c r="B361">
        <v>194</v>
      </c>
      <c r="C361">
        <v>0</v>
      </c>
      <c r="D361">
        <v>0</v>
      </c>
      <c r="E361">
        <v>80</v>
      </c>
      <c r="F361">
        <v>1.2736423351147483</v>
      </c>
      <c r="G361">
        <v>0</v>
      </c>
      <c r="H361" s="1">
        <v>1.2723680553208441</v>
      </c>
      <c r="I361" s="1">
        <v>0</v>
      </c>
      <c r="J361" s="1">
        <v>1.2723680553208441</v>
      </c>
      <c r="K361" s="2">
        <v>61.2</v>
      </c>
      <c r="L361">
        <v>165</v>
      </c>
      <c r="M361" s="2">
        <v>22.479340000000001</v>
      </c>
      <c r="N361">
        <v>0</v>
      </c>
      <c r="O361">
        <v>0</v>
      </c>
      <c r="P361">
        <v>0</v>
      </c>
      <c r="Q361">
        <v>0</v>
      </c>
      <c r="R361">
        <v>0</v>
      </c>
      <c r="S361">
        <v>2</v>
      </c>
      <c r="T361">
        <v>0</v>
      </c>
      <c r="U361">
        <v>1</v>
      </c>
      <c r="V361">
        <v>0</v>
      </c>
      <c r="W361">
        <v>5</v>
      </c>
    </row>
    <row r="362" spans="1:23" x14ac:dyDescent="0.3">
      <c r="A362">
        <v>4</v>
      </c>
      <c r="B362">
        <v>284</v>
      </c>
      <c r="C362">
        <v>0</v>
      </c>
      <c r="D362">
        <v>1</v>
      </c>
      <c r="E362">
        <v>63</v>
      </c>
      <c r="F362">
        <v>-0.61933892882568864</v>
      </c>
      <c r="G362">
        <v>63</v>
      </c>
      <c r="H362" s="1">
        <v>-0.61871927991733955</v>
      </c>
      <c r="I362" s="1">
        <v>-0.61871927991733955</v>
      </c>
      <c r="J362" s="1">
        <v>0</v>
      </c>
      <c r="K362" s="2">
        <v>46.7</v>
      </c>
      <c r="L362">
        <v>153</v>
      </c>
      <c r="M362" s="2">
        <v>19.949590000000001</v>
      </c>
      <c r="N362">
        <v>0</v>
      </c>
      <c r="O362">
        <v>1</v>
      </c>
      <c r="P362">
        <v>0</v>
      </c>
      <c r="Q362">
        <v>0</v>
      </c>
      <c r="R362">
        <v>0</v>
      </c>
      <c r="S362">
        <v>3</v>
      </c>
      <c r="T362">
        <v>0</v>
      </c>
      <c r="U362">
        <v>0</v>
      </c>
      <c r="V362">
        <v>1</v>
      </c>
      <c r="W362">
        <v>4</v>
      </c>
    </row>
    <row r="363" spans="1:23" x14ac:dyDescent="0.3">
      <c r="A363">
        <v>6</v>
      </c>
      <c r="B363">
        <v>320</v>
      </c>
      <c r="C363">
        <v>0</v>
      </c>
      <c r="D363">
        <v>0</v>
      </c>
      <c r="E363">
        <v>59</v>
      </c>
      <c r="F363">
        <v>-1.064746285046968</v>
      </c>
      <c r="G363">
        <v>0</v>
      </c>
      <c r="H363" s="1">
        <v>-1.0636810058557358</v>
      </c>
      <c r="I363" s="1">
        <v>0</v>
      </c>
      <c r="J363" s="1">
        <v>-1.0636810058557358</v>
      </c>
      <c r="K363" s="2">
        <v>116.6</v>
      </c>
      <c r="L363">
        <v>170</v>
      </c>
      <c r="M363" s="2">
        <v>40.346020000000003</v>
      </c>
      <c r="N363">
        <v>0</v>
      </c>
      <c r="O363">
        <v>0</v>
      </c>
      <c r="P363">
        <v>0</v>
      </c>
      <c r="Q363">
        <v>0</v>
      </c>
      <c r="R363">
        <v>0</v>
      </c>
      <c r="S363">
        <v>2</v>
      </c>
      <c r="T363">
        <v>0</v>
      </c>
      <c r="U363">
        <v>1</v>
      </c>
      <c r="V363">
        <v>0</v>
      </c>
      <c r="W363">
        <v>0</v>
      </c>
    </row>
    <row r="364" spans="1:23" x14ac:dyDescent="0.3">
      <c r="A364">
        <v>5</v>
      </c>
      <c r="B364">
        <v>294</v>
      </c>
      <c r="C364">
        <v>0</v>
      </c>
      <c r="D364">
        <v>0</v>
      </c>
      <c r="E364">
        <v>62</v>
      </c>
      <c r="F364">
        <v>-0.7306907678810084</v>
      </c>
      <c r="G364">
        <v>0</v>
      </c>
      <c r="H364" s="1">
        <v>-0.7299597114019386</v>
      </c>
      <c r="I364" s="1">
        <v>0</v>
      </c>
      <c r="J364" s="1">
        <v>-0.7299597114019386</v>
      </c>
      <c r="K364" s="2">
        <v>88.5</v>
      </c>
      <c r="L364">
        <v>165</v>
      </c>
      <c r="M364" s="2">
        <v>32.506889999999999</v>
      </c>
      <c r="N364">
        <v>0</v>
      </c>
      <c r="O364">
        <v>1</v>
      </c>
      <c r="P364">
        <v>0</v>
      </c>
      <c r="Q364">
        <v>0</v>
      </c>
      <c r="R364">
        <v>0</v>
      </c>
      <c r="S364">
        <v>1</v>
      </c>
      <c r="T364">
        <v>1</v>
      </c>
      <c r="U364">
        <v>0</v>
      </c>
      <c r="V364">
        <v>0</v>
      </c>
      <c r="W364">
        <v>2</v>
      </c>
    </row>
    <row r="365" spans="1:23" x14ac:dyDescent="0.3">
      <c r="A365">
        <v>3</v>
      </c>
      <c r="B365">
        <v>112</v>
      </c>
      <c r="C365">
        <v>0</v>
      </c>
      <c r="D365">
        <v>0</v>
      </c>
      <c r="E365">
        <v>59</v>
      </c>
      <c r="F365">
        <v>-1.064746285046968</v>
      </c>
      <c r="G365">
        <v>0</v>
      </c>
      <c r="H365" s="1">
        <v>-1.0636810058557358</v>
      </c>
      <c r="I365" s="1">
        <v>0</v>
      </c>
      <c r="J365" s="1">
        <v>-1.0636810058557358</v>
      </c>
      <c r="K365" s="2">
        <v>66.7</v>
      </c>
      <c r="L365">
        <v>157</v>
      </c>
      <c r="M365" s="2">
        <v>27.059920000000002</v>
      </c>
      <c r="N365">
        <v>0</v>
      </c>
      <c r="O365">
        <v>0</v>
      </c>
      <c r="P365">
        <v>0</v>
      </c>
      <c r="Q365">
        <v>0</v>
      </c>
      <c r="R365">
        <v>0</v>
      </c>
      <c r="S365">
        <v>2</v>
      </c>
      <c r="T365">
        <v>0</v>
      </c>
      <c r="U365">
        <v>1</v>
      </c>
      <c r="V365">
        <v>0</v>
      </c>
      <c r="W365">
        <v>0</v>
      </c>
    </row>
    <row r="366" spans="1:23" x14ac:dyDescent="0.3">
      <c r="A366">
        <v>6</v>
      </c>
      <c r="B366">
        <v>305</v>
      </c>
      <c r="C366">
        <v>0</v>
      </c>
      <c r="D366">
        <v>0</v>
      </c>
      <c r="E366">
        <v>62</v>
      </c>
      <c r="F366">
        <v>-0.7306907678810084</v>
      </c>
      <c r="G366">
        <v>0</v>
      </c>
      <c r="H366" s="1">
        <v>-0.7299597114019386</v>
      </c>
      <c r="I366" s="1">
        <v>0</v>
      </c>
      <c r="J366" s="1">
        <v>-0.7299597114019386</v>
      </c>
      <c r="K366" s="2">
        <v>61.2</v>
      </c>
      <c r="L366">
        <v>160</v>
      </c>
      <c r="M366" s="2">
        <v>23.90625</v>
      </c>
      <c r="N366">
        <v>0</v>
      </c>
      <c r="O366">
        <v>1</v>
      </c>
      <c r="P366">
        <v>1</v>
      </c>
      <c r="Q366">
        <v>1</v>
      </c>
      <c r="R366">
        <v>0</v>
      </c>
      <c r="S366">
        <v>3</v>
      </c>
      <c r="T366">
        <v>0</v>
      </c>
      <c r="U366">
        <v>0</v>
      </c>
      <c r="V366">
        <v>1</v>
      </c>
      <c r="W366">
        <v>4</v>
      </c>
    </row>
    <row r="367" spans="1:23" x14ac:dyDescent="0.3">
      <c r="A367">
        <v>1</v>
      </c>
      <c r="B367">
        <v>34</v>
      </c>
      <c r="C367">
        <v>0</v>
      </c>
      <c r="D367">
        <v>0</v>
      </c>
      <c r="E367">
        <v>72</v>
      </c>
      <c r="F367">
        <v>0.38282762267218984</v>
      </c>
      <c r="G367">
        <v>0</v>
      </c>
      <c r="H367" s="1">
        <v>0.38244460344405179</v>
      </c>
      <c r="I367" s="1">
        <v>0</v>
      </c>
      <c r="J367" s="1">
        <v>0.38244460344405179</v>
      </c>
      <c r="K367" s="2">
        <v>46.7</v>
      </c>
      <c r="L367">
        <v>155</v>
      </c>
      <c r="M367" s="2">
        <v>19.438089999999999</v>
      </c>
      <c r="N367">
        <v>0</v>
      </c>
      <c r="O367">
        <v>0</v>
      </c>
      <c r="P367">
        <v>0</v>
      </c>
      <c r="Q367">
        <v>0</v>
      </c>
      <c r="R367">
        <v>1</v>
      </c>
      <c r="S367">
        <v>2</v>
      </c>
      <c r="T367">
        <v>0</v>
      </c>
      <c r="U367">
        <v>1</v>
      </c>
      <c r="V367">
        <v>0</v>
      </c>
      <c r="W367">
        <v>5</v>
      </c>
    </row>
    <row r="368" spans="1:23" x14ac:dyDescent="0.3">
      <c r="A368">
        <v>2</v>
      </c>
      <c r="B368">
        <v>82</v>
      </c>
      <c r="C368">
        <v>0</v>
      </c>
      <c r="D368">
        <v>0</v>
      </c>
      <c r="E368">
        <v>80</v>
      </c>
      <c r="F368">
        <v>1.2736423351147483</v>
      </c>
      <c r="G368">
        <v>0</v>
      </c>
      <c r="H368" s="1">
        <v>1.2723680553208441</v>
      </c>
      <c r="I368" s="1">
        <v>0</v>
      </c>
      <c r="J368" s="1">
        <v>1.2723680553208441</v>
      </c>
      <c r="K368" s="2">
        <v>59.9</v>
      </c>
      <c r="L368">
        <v>163</v>
      </c>
      <c r="M368" s="2">
        <v>22.545069999999999</v>
      </c>
      <c r="N368">
        <v>0</v>
      </c>
      <c r="O368">
        <v>0</v>
      </c>
      <c r="P368">
        <v>0</v>
      </c>
      <c r="Q368">
        <v>0</v>
      </c>
      <c r="R368">
        <v>0</v>
      </c>
      <c r="S368">
        <v>1</v>
      </c>
      <c r="T368">
        <v>1</v>
      </c>
      <c r="U368">
        <v>0</v>
      </c>
      <c r="V368">
        <v>0</v>
      </c>
      <c r="W368">
        <v>5</v>
      </c>
    </row>
    <row r="369" spans="1:23" x14ac:dyDescent="0.3">
      <c r="A369">
        <v>6</v>
      </c>
      <c r="B369">
        <v>323</v>
      </c>
      <c r="C369">
        <v>0</v>
      </c>
      <c r="D369">
        <v>1</v>
      </c>
      <c r="E369">
        <v>62</v>
      </c>
      <c r="F369">
        <v>-0.7306907678810084</v>
      </c>
      <c r="G369">
        <v>62</v>
      </c>
      <c r="H369" s="1">
        <v>-0.7299597114019386</v>
      </c>
      <c r="I369" s="1">
        <v>-0.7299597114019386</v>
      </c>
      <c r="J369" s="1">
        <v>0</v>
      </c>
      <c r="K369" s="2">
        <v>56.7</v>
      </c>
      <c r="L369">
        <v>159</v>
      </c>
      <c r="M369" s="2">
        <v>22.427910000000001</v>
      </c>
      <c r="N369">
        <v>1</v>
      </c>
      <c r="O369">
        <v>1</v>
      </c>
      <c r="P369">
        <v>0</v>
      </c>
      <c r="Q369">
        <v>0</v>
      </c>
      <c r="R369">
        <v>0</v>
      </c>
      <c r="S369">
        <v>2</v>
      </c>
      <c r="T369">
        <v>0</v>
      </c>
      <c r="U369">
        <v>1</v>
      </c>
      <c r="V369">
        <v>0</v>
      </c>
      <c r="W369">
        <v>4</v>
      </c>
    </row>
    <row r="370" spans="1:23" x14ac:dyDescent="0.3">
      <c r="A370">
        <v>3</v>
      </c>
      <c r="B370">
        <v>175</v>
      </c>
      <c r="C370">
        <v>0</v>
      </c>
      <c r="D370">
        <v>0</v>
      </c>
      <c r="E370">
        <v>57</v>
      </c>
      <c r="F370">
        <v>-1.2874499631576075</v>
      </c>
      <c r="G370">
        <v>0</v>
      </c>
      <c r="H370" s="1">
        <v>-1.2861618688249339</v>
      </c>
      <c r="I370" s="1">
        <v>0</v>
      </c>
      <c r="J370" s="1">
        <v>-1.2861618688249339</v>
      </c>
      <c r="K370" s="2">
        <v>71.2</v>
      </c>
      <c r="L370">
        <v>163</v>
      </c>
      <c r="M370" s="2">
        <v>26.79815</v>
      </c>
      <c r="N370">
        <v>0</v>
      </c>
      <c r="O370">
        <v>0</v>
      </c>
      <c r="P370">
        <v>1</v>
      </c>
      <c r="Q370">
        <v>0</v>
      </c>
      <c r="R370">
        <v>0</v>
      </c>
      <c r="S370">
        <v>1</v>
      </c>
      <c r="T370">
        <v>1</v>
      </c>
      <c r="U370">
        <v>0</v>
      </c>
      <c r="V370">
        <v>0</v>
      </c>
      <c r="W370">
        <v>2</v>
      </c>
    </row>
    <row r="371" spans="1:23" x14ac:dyDescent="0.3">
      <c r="A371">
        <v>2</v>
      </c>
      <c r="B371">
        <v>53</v>
      </c>
      <c r="C371">
        <v>0</v>
      </c>
      <c r="D371">
        <v>0</v>
      </c>
      <c r="E371">
        <v>71</v>
      </c>
      <c r="F371">
        <v>0.27147578361687003</v>
      </c>
      <c r="G371">
        <v>0</v>
      </c>
      <c r="H371" s="1">
        <v>0.27120417195945273</v>
      </c>
      <c r="I371" s="1">
        <v>0</v>
      </c>
      <c r="J371" s="1">
        <v>0.27120417195945273</v>
      </c>
      <c r="K371" s="2">
        <v>63.5</v>
      </c>
      <c r="L371">
        <v>154</v>
      </c>
      <c r="M371" s="2">
        <v>26.775169999999999</v>
      </c>
      <c r="N371">
        <v>0</v>
      </c>
      <c r="O371">
        <v>0</v>
      </c>
      <c r="P371">
        <v>0</v>
      </c>
      <c r="Q371">
        <v>0</v>
      </c>
      <c r="R371">
        <v>0</v>
      </c>
      <c r="S371">
        <v>1</v>
      </c>
      <c r="T371">
        <v>1</v>
      </c>
      <c r="U371">
        <v>0</v>
      </c>
      <c r="V371">
        <v>0</v>
      </c>
      <c r="W371">
        <v>3</v>
      </c>
    </row>
    <row r="372" spans="1:23" x14ac:dyDescent="0.3">
      <c r="A372">
        <v>6</v>
      </c>
      <c r="B372">
        <v>313</v>
      </c>
      <c r="C372">
        <v>0</v>
      </c>
      <c r="D372">
        <v>1</v>
      </c>
      <c r="E372">
        <v>85</v>
      </c>
      <c r="F372">
        <v>1.8304015303913477</v>
      </c>
      <c r="G372">
        <v>85</v>
      </c>
      <c r="H372" s="1">
        <v>1.8285702127438392</v>
      </c>
      <c r="I372" s="1">
        <v>1.8285702127438392</v>
      </c>
      <c r="J372" s="1">
        <v>0</v>
      </c>
      <c r="K372" s="2">
        <v>72.599999999999994</v>
      </c>
      <c r="L372">
        <v>157</v>
      </c>
      <c r="M372" s="2">
        <v>29.453530000000001</v>
      </c>
      <c r="N372">
        <v>0</v>
      </c>
      <c r="O372">
        <v>0</v>
      </c>
      <c r="P372">
        <v>0</v>
      </c>
      <c r="Q372">
        <v>0</v>
      </c>
      <c r="R372">
        <v>0</v>
      </c>
      <c r="S372">
        <v>2</v>
      </c>
      <c r="T372">
        <v>0</v>
      </c>
      <c r="U372">
        <v>1</v>
      </c>
      <c r="V372">
        <v>0</v>
      </c>
      <c r="W372">
        <v>7</v>
      </c>
    </row>
    <row r="373" spans="1:23" x14ac:dyDescent="0.3">
      <c r="A373">
        <v>6</v>
      </c>
      <c r="B373">
        <v>322</v>
      </c>
      <c r="C373">
        <v>0</v>
      </c>
      <c r="D373">
        <v>0</v>
      </c>
      <c r="E373">
        <v>69</v>
      </c>
      <c r="F373">
        <v>4.8772105506230352E-2</v>
      </c>
      <c r="G373">
        <v>0</v>
      </c>
      <c r="H373" s="1">
        <v>4.8723308990254642E-2</v>
      </c>
      <c r="I373" s="1">
        <v>0</v>
      </c>
      <c r="J373" s="1">
        <v>4.8723308990254642E-2</v>
      </c>
      <c r="K373" s="2">
        <v>73.5</v>
      </c>
      <c r="L373">
        <v>167</v>
      </c>
      <c r="M373" s="2">
        <v>26.354479999999999</v>
      </c>
      <c r="N373">
        <v>1</v>
      </c>
      <c r="O373">
        <v>1</v>
      </c>
      <c r="P373">
        <v>1</v>
      </c>
      <c r="Q373">
        <v>1</v>
      </c>
      <c r="R373">
        <v>0</v>
      </c>
      <c r="S373">
        <v>2</v>
      </c>
      <c r="T373">
        <v>0</v>
      </c>
      <c r="U373">
        <v>1</v>
      </c>
      <c r="V373">
        <v>0</v>
      </c>
      <c r="W373">
        <v>5</v>
      </c>
    </row>
    <row r="374" spans="1:23" x14ac:dyDescent="0.3">
      <c r="A374">
        <v>5</v>
      </c>
      <c r="B374">
        <v>295</v>
      </c>
      <c r="C374">
        <v>0</v>
      </c>
      <c r="D374">
        <v>1</v>
      </c>
      <c r="E374">
        <v>80</v>
      </c>
      <c r="F374">
        <v>1.2736423351147483</v>
      </c>
      <c r="G374">
        <v>80</v>
      </c>
      <c r="H374" s="1">
        <v>1.2723680553208441</v>
      </c>
      <c r="I374" s="1">
        <v>1.2723680553208441</v>
      </c>
      <c r="J374" s="1">
        <v>0</v>
      </c>
      <c r="K374" s="2">
        <v>44.9</v>
      </c>
      <c r="L374">
        <v>156</v>
      </c>
      <c r="M374" s="2">
        <v>18.450030000000002</v>
      </c>
      <c r="N374">
        <v>0</v>
      </c>
      <c r="O374">
        <v>0</v>
      </c>
      <c r="P374">
        <v>0</v>
      </c>
      <c r="Q374">
        <v>0</v>
      </c>
      <c r="R374">
        <v>0</v>
      </c>
      <c r="S374">
        <v>1</v>
      </c>
      <c r="T374">
        <v>1</v>
      </c>
      <c r="U374">
        <v>0</v>
      </c>
      <c r="V374">
        <v>0</v>
      </c>
      <c r="W374">
        <v>7</v>
      </c>
    </row>
    <row r="375" spans="1:23" x14ac:dyDescent="0.3">
      <c r="A375">
        <v>1</v>
      </c>
      <c r="B375">
        <v>16</v>
      </c>
      <c r="C375">
        <v>0</v>
      </c>
      <c r="D375">
        <v>0</v>
      </c>
      <c r="E375">
        <v>67</v>
      </c>
      <c r="F375">
        <v>-0.17393157260440931</v>
      </c>
      <c r="G375">
        <v>0</v>
      </c>
      <c r="H375" s="1">
        <v>-0.17375755397894344</v>
      </c>
      <c r="I375" s="1">
        <v>0</v>
      </c>
      <c r="J375" s="1">
        <v>-0.17375755397894344</v>
      </c>
      <c r="K375" s="2">
        <v>65.3</v>
      </c>
      <c r="L375">
        <v>163</v>
      </c>
      <c r="M375" s="2">
        <v>24.57752</v>
      </c>
      <c r="N375">
        <v>0</v>
      </c>
      <c r="O375">
        <v>0</v>
      </c>
      <c r="P375">
        <v>0</v>
      </c>
      <c r="Q375">
        <v>0</v>
      </c>
      <c r="R375">
        <v>0</v>
      </c>
      <c r="S375">
        <v>1</v>
      </c>
      <c r="T375">
        <v>1</v>
      </c>
      <c r="U375">
        <v>0</v>
      </c>
      <c r="V375">
        <v>0</v>
      </c>
      <c r="W375">
        <v>2</v>
      </c>
    </row>
    <row r="376" spans="1:23" x14ac:dyDescent="0.3">
      <c r="A376">
        <v>4</v>
      </c>
      <c r="B376">
        <v>284</v>
      </c>
      <c r="C376">
        <v>0</v>
      </c>
      <c r="D376">
        <v>0</v>
      </c>
      <c r="E376">
        <v>70</v>
      </c>
      <c r="F376">
        <v>0.16012394456155019</v>
      </c>
      <c r="G376">
        <v>0</v>
      </c>
      <c r="H376" s="1">
        <v>0.15996374047485368</v>
      </c>
      <c r="I376" s="1">
        <v>0</v>
      </c>
      <c r="J376" s="1">
        <v>0.15996374047485368</v>
      </c>
      <c r="K376" s="2">
        <v>74.8</v>
      </c>
      <c r="L376">
        <v>158</v>
      </c>
      <c r="M376" s="2">
        <v>29.963149999999999</v>
      </c>
      <c r="N376">
        <v>0</v>
      </c>
      <c r="O376">
        <v>0</v>
      </c>
      <c r="P376">
        <v>0</v>
      </c>
      <c r="Q376">
        <v>0</v>
      </c>
      <c r="R376">
        <v>0</v>
      </c>
      <c r="S376">
        <v>1</v>
      </c>
      <c r="T376">
        <v>1</v>
      </c>
      <c r="U376">
        <v>0</v>
      </c>
      <c r="V376">
        <v>0</v>
      </c>
      <c r="W376">
        <v>3</v>
      </c>
    </row>
    <row r="377" spans="1:23" x14ac:dyDescent="0.3">
      <c r="A377">
        <v>5</v>
      </c>
      <c r="B377">
        <v>300</v>
      </c>
      <c r="C377">
        <v>1</v>
      </c>
      <c r="D377">
        <v>0</v>
      </c>
      <c r="E377">
        <v>81</v>
      </c>
      <c r="F377">
        <v>1.3849941741700682</v>
      </c>
      <c r="G377">
        <v>0</v>
      </c>
      <c r="H377" s="1">
        <v>1.3836084868054432</v>
      </c>
      <c r="I377" s="1">
        <v>0</v>
      </c>
      <c r="J377" s="1">
        <v>1.3836084868054432</v>
      </c>
      <c r="K377" s="2">
        <v>49.9</v>
      </c>
      <c r="L377">
        <v>151</v>
      </c>
      <c r="M377" s="2">
        <v>21.885010000000001</v>
      </c>
      <c r="N377">
        <v>0</v>
      </c>
      <c r="O377">
        <v>0</v>
      </c>
      <c r="P377">
        <v>0</v>
      </c>
      <c r="Q377">
        <v>0</v>
      </c>
      <c r="R377">
        <v>0</v>
      </c>
      <c r="S377">
        <v>1</v>
      </c>
      <c r="T377">
        <v>1</v>
      </c>
      <c r="U377">
        <v>0</v>
      </c>
      <c r="V377">
        <v>0</v>
      </c>
      <c r="W377">
        <v>6</v>
      </c>
    </row>
    <row r="378" spans="1:23" x14ac:dyDescent="0.3">
      <c r="A378">
        <v>1</v>
      </c>
      <c r="B378">
        <v>29</v>
      </c>
      <c r="C378">
        <v>1</v>
      </c>
      <c r="D378">
        <v>1</v>
      </c>
      <c r="E378">
        <v>72</v>
      </c>
      <c r="F378">
        <v>0.38282762267218984</v>
      </c>
      <c r="G378">
        <v>72</v>
      </c>
      <c r="H378" s="1">
        <v>0.38244460344405179</v>
      </c>
      <c r="I378" s="1">
        <v>0.38244460344405179</v>
      </c>
      <c r="J378" s="1">
        <v>0</v>
      </c>
      <c r="K378" s="2">
        <v>75.3</v>
      </c>
      <c r="L378">
        <v>155</v>
      </c>
      <c r="M378" s="2">
        <v>31.34235</v>
      </c>
      <c r="N378">
        <v>0</v>
      </c>
      <c r="O378">
        <v>0</v>
      </c>
      <c r="P378">
        <v>1</v>
      </c>
      <c r="Q378">
        <v>0</v>
      </c>
      <c r="R378">
        <v>0</v>
      </c>
      <c r="S378">
        <v>3</v>
      </c>
      <c r="T378">
        <v>0</v>
      </c>
      <c r="U378">
        <v>0</v>
      </c>
      <c r="V378">
        <v>1</v>
      </c>
      <c r="W378">
        <v>6</v>
      </c>
    </row>
    <row r="379" spans="1:23" x14ac:dyDescent="0.3">
      <c r="A379">
        <v>5</v>
      </c>
      <c r="B379">
        <v>296</v>
      </c>
      <c r="C379">
        <v>1</v>
      </c>
      <c r="D379">
        <v>1</v>
      </c>
      <c r="E379">
        <v>83</v>
      </c>
      <c r="F379">
        <v>1.6076978522807079</v>
      </c>
      <c r="G379">
        <v>83</v>
      </c>
      <c r="H379" s="1">
        <v>1.6060893497746411</v>
      </c>
      <c r="I379" s="1">
        <v>1.6060893497746411</v>
      </c>
      <c r="J379" s="1">
        <v>0</v>
      </c>
      <c r="K379" s="2">
        <v>72.599999999999994</v>
      </c>
      <c r="L379">
        <v>152</v>
      </c>
      <c r="M379" s="2">
        <v>31.42313</v>
      </c>
      <c r="N379">
        <v>0</v>
      </c>
      <c r="O379">
        <v>0</v>
      </c>
      <c r="P379">
        <v>0</v>
      </c>
      <c r="Q379">
        <v>0</v>
      </c>
      <c r="R379">
        <v>0</v>
      </c>
      <c r="S379">
        <v>2</v>
      </c>
      <c r="T379">
        <v>0</v>
      </c>
      <c r="U379">
        <v>1</v>
      </c>
      <c r="V379">
        <v>0</v>
      </c>
      <c r="W379">
        <v>6</v>
      </c>
    </row>
    <row r="380" spans="1:23" x14ac:dyDescent="0.3">
      <c r="A380">
        <v>5</v>
      </c>
      <c r="B380">
        <v>300</v>
      </c>
      <c r="C380">
        <v>1</v>
      </c>
      <c r="D380">
        <v>0</v>
      </c>
      <c r="E380">
        <v>74</v>
      </c>
      <c r="F380">
        <v>0.60553130078282946</v>
      </c>
      <c r="G380">
        <v>0</v>
      </c>
      <c r="H380" s="1">
        <v>0.60492546641324985</v>
      </c>
      <c r="I380" s="1">
        <v>0</v>
      </c>
      <c r="J380" s="1">
        <v>0.60492546641324985</v>
      </c>
      <c r="K380" s="2">
        <v>63.5</v>
      </c>
      <c r="L380">
        <v>150</v>
      </c>
      <c r="M380" s="2">
        <v>28.22222</v>
      </c>
      <c r="N380">
        <v>1</v>
      </c>
      <c r="O380">
        <v>0</v>
      </c>
      <c r="P380">
        <v>1</v>
      </c>
      <c r="Q380">
        <v>0</v>
      </c>
      <c r="R380">
        <v>0</v>
      </c>
      <c r="S380">
        <v>2</v>
      </c>
      <c r="T380">
        <v>0</v>
      </c>
      <c r="U380">
        <v>1</v>
      </c>
      <c r="V380">
        <v>0</v>
      </c>
      <c r="W380">
        <v>5</v>
      </c>
    </row>
    <row r="381" spans="1:23" x14ac:dyDescent="0.3">
      <c r="A381">
        <v>3</v>
      </c>
      <c r="B381">
        <v>172</v>
      </c>
      <c r="C381">
        <v>1</v>
      </c>
      <c r="D381">
        <v>0</v>
      </c>
      <c r="E381">
        <v>81</v>
      </c>
      <c r="F381">
        <v>1.3849941741700682</v>
      </c>
      <c r="G381">
        <v>0</v>
      </c>
      <c r="H381" s="1">
        <v>1.3836084868054432</v>
      </c>
      <c r="I381" s="1">
        <v>0</v>
      </c>
      <c r="J381" s="1">
        <v>1.3836084868054432</v>
      </c>
      <c r="K381" s="2">
        <v>77.099999999999994</v>
      </c>
      <c r="L381">
        <v>158</v>
      </c>
      <c r="M381" s="2">
        <v>30.88447</v>
      </c>
      <c r="N381">
        <v>0</v>
      </c>
      <c r="O381">
        <v>0</v>
      </c>
      <c r="P381">
        <v>1</v>
      </c>
      <c r="Q381">
        <v>0</v>
      </c>
      <c r="R381">
        <v>0</v>
      </c>
      <c r="S381">
        <v>3</v>
      </c>
      <c r="T381">
        <v>0</v>
      </c>
      <c r="U381">
        <v>0</v>
      </c>
      <c r="V381">
        <v>1</v>
      </c>
      <c r="W381">
        <v>7</v>
      </c>
    </row>
    <row r="382" spans="1:23" x14ac:dyDescent="0.3">
      <c r="A382">
        <v>6</v>
      </c>
      <c r="B382">
        <v>313</v>
      </c>
      <c r="C382">
        <v>1</v>
      </c>
      <c r="D382">
        <v>0</v>
      </c>
      <c r="E382">
        <v>75</v>
      </c>
      <c r="F382">
        <v>0.71688313983814933</v>
      </c>
      <c r="G382">
        <v>0</v>
      </c>
      <c r="H382" s="1">
        <v>0.7161658978978489</v>
      </c>
      <c r="I382" s="1">
        <v>0</v>
      </c>
      <c r="J382" s="1">
        <v>0.7161658978978489</v>
      </c>
      <c r="K382" s="2">
        <v>52.6</v>
      </c>
      <c r="L382">
        <v>154</v>
      </c>
      <c r="M382" s="2">
        <v>22.179120000000001</v>
      </c>
      <c r="N382">
        <v>0</v>
      </c>
      <c r="O382">
        <v>0</v>
      </c>
      <c r="P382">
        <v>0</v>
      </c>
      <c r="Q382">
        <v>0</v>
      </c>
      <c r="R382">
        <v>0</v>
      </c>
      <c r="S382">
        <v>2</v>
      </c>
      <c r="T382">
        <v>0</v>
      </c>
      <c r="U382">
        <v>1</v>
      </c>
      <c r="V382">
        <v>0</v>
      </c>
      <c r="W382">
        <v>5</v>
      </c>
    </row>
    <row r="383" spans="1:23" x14ac:dyDescent="0.3">
      <c r="A383">
        <v>1</v>
      </c>
      <c r="B383">
        <v>36</v>
      </c>
      <c r="C383">
        <v>1</v>
      </c>
      <c r="D383">
        <v>0</v>
      </c>
      <c r="E383">
        <v>70</v>
      </c>
      <c r="F383">
        <v>0.16012394456155019</v>
      </c>
      <c r="G383">
        <v>0</v>
      </c>
      <c r="H383" s="1">
        <v>0.15996374047485368</v>
      </c>
      <c r="I383" s="1">
        <v>0</v>
      </c>
      <c r="J383" s="1">
        <v>0.15996374047485368</v>
      </c>
      <c r="K383" s="2">
        <v>65.3</v>
      </c>
      <c r="L383">
        <v>155</v>
      </c>
      <c r="M383" s="2">
        <v>27.180019999999999</v>
      </c>
      <c r="N383">
        <v>0</v>
      </c>
      <c r="O383">
        <v>0</v>
      </c>
      <c r="P383">
        <v>0</v>
      </c>
      <c r="Q383">
        <v>0</v>
      </c>
      <c r="R383">
        <v>0</v>
      </c>
      <c r="S383">
        <v>2</v>
      </c>
      <c r="T383">
        <v>0</v>
      </c>
      <c r="U383">
        <v>1</v>
      </c>
      <c r="V383">
        <v>0</v>
      </c>
      <c r="W383">
        <v>3</v>
      </c>
    </row>
    <row r="384" spans="1:23" x14ac:dyDescent="0.3">
      <c r="A384">
        <v>2</v>
      </c>
      <c r="B384">
        <v>72</v>
      </c>
      <c r="C384">
        <v>1</v>
      </c>
      <c r="D384">
        <v>1</v>
      </c>
      <c r="E384">
        <v>61</v>
      </c>
      <c r="F384">
        <v>-0.84204260693632826</v>
      </c>
      <c r="G384">
        <v>61</v>
      </c>
      <c r="H384" s="1">
        <v>-0.84120014288653766</v>
      </c>
      <c r="I384" s="1">
        <v>-0.84120014288653766</v>
      </c>
      <c r="J384" s="1">
        <v>0</v>
      </c>
      <c r="K384" s="2">
        <v>88.5</v>
      </c>
      <c r="L384">
        <v>158</v>
      </c>
      <c r="M384" s="2">
        <v>35.451050000000002</v>
      </c>
      <c r="N384">
        <v>0</v>
      </c>
      <c r="O384">
        <v>0</v>
      </c>
      <c r="P384">
        <v>1</v>
      </c>
      <c r="Q384">
        <v>0</v>
      </c>
      <c r="R384">
        <v>0</v>
      </c>
      <c r="S384">
        <v>2</v>
      </c>
      <c r="T384">
        <v>0</v>
      </c>
      <c r="U384">
        <v>1</v>
      </c>
      <c r="V384">
        <v>0</v>
      </c>
      <c r="W384">
        <v>4</v>
      </c>
    </row>
    <row r="385" spans="1:23" x14ac:dyDescent="0.3">
      <c r="A385">
        <v>1</v>
      </c>
      <c r="B385">
        <v>35</v>
      </c>
      <c r="C385">
        <v>1</v>
      </c>
      <c r="D385">
        <v>0</v>
      </c>
      <c r="E385">
        <v>74</v>
      </c>
      <c r="F385">
        <v>0.60553130078282946</v>
      </c>
      <c r="G385">
        <v>0</v>
      </c>
      <c r="H385" s="1">
        <v>0.60492546641324985</v>
      </c>
      <c r="I385" s="1">
        <v>0</v>
      </c>
      <c r="J385" s="1">
        <v>0.60492546641324985</v>
      </c>
      <c r="K385" s="2">
        <v>73.5</v>
      </c>
      <c r="L385">
        <v>157</v>
      </c>
      <c r="M385" s="2">
        <v>29.818650000000002</v>
      </c>
      <c r="N385">
        <v>1</v>
      </c>
      <c r="O385">
        <v>0</v>
      </c>
      <c r="P385">
        <v>1</v>
      </c>
      <c r="Q385">
        <v>0</v>
      </c>
      <c r="R385">
        <v>0</v>
      </c>
      <c r="S385">
        <v>1</v>
      </c>
      <c r="T385">
        <v>1</v>
      </c>
      <c r="U385">
        <v>0</v>
      </c>
      <c r="V385">
        <v>0</v>
      </c>
      <c r="W385">
        <v>5</v>
      </c>
    </row>
    <row r="386" spans="1:23" x14ac:dyDescent="0.3">
      <c r="A386">
        <v>1</v>
      </c>
      <c r="B386">
        <v>42</v>
      </c>
      <c r="C386">
        <v>1</v>
      </c>
      <c r="D386">
        <v>1</v>
      </c>
      <c r="E386">
        <v>72</v>
      </c>
      <c r="F386">
        <v>0.38282762267218984</v>
      </c>
      <c r="G386">
        <v>72</v>
      </c>
      <c r="H386" s="1">
        <v>0.38244460344405179</v>
      </c>
      <c r="I386" s="1">
        <v>0.38244460344405179</v>
      </c>
      <c r="J386" s="1">
        <v>0</v>
      </c>
      <c r="K386" s="2">
        <v>94.3</v>
      </c>
      <c r="L386">
        <v>173</v>
      </c>
      <c r="M386" s="2">
        <v>31.507899999999999</v>
      </c>
      <c r="N386">
        <v>0</v>
      </c>
      <c r="O386">
        <v>0</v>
      </c>
      <c r="P386">
        <v>1</v>
      </c>
      <c r="Q386">
        <v>0</v>
      </c>
      <c r="R386">
        <v>1</v>
      </c>
      <c r="S386">
        <v>2</v>
      </c>
      <c r="T386">
        <v>0</v>
      </c>
      <c r="U386">
        <v>1</v>
      </c>
      <c r="V386">
        <v>0</v>
      </c>
      <c r="W386">
        <v>7</v>
      </c>
    </row>
    <row r="387" spans="1:23" x14ac:dyDescent="0.3">
      <c r="A387">
        <v>4</v>
      </c>
      <c r="B387">
        <v>281</v>
      </c>
      <c r="C387">
        <v>1</v>
      </c>
      <c r="D387">
        <v>0</v>
      </c>
      <c r="E387">
        <v>57</v>
      </c>
      <c r="F387">
        <v>-1.2874499631576075</v>
      </c>
      <c r="G387">
        <v>0</v>
      </c>
      <c r="H387" s="1">
        <v>-1.2861618688249339</v>
      </c>
      <c r="I387" s="1">
        <v>0</v>
      </c>
      <c r="J387" s="1">
        <v>-1.2861618688249339</v>
      </c>
      <c r="K387" s="2">
        <v>61.2</v>
      </c>
      <c r="L387">
        <v>155</v>
      </c>
      <c r="M387" s="2">
        <v>25.473459999999999</v>
      </c>
      <c r="N387">
        <v>0</v>
      </c>
      <c r="O387">
        <v>0</v>
      </c>
      <c r="P387">
        <v>0</v>
      </c>
      <c r="Q387">
        <v>0</v>
      </c>
      <c r="R387">
        <v>0</v>
      </c>
      <c r="S387">
        <v>3</v>
      </c>
      <c r="T387">
        <v>0</v>
      </c>
      <c r="U387">
        <v>0</v>
      </c>
      <c r="V387">
        <v>1</v>
      </c>
      <c r="W387">
        <v>0</v>
      </c>
    </row>
    <row r="388" spans="1:23" x14ac:dyDescent="0.3">
      <c r="A388">
        <v>5</v>
      </c>
      <c r="B388">
        <v>287</v>
      </c>
      <c r="C388">
        <v>1</v>
      </c>
      <c r="D388">
        <v>1</v>
      </c>
      <c r="E388">
        <v>70</v>
      </c>
      <c r="F388">
        <v>0.16012394456155019</v>
      </c>
      <c r="G388">
        <v>70</v>
      </c>
      <c r="H388" s="1">
        <v>0.15996374047485368</v>
      </c>
      <c r="I388" s="1">
        <v>0.15996374047485368</v>
      </c>
      <c r="J388" s="1">
        <v>0</v>
      </c>
      <c r="K388" s="2">
        <v>86.2</v>
      </c>
      <c r="L388">
        <v>156</v>
      </c>
      <c r="M388" s="2">
        <v>35.420780000000001</v>
      </c>
      <c r="N388">
        <v>1</v>
      </c>
      <c r="O388">
        <v>0</v>
      </c>
      <c r="P388">
        <v>1</v>
      </c>
      <c r="Q388">
        <v>0</v>
      </c>
      <c r="R388">
        <v>0</v>
      </c>
      <c r="S388">
        <v>3</v>
      </c>
      <c r="T388">
        <v>0</v>
      </c>
      <c r="U388">
        <v>0</v>
      </c>
      <c r="V388">
        <v>1</v>
      </c>
      <c r="W388">
        <v>6</v>
      </c>
    </row>
    <row r="389" spans="1:23" x14ac:dyDescent="0.3">
      <c r="A389">
        <v>2</v>
      </c>
      <c r="B389">
        <v>79</v>
      </c>
      <c r="C389">
        <v>1</v>
      </c>
      <c r="D389">
        <v>0</v>
      </c>
      <c r="E389">
        <v>65</v>
      </c>
      <c r="F389">
        <v>-0.39663525071504896</v>
      </c>
      <c r="G389">
        <v>0</v>
      </c>
      <c r="H389" s="1">
        <v>-0.39623841694814149</v>
      </c>
      <c r="I389" s="1">
        <v>0</v>
      </c>
      <c r="J389" s="1">
        <v>-0.39623841694814149</v>
      </c>
      <c r="K389" s="2">
        <v>72.599999999999994</v>
      </c>
      <c r="L389">
        <v>168</v>
      </c>
      <c r="M389" s="2">
        <v>25.72279</v>
      </c>
      <c r="N389">
        <v>1</v>
      </c>
      <c r="O389">
        <v>0</v>
      </c>
      <c r="P389">
        <v>1</v>
      </c>
      <c r="Q389">
        <v>0</v>
      </c>
      <c r="R389">
        <v>0</v>
      </c>
      <c r="S389">
        <v>2</v>
      </c>
      <c r="T389">
        <v>0</v>
      </c>
      <c r="U389">
        <v>1</v>
      </c>
      <c r="V389">
        <v>0</v>
      </c>
      <c r="W389">
        <v>4</v>
      </c>
    </row>
    <row r="390" spans="1:23" x14ac:dyDescent="0.3">
      <c r="A390">
        <v>5</v>
      </c>
      <c r="B390">
        <v>287</v>
      </c>
      <c r="C390">
        <v>1</v>
      </c>
      <c r="D390">
        <v>0</v>
      </c>
      <c r="E390">
        <v>71</v>
      </c>
      <c r="F390">
        <v>0.27147578361687003</v>
      </c>
      <c r="G390">
        <v>0</v>
      </c>
      <c r="H390" s="1">
        <v>0.27120417195945273</v>
      </c>
      <c r="I390" s="1">
        <v>0</v>
      </c>
      <c r="J390" s="1">
        <v>0.27120417195945273</v>
      </c>
      <c r="K390" s="2">
        <v>77.099999999999994</v>
      </c>
      <c r="L390">
        <v>142</v>
      </c>
      <c r="M390" s="2">
        <v>38.236460000000001</v>
      </c>
      <c r="N390">
        <v>1</v>
      </c>
      <c r="O390">
        <v>0</v>
      </c>
      <c r="P390">
        <v>1</v>
      </c>
      <c r="Q390">
        <v>0</v>
      </c>
      <c r="R390">
        <v>0</v>
      </c>
      <c r="S390">
        <v>1</v>
      </c>
      <c r="T390">
        <v>1</v>
      </c>
      <c r="U390">
        <v>0</v>
      </c>
      <c r="V390">
        <v>0</v>
      </c>
      <c r="W390">
        <v>5</v>
      </c>
    </row>
    <row r="391" spans="1:23" x14ac:dyDescent="0.3">
      <c r="A391">
        <v>3</v>
      </c>
      <c r="B391">
        <v>149</v>
      </c>
      <c r="C391">
        <v>1</v>
      </c>
      <c r="D391">
        <v>0</v>
      </c>
      <c r="E391">
        <v>75</v>
      </c>
      <c r="F391">
        <v>0.71688313983814933</v>
      </c>
      <c r="G391">
        <v>0</v>
      </c>
      <c r="H391" s="1">
        <v>0.7161658978978489</v>
      </c>
      <c r="I391" s="1">
        <v>0</v>
      </c>
      <c r="J391" s="1">
        <v>0.7161658978978489</v>
      </c>
      <c r="K391" s="2">
        <v>76.7</v>
      </c>
      <c r="L391">
        <v>163</v>
      </c>
      <c r="M391" s="2">
        <v>28.868230000000001</v>
      </c>
      <c r="N391">
        <v>0</v>
      </c>
      <c r="O391">
        <v>1</v>
      </c>
      <c r="P391">
        <v>0</v>
      </c>
      <c r="Q391">
        <v>0</v>
      </c>
      <c r="R391">
        <v>0</v>
      </c>
      <c r="S391">
        <v>3</v>
      </c>
      <c r="T391">
        <v>0</v>
      </c>
      <c r="U391">
        <v>0</v>
      </c>
      <c r="V391">
        <v>1</v>
      </c>
      <c r="W391">
        <v>5</v>
      </c>
    </row>
    <row r="392" spans="1:23" x14ac:dyDescent="0.3">
      <c r="A392">
        <v>3</v>
      </c>
      <c r="B392">
        <v>186</v>
      </c>
      <c r="C392">
        <v>1</v>
      </c>
      <c r="D392">
        <v>1</v>
      </c>
      <c r="E392">
        <v>83</v>
      </c>
      <c r="F392">
        <v>1.6076978522807079</v>
      </c>
      <c r="G392">
        <v>83</v>
      </c>
      <c r="H392" s="1">
        <v>1.6060893497746411</v>
      </c>
      <c r="I392" s="1">
        <v>1.6060893497746411</v>
      </c>
      <c r="J392" s="1">
        <v>0</v>
      </c>
      <c r="K392" s="2">
        <v>65.8</v>
      </c>
      <c r="L392">
        <v>163</v>
      </c>
      <c r="M392" s="2">
        <v>24.765709999999999</v>
      </c>
      <c r="N392">
        <v>0</v>
      </c>
      <c r="O392">
        <v>1</v>
      </c>
      <c r="P392">
        <v>0</v>
      </c>
      <c r="Q392">
        <v>0</v>
      </c>
      <c r="R392">
        <v>0</v>
      </c>
      <c r="S392">
        <v>2</v>
      </c>
      <c r="T392">
        <v>0</v>
      </c>
      <c r="U392">
        <v>1</v>
      </c>
      <c r="V392">
        <v>0</v>
      </c>
      <c r="W392">
        <v>7</v>
      </c>
    </row>
    <row r="393" spans="1:23" x14ac:dyDescent="0.3">
      <c r="A393">
        <v>2</v>
      </c>
      <c r="B393">
        <v>50</v>
      </c>
      <c r="C393">
        <v>1</v>
      </c>
      <c r="D393">
        <v>1</v>
      </c>
      <c r="E393">
        <v>82</v>
      </c>
      <c r="F393">
        <v>1.4963460132253881</v>
      </c>
      <c r="G393">
        <v>82</v>
      </c>
      <c r="H393" s="1">
        <v>1.4948489182900422</v>
      </c>
      <c r="I393" s="1">
        <v>1.4948489182900422</v>
      </c>
      <c r="J393" s="1">
        <v>0</v>
      </c>
      <c r="K393" s="2">
        <v>88.5</v>
      </c>
      <c r="L393">
        <v>156</v>
      </c>
      <c r="M393" s="2">
        <v>36.365879999999997</v>
      </c>
      <c r="N393">
        <v>0</v>
      </c>
      <c r="O393">
        <v>1</v>
      </c>
      <c r="P393">
        <v>1</v>
      </c>
      <c r="Q393">
        <v>1</v>
      </c>
      <c r="R393">
        <v>0</v>
      </c>
      <c r="S393">
        <v>3</v>
      </c>
      <c r="T393">
        <v>0</v>
      </c>
      <c r="U393">
        <v>0</v>
      </c>
      <c r="V393">
        <v>1</v>
      </c>
      <c r="W393">
        <v>9</v>
      </c>
    </row>
    <row r="394" spans="1:23" x14ac:dyDescent="0.3">
      <c r="A394">
        <v>4</v>
      </c>
      <c r="B394">
        <v>197</v>
      </c>
      <c r="C394">
        <v>1</v>
      </c>
      <c r="D394">
        <v>1</v>
      </c>
      <c r="E394">
        <v>77</v>
      </c>
      <c r="F394">
        <v>0.93958681794878895</v>
      </c>
      <c r="G394">
        <v>77</v>
      </c>
      <c r="H394" s="1">
        <v>0.93864676086704701</v>
      </c>
      <c r="I394" s="1">
        <v>0.93864676086704701</v>
      </c>
      <c r="J394" s="1">
        <v>0</v>
      </c>
      <c r="K394" s="2">
        <v>81.2</v>
      </c>
      <c r="L394">
        <v>150</v>
      </c>
      <c r="M394" s="2">
        <v>36.088889999999999</v>
      </c>
      <c r="N394">
        <v>0</v>
      </c>
      <c r="O394">
        <v>0</v>
      </c>
      <c r="P394">
        <v>0</v>
      </c>
      <c r="Q394">
        <v>0</v>
      </c>
      <c r="R394">
        <v>0</v>
      </c>
      <c r="S394">
        <v>2</v>
      </c>
      <c r="T394">
        <v>0</v>
      </c>
      <c r="U394">
        <v>1</v>
      </c>
      <c r="V394">
        <v>0</v>
      </c>
      <c r="W394">
        <v>5</v>
      </c>
    </row>
    <row r="395" spans="1:23" x14ac:dyDescent="0.3">
      <c r="A395">
        <v>1</v>
      </c>
      <c r="B395">
        <v>30</v>
      </c>
      <c r="C395">
        <v>1</v>
      </c>
      <c r="D395">
        <v>0</v>
      </c>
      <c r="E395">
        <v>65</v>
      </c>
      <c r="F395">
        <v>-0.39663525071504896</v>
      </c>
      <c r="G395">
        <v>0</v>
      </c>
      <c r="H395" s="1">
        <v>-0.39623841694814149</v>
      </c>
      <c r="I395" s="1">
        <v>0</v>
      </c>
      <c r="J395" s="1">
        <v>-0.39623841694814149</v>
      </c>
      <c r="K395" s="2">
        <v>72.599999999999994</v>
      </c>
      <c r="L395">
        <v>167</v>
      </c>
      <c r="M395" s="2">
        <v>26.031770000000002</v>
      </c>
      <c r="N395">
        <v>1</v>
      </c>
      <c r="O395">
        <v>0</v>
      </c>
      <c r="P395">
        <v>0</v>
      </c>
      <c r="Q395">
        <v>0</v>
      </c>
      <c r="R395">
        <v>0</v>
      </c>
      <c r="S395">
        <v>1</v>
      </c>
      <c r="T395">
        <v>1</v>
      </c>
      <c r="U395">
        <v>0</v>
      </c>
      <c r="V395">
        <v>0</v>
      </c>
      <c r="W395">
        <v>2</v>
      </c>
    </row>
    <row r="396" spans="1:23" x14ac:dyDescent="0.3">
      <c r="A396">
        <v>5</v>
      </c>
      <c r="B396">
        <v>301</v>
      </c>
      <c r="C396">
        <v>1</v>
      </c>
      <c r="D396">
        <v>0</v>
      </c>
      <c r="E396">
        <v>74</v>
      </c>
      <c r="F396">
        <v>0.60553130078282946</v>
      </c>
      <c r="G396">
        <v>0</v>
      </c>
      <c r="H396" s="1">
        <v>0.60492546641324985</v>
      </c>
      <c r="I396" s="1">
        <v>0</v>
      </c>
      <c r="J396" s="1">
        <v>0.60492546641324985</v>
      </c>
      <c r="K396" s="2">
        <v>60.3</v>
      </c>
      <c r="L396">
        <v>148</v>
      </c>
      <c r="M396" s="2">
        <v>27.529219999999999</v>
      </c>
      <c r="N396">
        <v>1</v>
      </c>
      <c r="O396">
        <v>0</v>
      </c>
      <c r="P396">
        <v>1</v>
      </c>
      <c r="Q396">
        <v>0</v>
      </c>
      <c r="R396">
        <v>0</v>
      </c>
      <c r="S396">
        <v>2</v>
      </c>
      <c r="T396">
        <v>0</v>
      </c>
      <c r="U396">
        <v>1</v>
      </c>
      <c r="V396">
        <v>0</v>
      </c>
      <c r="W396">
        <v>5</v>
      </c>
    </row>
    <row r="397" spans="1:23" x14ac:dyDescent="0.3">
      <c r="A397">
        <v>2</v>
      </c>
      <c r="B397">
        <v>50</v>
      </c>
      <c r="C397">
        <v>1</v>
      </c>
      <c r="D397">
        <v>0</v>
      </c>
      <c r="E397">
        <v>73</v>
      </c>
      <c r="F397">
        <v>0.49417946172750965</v>
      </c>
      <c r="G397">
        <v>0</v>
      </c>
      <c r="H397" s="1">
        <v>0.49368503492865079</v>
      </c>
      <c r="I397" s="1">
        <v>0</v>
      </c>
      <c r="J397" s="1">
        <v>0.49368503492865079</v>
      </c>
      <c r="K397" s="2">
        <v>67.599999999999994</v>
      </c>
      <c r="L397">
        <v>172</v>
      </c>
      <c r="M397" s="2">
        <v>22.850190000000001</v>
      </c>
      <c r="N397">
        <v>1</v>
      </c>
      <c r="O397">
        <v>0</v>
      </c>
      <c r="P397">
        <v>0</v>
      </c>
      <c r="Q397">
        <v>0</v>
      </c>
      <c r="R397">
        <v>0</v>
      </c>
      <c r="S397">
        <v>3</v>
      </c>
      <c r="T397">
        <v>0</v>
      </c>
      <c r="U397">
        <v>0</v>
      </c>
      <c r="V397">
        <v>1</v>
      </c>
      <c r="W397">
        <v>3</v>
      </c>
    </row>
    <row r="398" spans="1:23" x14ac:dyDescent="0.3">
      <c r="A398">
        <v>1</v>
      </c>
      <c r="B398">
        <v>36</v>
      </c>
      <c r="C398">
        <v>1</v>
      </c>
      <c r="D398">
        <v>1</v>
      </c>
      <c r="E398">
        <v>76</v>
      </c>
      <c r="F398">
        <v>0.82823497889346909</v>
      </c>
      <c r="G398">
        <v>76</v>
      </c>
      <c r="H398" s="1">
        <v>0.82740632938244796</v>
      </c>
      <c r="I398" s="1">
        <v>0.82740632938244796</v>
      </c>
      <c r="J398" s="1">
        <v>0</v>
      </c>
      <c r="K398" s="2">
        <v>79.400000000000006</v>
      </c>
      <c r="L398">
        <v>167</v>
      </c>
      <c r="M398" s="2">
        <v>28.470009999999998</v>
      </c>
      <c r="N398">
        <v>0</v>
      </c>
      <c r="O398">
        <v>1</v>
      </c>
      <c r="P398">
        <v>0</v>
      </c>
      <c r="Q398">
        <v>0</v>
      </c>
      <c r="R398">
        <v>0</v>
      </c>
      <c r="S398">
        <v>2</v>
      </c>
      <c r="T398">
        <v>0</v>
      </c>
      <c r="U398">
        <v>1</v>
      </c>
      <c r="V398">
        <v>0</v>
      </c>
      <c r="W398">
        <v>6</v>
      </c>
    </row>
    <row r="399" spans="1:23" x14ac:dyDescent="0.3">
      <c r="A399">
        <v>3</v>
      </c>
      <c r="B399">
        <v>115</v>
      </c>
      <c r="C399">
        <v>1</v>
      </c>
      <c r="D399">
        <v>0</v>
      </c>
      <c r="E399">
        <v>89</v>
      </c>
      <c r="F399">
        <v>2.2758088866126269</v>
      </c>
      <c r="G399">
        <v>0</v>
      </c>
      <c r="H399" s="1">
        <v>2.2735319386822352</v>
      </c>
      <c r="I399" s="1">
        <v>0</v>
      </c>
      <c r="J399" s="1">
        <v>2.2735319386822352</v>
      </c>
      <c r="K399" s="2">
        <v>91.6</v>
      </c>
      <c r="L399">
        <v>168</v>
      </c>
      <c r="M399" s="2">
        <v>32.454650000000001</v>
      </c>
      <c r="N399">
        <v>0</v>
      </c>
      <c r="O399">
        <v>0</v>
      </c>
      <c r="P399">
        <v>1</v>
      </c>
      <c r="Q399">
        <v>0</v>
      </c>
      <c r="R399">
        <v>1</v>
      </c>
      <c r="S399">
        <v>3</v>
      </c>
      <c r="T399">
        <v>0</v>
      </c>
      <c r="U399">
        <v>0</v>
      </c>
      <c r="V399">
        <v>1</v>
      </c>
      <c r="W399">
        <v>9</v>
      </c>
    </row>
    <row r="400" spans="1:23" x14ac:dyDescent="0.3">
      <c r="A400">
        <v>6</v>
      </c>
      <c r="B400">
        <v>324</v>
      </c>
      <c r="C400">
        <v>1</v>
      </c>
      <c r="D400">
        <v>0</v>
      </c>
      <c r="E400">
        <v>65</v>
      </c>
      <c r="F400">
        <v>-0.39663525071504896</v>
      </c>
      <c r="G400">
        <v>0</v>
      </c>
      <c r="H400" s="1">
        <v>-0.39623841694814149</v>
      </c>
      <c r="I400" s="1">
        <v>0</v>
      </c>
      <c r="J400" s="1">
        <v>-0.39623841694814149</v>
      </c>
      <c r="K400" s="2">
        <v>68</v>
      </c>
      <c r="L400">
        <v>168</v>
      </c>
      <c r="M400" s="2">
        <v>24.092970000000001</v>
      </c>
      <c r="N400">
        <v>0</v>
      </c>
      <c r="O400">
        <v>1</v>
      </c>
      <c r="P400">
        <v>0</v>
      </c>
      <c r="Q400">
        <v>0</v>
      </c>
      <c r="R400">
        <v>0</v>
      </c>
      <c r="S400">
        <v>2</v>
      </c>
      <c r="T400">
        <v>0</v>
      </c>
      <c r="U400">
        <v>1</v>
      </c>
      <c r="V400">
        <v>0</v>
      </c>
      <c r="W400">
        <v>3</v>
      </c>
    </row>
    <row r="401" spans="1:23" x14ac:dyDescent="0.3">
      <c r="A401">
        <v>2</v>
      </c>
      <c r="B401">
        <v>68</v>
      </c>
      <c r="C401">
        <v>1</v>
      </c>
      <c r="D401">
        <v>0</v>
      </c>
      <c r="E401">
        <v>78</v>
      </c>
      <c r="F401">
        <v>1.0509386570041088</v>
      </c>
      <c r="G401">
        <v>0</v>
      </c>
      <c r="H401" s="1">
        <v>1.049887192351646</v>
      </c>
      <c r="I401" s="1">
        <v>0</v>
      </c>
      <c r="J401" s="1">
        <v>1.049887192351646</v>
      </c>
      <c r="K401" s="2">
        <v>64.900000000000006</v>
      </c>
      <c r="L401">
        <v>160</v>
      </c>
      <c r="M401" s="2">
        <v>25.351559999999999</v>
      </c>
      <c r="N401">
        <v>0</v>
      </c>
      <c r="O401">
        <v>0</v>
      </c>
      <c r="P401">
        <v>1</v>
      </c>
      <c r="Q401">
        <v>0</v>
      </c>
      <c r="R401">
        <v>0</v>
      </c>
      <c r="S401">
        <v>1</v>
      </c>
      <c r="T401">
        <v>1</v>
      </c>
      <c r="U401">
        <v>0</v>
      </c>
      <c r="V401">
        <v>0</v>
      </c>
      <c r="W401">
        <v>6</v>
      </c>
    </row>
    <row r="402" spans="1:23" x14ac:dyDescent="0.3">
      <c r="A402">
        <v>5</v>
      </c>
      <c r="B402">
        <v>294</v>
      </c>
      <c r="C402">
        <v>1</v>
      </c>
      <c r="D402">
        <v>1</v>
      </c>
      <c r="E402">
        <v>77</v>
      </c>
      <c r="F402">
        <v>0.93958681794878895</v>
      </c>
      <c r="G402">
        <v>77</v>
      </c>
      <c r="H402" s="1">
        <v>0.93864676086704701</v>
      </c>
      <c r="I402" s="1">
        <v>0.93864676086704701</v>
      </c>
      <c r="J402" s="1">
        <v>0</v>
      </c>
      <c r="K402" s="2">
        <v>78.5</v>
      </c>
      <c r="L402">
        <v>165</v>
      </c>
      <c r="M402" s="2">
        <v>28.83379</v>
      </c>
      <c r="N402">
        <v>0</v>
      </c>
      <c r="O402">
        <v>1</v>
      </c>
      <c r="P402">
        <v>1</v>
      </c>
      <c r="Q402">
        <v>1</v>
      </c>
      <c r="R402">
        <v>0</v>
      </c>
      <c r="S402">
        <v>2</v>
      </c>
      <c r="T402">
        <v>0</v>
      </c>
      <c r="U402">
        <v>1</v>
      </c>
      <c r="V402">
        <v>0</v>
      </c>
      <c r="W402">
        <v>8</v>
      </c>
    </row>
    <row r="403" spans="1:23" x14ac:dyDescent="0.3">
      <c r="A403">
        <v>5</v>
      </c>
      <c r="B403">
        <v>301</v>
      </c>
      <c r="C403">
        <v>1</v>
      </c>
      <c r="D403">
        <v>0</v>
      </c>
      <c r="E403">
        <v>62</v>
      </c>
      <c r="F403">
        <v>-0.7306907678810084</v>
      </c>
      <c r="G403">
        <v>0</v>
      </c>
      <c r="H403" s="1">
        <v>-0.7299597114019386</v>
      </c>
      <c r="I403" s="1">
        <v>0</v>
      </c>
      <c r="J403" s="1">
        <v>-0.7299597114019386</v>
      </c>
      <c r="K403" s="2">
        <v>55.3</v>
      </c>
      <c r="L403">
        <v>158</v>
      </c>
      <c r="M403" s="2">
        <v>22.151900000000001</v>
      </c>
      <c r="N403">
        <v>0</v>
      </c>
      <c r="O403">
        <v>0</v>
      </c>
      <c r="P403">
        <v>0</v>
      </c>
      <c r="Q403">
        <v>0</v>
      </c>
      <c r="R403">
        <v>0</v>
      </c>
      <c r="S403">
        <v>2</v>
      </c>
      <c r="T403">
        <v>0</v>
      </c>
      <c r="U403">
        <v>1</v>
      </c>
      <c r="V403">
        <v>0</v>
      </c>
      <c r="W403">
        <v>2</v>
      </c>
    </row>
    <row r="404" spans="1:23" x14ac:dyDescent="0.3">
      <c r="A404">
        <v>2</v>
      </c>
      <c r="B404">
        <v>51</v>
      </c>
      <c r="C404">
        <v>1</v>
      </c>
      <c r="D404">
        <v>0</v>
      </c>
      <c r="E404">
        <v>74</v>
      </c>
      <c r="F404">
        <v>0.60553130078282946</v>
      </c>
      <c r="G404">
        <v>0</v>
      </c>
      <c r="H404" s="1">
        <v>0.60492546641324985</v>
      </c>
      <c r="I404" s="1">
        <v>0</v>
      </c>
      <c r="J404" s="1">
        <v>0.60492546641324985</v>
      </c>
      <c r="K404" s="2">
        <v>78.900000000000006</v>
      </c>
      <c r="L404">
        <v>157</v>
      </c>
      <c r="M404" s="2">
        <v>32.009410000000003</v>
      </c>
      <c r="N404">
        <v>1</v>
      </c>
      <c r="O404">
        <v>0</v>
      </c>
      <c r="P404">
        <v>1</v>
      </c>
      <c r="Q404">
        <v>0</v>
      </c>
      <c r="R404">
        <v>0</v>
      </c>
      <c r="S404">
        <v>3</v>
      </c>
      <c r="T404">
        <v>0</v>
      </c>
      <c r="U404">
        <v>0</v>
      </c>
      <c r="V404">
        <v>1</v>
      </c>
      <c r="W404">
        <v>5</v>
      </c>
    </row>
    <row r="405" spans="1:23" x14ac:dyDescent="0.3">
      <c r="A405">
        <v>3</v>
      </c>
      <c r="B405">
        <v>190</v>
      </c>
      <c r="C405">
        <v>1</v>
      </c>
      <c r="D405">
        <v>1</v>
      </c>
      <c r="E405">
        <v>62</v>
      </c>
      <c r="F405">
        <v>-0.7306907678810084</v>
      </c>
      <c r="G405">
        <v>62</v>
      </c>
      <c r="H405" s="1">
        <v>-0.7299597114019386</v>
      </c>
      <c r="I405" s="1">
        <v>-0.7299597114019386</v>
      </c>
      <c r="J405" s="1">
        <v>0</v>
      </c>
      <c r="K405" s="2">
        <v>54.4</v>
      </c>
      <c r="L405">
        <v>165</v>
      </c>
      <c r="M405" s="2">
        <v>19.981629999999999</v>
      </c>
      <c r="N405">
        <v>0</v>
      </c>
      <c r="O405">
        <v>0</v>
      </c>
      <c r="P405">
        <v>0</v>
      </c>
      <c r="Q405">
        <v>0</v>
      </c>
      <c r="R405">
        <v>1</v>
      </c>
      <c r="S405">
        <v>3</v>
      </c>
      <c r="T405">
        <v>0</v>
      </c>
      <c r="U405">
        <v>0</v>
      </c>
      <c r="V405">
        <v>1</v>
      </c>
      <c r="W405">
        <v>4</v>
      </c>
    </row>
    <row r="406" spans="1:23" x14ac:dyDescent="0.3">
      <c r="A406">
        <v>3</v>
      </c>
      <c r="B406">
        <v>186</v>
      </c>
      <c r="C406">
        <v>1</v>
      </c>
      <c r="D406">
        <v>0</v>
      </c>
      <c r="E406">
        <v>81</v>
      </c>
      <c r="F406">
        <v>1.3849941741700682</v>
      </c>
      <c r="G406">
        <v>0</v>
      </c>
      <c r="H406" s="1">
        <v>1.3836084868054432</v>
      </c>
      <c r="I406" s="1">
        <v>0</v>
      </c>
      <c r="J406" s="1">
        <v>1.3836084868054432</v>
      </c>
      <c r="K406" s="2">
        <v>55.8</v>
      </c>
      <c r="L406">
        <v>160</v>
      </c>
      <c r="M406" s="2">
        <v>21.796880000000002</v>
      </c>
      <c r="N406">
        <v>0</v>
      </c>
      <c r="O406">
        <v>1</v>
      </c>
      <c r="P406">
        <v>1</v>
      </c>
      <c r="Q406">
        <v>1</v>
      </c>
      <c r="R406">
        <v>0</v>
      </c>
      <c r="S406">
        <v>3</v>
      </c>
      <c r="T406">
        <v>0</v>
      </c>
      <c r="U406">
        <v>0</v>
      </c>
      <c r="V406">
        <v>1</v>
      </c>
      <c r="W406">
        <v>9</v>
      </c>
    </row>
    <row r="407" spans="1:23" x14ac:dyDescent="0.3">
      <c r="A407">
        <v>5</v>
      </c>
      <c r="B407">
        <v>298</v>
      </c>
      <c r="C407">
        <v>1</v>
      </c>
      <c r="D407">
        <v>0</v>
      </c>
      <c r="E407">
        <v>77</v>
      </c>
      <c r="F407">
        <v>0.93958681794878895</v>
      </c>
      <c r="G407">
        <v>0</v>
      </c>
      <c r="H407" s="1">
        <v>0.93864676086704701</v>
      </c>
      <c r="I407" s="1">
        <v>0</v>
      </c>
      <c r="J407" s="1">
        <v>0.93864676086704701</v>
      </c>
      <c r="K407" s="2">
        <v>46.3</v>
      </c>
      <c r="L407">
        <v>158</v>
      </c>
      <c r="M407" s="2">
        <v>18.546710000000001</v>
      </c>
      <c r="N407">
        <v>0</v>
      </c>
      <c r="O407">
        <v>0</v>
      </c>
      <c r="P407">
        <v>0</v>
      </c>
      <c r="Q407">
        <v>0</v>
      </c>
      <c r="R407">
        <v>0</v>
      </c>
      <c r="S407">
        <v>3</v>
      </c>
      <c r="T407">
        <v>0</v>
      </c>
      <c r="U407">
        <v>0</v>
      </c>
      <c r="V407">
        <v>1</v>
      </c>
      <c r="W407">
        <v>5</v>
      </c>
    </row>
    <row r="408" spans="1:23" x14ac:dyDescent="0.3">
      <c r="A408">
        <v>5</v>
      </c>
      <c r="B408">
        <v>296</v>
      </c>
      <c r="C408">
        <v>1</v>
      </c>
      <c r="D408">
        <v>1</v>
      </c>
      <c r="E408">
        <v>82</v>
      </c>
      <c r="F408">
        <v>1.4963460132253881</v>
      </c>
      <c r="G408">
        <v>82</v>
      </c>
      <c r="H408" s="1">
        <v>1.4948489182900422</v>
      </c>
      <c r="I408" s="1">
        <v>1.4948489182900422</v>
      </c>
      <c r="J408" s="1">
        <v>0</v>
      </c>
      <c r="K408" s="2">
        <v>49.9</v>
      </c>
      <c r="L408">
        <v>154</v>
      </c>
      <c r="M408" s="2">
        <v>21.040649999999999</v>
      </c>
      <c r="N408">
        <v>0</v>
      </c>
      <c r="O408">
        <v>0</v>
      </c>
      <c r="P408">
        <v>0</v>
      </c>
      <c r="Q408">
        <v>0</v>
      </c>
      <c r="R408">
        <v>0</v>
      </c>
      <c r="S408">
        <v>3</v>
      </c>
      <c r="T408">
        <v>0</v>
      </c>
      <c r="U408">
        <v>0</v>
      </c>
      <c r="V408">
        <v>1</v>
      </c>
      <c r="W408">
        <v>7</v>
      </c>
    </row>
    <row r="409" spans="1:23" x14ac:dyDescent="0.3">
      <c r="A409">
        <v>5</v>
      </c>
      <c r="B409">
        <v>296</v>
      </c>
      <c r="C409">
        <v>1</v>
      </c>
      <c r="D409">
        <v>1</v>
      </c>
      <c r="E409">
        <v>89</v>
      </c>
      <c r="F409">
        <v>2.2758088866126269</v>
      </c>
      <c r="G409">
        <v>89</v>
      </c>
      <c r="H409" s="1">
        <v>2.2735319386822352</v>
      </c>
      <c r="I409" s="1">
        <v>2.2735319386822352</v>
      </c>
      <c r="J409" s="1">
        <v>0</v>
      </c>
      <c r="K409" s="2">
        <v>59.9</v>
      </c>
      <c r="L409">
        <v>160</v>
      </c>
      <c r="M409" s="2">
        <v>23.398440000000001</v>
      </c>
      <c r="N409">
        <v>0</v>
      </c>
      <c r="O409">
        <v>0</v>
      </c>
      <c r="P409">
        <v>1</v>
      </c>
      <c r="Q409">
        <v>0</v>
      </c>
      <c r="R409">
        <v>0</v>
      </c>
      <c r="S409">
        <v>1</v>
      </c>
      <c r="T409">
        <v>1</v>
      </c>
      <c r="U409">
        <v>0</v>
      </c>
      <c r="V409">
        <v>0</v>
      </c>
      <c r="W409">
        <v>9</v>
      </c>
    </row>
    <row r="410" spans="1:23" x14ac:dyDescent="0.3">
      <c r="A410">
        <v>5</v>
      </c>
      <c r="B410">
        <v>287</v>
      </c>
      <c r="C410">
        <v>1</v>
      </c>
      <c r="D410">
        <v>1</v>
      </c>
      <c r="E410">
        <v>66</v>
      </c>
      <c r="F410">
        <v>-0.28528341165972915</v>
      </c>
      <c r="G410">
        <v>66</v>
      </c>
      <c r="H410" s="1">
        <v>-0.28499798546354249</v>
      </c>
      <c r="I410" s="1">
        <v>-0.28499798546354249</v>
      </c>
      <c r="J410" s="1">
        <v>0</v>
      </c>
      <c r="K410" s="2">
        <v>62.6</v>
      </c>
      <c r="L410">
        <v>155</v>
      </c>
      <c r="M410" s="2">
        <v>26.056190000000001</v>
      </c>
      <c r="N410">
        <v>0</v>
      </c>
      <c r="O410">
        <v>0</v>
      </c>
      <c r="P410">
        <v>0</v>
      </c>
      <c r="Q410">
        <v>0</v>
      </c>
      <c r="R410">
        <v>0</v>
      </c>
      <c r="S410">
        <v>1</v>
      </c>
      <c r="T410">
        <v>1</v>
      </c>
      <c r="U410">
        <v>0</v>
      </c>
      <c r="V410">
        <v>0</v>
      </c>
      <c r="W410">
        <v>3</v>
      </c>
    </row>
    <row r="411" spans="1:23" x14ac:dyDescent="0.3">
      <c r="A411">
        <v>4</v>
      </c>
      <c r="B411">
        <v>197</v>
      </c>
      <c r="C411">
        <v>1</v>
      </c>
      <c r="D411">
        <v>0</v>
      </c>
      <c r="E411">
        <v>75</v>
      </c>
      <c r="F411">
        <v>0.71688313983814933</v>
      </c>
      <c r="G411">
        <v>0</v>
      </c>
      <c r="H411" s="1">
        <v>0.7161658978978489</v>
      </c>
      <c r="I411" s="1">
        <v>0</v>
      </c>
      <c r="J411" s="1">
        <v>0.7161658978978489</v>
      </c>
      <c r="K411" s="2">
        <v>59.9</v>
      </c>
      <c r="L411">
        <v>160</v>
      </c>
      <c r="M411" s="2">
        <v>23.398440000000001</v>
      </c>
      <c r="N411">
        <v>1</v>
      </c>
      <c r="O411">
        <v>0</v>
      </c>
      <c r="P411">
        <v>1</v>
      </c>
      <c r="Q411">
        <v>0</v>
      </c>
      <c r="R411">
        <v>0</v>
      </c>
      <c r="S411">
        <v>2</v>
      </c>
      <c r="T411">
        <v>0</v>
      </c>
      <c r="U411">
        <v>1</v>
      </c>
      <c r="V411">
        <v>0</v>
      </c>
      <c r="W411">
        <v>6</v>
      </c>
    </row>
    <row r="412" spans="1:23" x14ac:dyDescent="0.3">
      <c r="A412">
        <v>2</v>
      </c>
      <c r="B412">
        <v>61</v>
      </c>
      <c r="C412">
        <v>1</v>
      </c>
      <c r="D412">
        <v>1</v>
      </c>
      <c r="E412">
        <v>67</v>
      </c>
      <c r="F412">
        <v>-0.17393157260440931</v>
      </c>
      <c r="G412">
        <v>67</v>
      </c>
      <c r="H412" s="1">
        <v>-0.17375755397894344</v>
      </c>
      <c r="I412" s="1">
        <v>-0.17375755397894344</v>
      </c>
      <c r="J412" s="1">
        <v>0</v>
      </c>
      <c r="K412" s="2">
        <v>63.5</v>
      </c>
      <c r="L412">
        <v>165</v>
      </c>
      <c r="M412" s="2">
        <v>23.324149999999999</v>
      </c>
      <c r="N412">
        <v>1</v>
      </c>
      <c r="O412">
        <v>0</v>
      </c>
      <c r="P412">
        <v>1</v>
      </c>
      <c r="Q412">
        <v>0</v>
      </c>
      <c r="R412">
        <v>0</v>
      </c>
      <c r="S412">
        <v>3</v>
      </c>
      <c r="T412">
        <v>0</v>
      </c>
      <c r="U412">
        <v>0</v>
      </c>
      <c r="V412">
        <v>1</v>
      </c>
      <c r="W412">
        <v>5</v>
      </c>
    </row>
    <row r="413" spans="1:23" x14ac:dyDescent="0.3">
      <c r="A413">
        <v>1</v>
      </c>
      <c r="B413">
        <v>44</v>
      </c>
      <c r="C413">
        <v>1</v>
      </c>
      <c r="D413">
        <v>1</v>
      </c>
      <c r="E413">
        <v>65</v>
      </c>
      <c r="F413">
        <v>-0.39663525071504896</v>
      </c>
      <c r="G413">
        <v>65</v>
      </c>
      <c r="H413" s="1">
        <v>-0.39623841694814149</v>
      </c>
      <c r="I413" s="1">
        <v>-0.39623841694814149</v>
      </c>
      <c r="J413" s="1">
        <v>0</v>
      </c>
      <c r="K413" s="2">
        <v>70.8</v>
      </c>
      <c r="L413">
        <v>157</v>
      </c>
      <c r="M413" s="2">
        <v>28.723279999999999</v>
      </c>
      <c r="N413">
        <v>0</v>
      </c>
      <c r="O413">
        <v>0</v>
      </c>
      <c r="P413">
        <v>0</v>
      </c>
      <c r="Q413">
        <v>0</v>
      </c>
      <c r="R413">
        <v>0</v>
      </c>
      <c r="S413">
        <v>3</v>
      </c>
      <c r="T413">
        <v>0</v>
      </c>
      <c r="U413">
        <v>0</v>
      </c>
      <c r="V413">
        <v>1</v>
      </c>
      <c r="W413">
        <v>3</v>
      </c>
    </row>
    <row r="414" spans="1:23" x14ac:dyDescent="0.3">
      <c r="A414">
        <v>2</v>
      </c>
      <c r="B414">
        <v>79</v>
      </c>
      <c r="C414">
        <v>1</v>
      </c>
      <c r="D414">
        <v>0</v>
      </c>
      <c r="E414">
        <v>60</v>
      </c>
      <c r="F414">
        <v>-0.95339444599164813</v>
      </c>
      <c r="G414">
        <v>0</v>
      </c>
      <c r="H414" s="1">
        <v>-0.95244057437113672</v>
      </c>
      <c r="I414" s="1">
        <v>0</v>
      </c>
      <c r="J414" s="1">
        <v>-0.95244057437113672</v>
      </c>
      <c r="K414" s="2">
        <v>68</v>
      </c>
      <c r="L414">
        <v>173</v>
      </c>
      <c r="M414" s="2">
        <v>22.72044</v>
      </c>
      <c r="N414">
        <v>0</v>
      </c>
      <c r="O414">
        <v>1</v>
      </c>
      <c r="P414">
        <v>0</v>
      </c>
      <c r="Q414">
        <v>0</v>
      </c>
      <c r="R414">
        <v>0</v>
      </c>
      <c r="S414">
        <v>3</v>
      </c>
      <c r="T414">
        <v>0</v>
      </c>
      <c r="U414">
        <v>0</v>
      </c>
      <c r="V414">
        <v>1</v>
      </c>
      <c r="W414">
        <v>2</v>
      </c>
    </row>
    <row r="415" spans="1:23" x14ac:dyDescent="0.3">
      <c r="A415">
        <v>1</v>
      </c>
      <c r="B415">
        <v>36</v>
      </c>
      <c r="C415">
        <v>1</v>
      </c>
      <c r="D415">
        <v>1</v>
      </c>
      <c r="E415">
        <v>81</v>
      </c>
      <c r="F415">
        <v>1.3849941741700682</v>
      </c>
      <c r="G415">
        <v>81</v>
      </c>
      <c r="H415" s="1">
        <v>1.3836084868054432</v>
      </c>
      <c r="I415" s="1">
        <v>1.3836084868054432</v>
      </c>
      <c r="J415" s="1">
        <v>0</v>
      </c>
      <c r="K415" s="2">
        <v>56.2</v>
      </c>
      <c r="L415">
        <v>157</v>
      </c>
      <c r="M415" s="2">
        <v>22.80011</v>
      </c>
      <c r="N415">
        <v>0</v>
      </c>
      <c r="O415">
        <v>0</v>
      </c>
      <c r="P415">
        <v>0</v>
      </c>
      <c r="Q415">
        <v>0</v>
      </c>
      <c r="R415">
        <v>0</v>
      </c>
      <c r="S415">
        <v>1</v>
      </c>
      <c r="T415">
        <v>1</v>
      </c>
      <c r="U415">
        <v>0</v>
      </c>
      <c r="V415">
        <v>0</v>
      </c>
      <c r="W415">
        <v>7</v>
      </c>
    </row>
    <row r="416" spans="1:23" x14ac:dyDescent="0.3">
      <c r="A416">
        <v>2</v>
      </c>
      <c r="B416">
        <v>82</v>
      </c>
      <c r="C416">
        <v>1</v>
      </c>
      <c r="D416">
        <v>1</v>
      </c>
      <c r="E416">
        <v>63</v>
      </c>
      <c r="F416">
        <v>-0.61933892882568864</v>
      </c>
      <c r="G416">
        <v>63</v>
      </c>
      <c r="H416" s="1">
        <v>-0.61871927991733955</v>
      </c>
      <c r="I416" s="1">
        <v>-0.61871927991733955</v>
      </c>
      <c r="J416" s="1">
        <v>0</v>
      </c>
      <c r="K416" s="2">
        <v>69.400000000000006</v>
      </c>
      <c r="L416">
        <v>152</v>
      </c>
      <c r="M416" s="2">
        <v>30.03809</v>
      </c>
      <c r="N416">
        <v>0</v>
      </c>
      <c r="O416">
        <v>0</v>
      </c>
      <c r="P416">
        <v>0</v>
      </c>
      <c r="Q416">
        <v>0</v>
      </c>
      <c r="R416">
        <v>0</v>
      </c>
      <c r="S416">
        <v>3</v>
      </c>
      <c r="T416">
        <v>0</v>
      </c>
      <c r="U416">
        <v>0</v>
      </c>
      <c r="V416">
        <v>1</v>
      </c>
      <c r="W416">
        <v>2</v>
      </c>
    </row>
    <row r="417" spans="1:23" x14ac:dyDescent="0.3">
      <c r="A417">
        <v>5</v>
      </c>
      <c r="B417">
        <v>288</v>
      </c>
      <c r="C417">
        <v>1</v>
      </c>
      <c r="D417">
        <v>0</v>
      </c>
      <c r="E417">
        <v>85</v>
      </c>
      <c r="F417">
        <v>1.8304015303913477</v>
      </c>
      <c r="G417">
        <v>0</v>
      </c>
      <c r="H417" s="1">
        <v>1.8285702127438392</v>
      </c>
      <c r="I417" s="1">
        <v>0</v>
      </c>
      <c r="J417" s="1">
        <v>1.8285702127438392</v>
      </c>
      <c r="K417" s="2">
        <v>52.6</v>
      </c>
      <c r="L417">
        <v>152</v>
      </c>
      <c r="M417" s="2">
        <v>22.76662</v>
      </c>
      <c r="N417">
        <v>0</v>
      </c>
      <c r="O417">
        <v>0</v>
      </c>
      <c r="P417">
        <v>0</v>
      </c>
      <c r="Q417">
        <v>0</v>
      </c>
      <c r="R417">
        <v>0</v>
      </c>
      <c r="S417">
        <v>1</v>
      </c>
      <c r="T417">
        <v>1</v>
      </c>
      <c r="U417">
        <v>0</v>
      </c>
      <c r="V417">
        <v>0</v>
      </c>
      <c r="W417">
        <v>7</v>
      </c>
    </row>
    <row r="418" spans="1:23" x14ac:dyDescent="0.3">
      <c r="A418">
        <v>1</v>
      </c>
      <c r="B418">
        <v>37</v>
      </c>
      <c r="C418">
        <v>1</v>
      </c>
      <c r="D418">
        <v>1</v>
      </c>
      <c r="E418">
        <v>68</v>
      </c>
      <c r="F418">
        <v>-6.2579733549089481E-2</v>
      </c>
      <c r="G418">
        <v>68</v>
      </c>
      <c r="H418" s="1">
        <v>-6.2517122494344393E-2</v>
      </c>
      <c r="I418" s="1">
        <v>-6.2517122494344393E-2</v>
      </c>
      <c r="J418" s="1">
        <v>0</v>
      </c>
      <c r="K418" s="2">
        <v>124.7</v>
      </c>
      <c r="L418">
        <v>178</v>
      </c>
      <c r="M418" s="2">
        <v>39.357399999999998</v>
      </c>
      <c r="N418">
        <v>0</v>
      </c>
      <c r="O418">
        <v>0</v>
      </c>
      <c r="P418">
        <v>1</v>
      </c>
      <c r="Q418">
        <v>0</v>
      </c>
      <c r="R418">
        <v>0</v>
      </c>
      <c r="S418">
        <v>3</v>
      </c>
      <c r="T418">
        <v>0</v>
      </c>
      <c r="U418">
        <v>0</v>
      </c>
      <c r="V418">
        <v>1</v>
      </c>
      <c r="W418">
        <v>5</v>
      </c>
    </row>
    <row r="419" spans="1:23" x14ac:dyDescent="0.3">
      <c r="A419">
        <v>2</v>
      </c>
      <c r="B419">
        <v>50</v>
      </c>
      <c r="C419">
        <v>1</v>
      </c>
      <c r="D419">
        <v>0</v>
      </c>
      <c r="E419">
        <v>63</v>
      </c>
      <c r="F419">
        <v>-0.61933892882568864</v>
      </c>
      <c r="G419">
        <v>0</v>
      </c>
      <c r="H419" s="1">
        <v>-0.61871927991733955</v>
      </c>
      <c r="I419" s="1">
        <v>0</v>
      </c>
      <c r="J419" s="1">
        <v>-0.61871927991733955</v>
      </c>
      <c r="K419" s="2">
        <v>52.2</v>
      </c>
      <c r="L419">
        <v>158</v>
      </c>
      <c r="M419" s="2">
        <v>20.91011</v>
      </c>
      <c r="N419">
        <v>0</v>
      </c>
      <c r="O419">
        <v>0</v>
      </c>
      <c r="P419">
        <v>0</v>
      </c>
      <c r="Q419">
        <v>0</v>
      </c>
      <c r="R419">
        <v>0</v>
      </c>
      <c r="S419">
        <v>2</v>
      </c>
      <c r="T419">
        <v>0</v>
      </c>
      <c r="U419">
        <v>1</v>
      </c>
      <c r="V419">
        <v>0</v>
      </c>
      <c r="W419">
        <v>2</v>
      </c>
    </row>
    <row r="420" spans="1:23" x14ac:dyDescent="0.3">
      <c r="A420">
        <v>2</v>
      </c>
      <c r="B420">
        <v>71</v>
      </c>
      <c r="C420">
        <v>1</v>
      </c>
      <c r="D420">
        <v>0</v>
      </c>
      <c r="E420">
        <v>70</v>
      </c>
      <c r="F420">
        <v>0.16012394456155019</v>
      </c>
      <c r="G420">
        <v>0</v>
      </c>
      <c r="H420" s="1">
        <v>0.15996374047485368</v>
      </c>
      <c r="I420" s="1">
        <v>0</v>
      </c>
      <c r="J420" s="1">
        <v>0.15996374047485368</v>
      </c>
      <c r="K420" s="2">
        <v>63.5</v>
      </c>
      <c r="L420">
        <v>155</v>
      </c>
      <c r="M420" s="2">
        <v>26.430800000000001</v>
      </c>
      <c r="N420">
        <v>1</v>
      </c>
      <c r="O420">
        <v>1</v>
      </c>
      <c r="P420">
        <v>0</v>
      </c>
      <c r="Q420">
        <v>0</v>
      </c>
      <c r="R420">
        <v>1</v>
      </c>
      <c r="S420">
        <v>3</v>
      </c>
      <c r="T420">
        <v>0</v>
      </c>
      <c r="U420">
        <v>0</v>
      </c>
      <c r="V420">
        <v>1</v>
      </c>
      <c r="W420">
        <v>5</v>
      </c>
    </row>
    <row r="421" spans="1:23" x14ac:dyDescent="0.3">
      <c r="A421">
        <v>2</v>
      </c>
      <c r="B421">
        <v>68</v>
      </c>
      <c r="C421">
        <v>1</v>
      </c>
      <c r="D421">
        <v>1</v>
      </c>
      <c r="E421">
        <v>83</v>
      </c>
      <c r="F421">
        <v>1.6076978522807079</v>
      </c>
      <c r="G421">
        <v>83</v>
      </c>
      <c r="H421" s="1">
        <v>1.6060893497746411</v>
      </c>
      <c r="I421" s="1">
        <v>1.6060893497746411</v>
      </c>
      <c r="J421" s="1">
        <v>0</v>
      </c>
      <c r="K421" s="2">
        <v>61.2</v>
      </c>
      <c r="L421">
        <v>154</v>
      </c>
      <c r="M421" s="2">
        <v>25.80536</v>
      </c>
      <c r="N421">
        <v>0</v>
      </c>
      <c r="O421">
        <v>0</v>
      </c>
      <c r="P421">
        <v>1</v>
      </c>
      <c r="Q421">
        <v>0</v>
      </c>
      <c r="R421">
        <v>0</v>
      </c>
      <c r="S421">
        <v>2</v>
      </c>
      <c r="T421">
        <v>0</v>
      </c>
      <c r="U421">
        <v>1</v>
      </c>
      <c r="V421">
        <v>0</v>
      </c>
      <c r="W421">
        <v>8</v>
      </c>
    </row>
    <row r="422" spans="1:23" x14ac:dyDescent="0.3">
      <c r="A422">
        <v>2</v>
      </c>
      <c r="B422">
        <v>79</v>
      </c>
      <c r="C422">
        <v>1</v>
      </c>
      <c r="D422">
        <v>1</v>
      </c>
      <c r="E422">
        <v>84</v>
      </c>
      <c r="F422">
        <v>1.7190496913360278</v>
      </c>
      <c r="G422">
        <v>84</v>
      </c>
      <c r="H422" s="1">
        <v>1.7173297812592403</v>
      </c>
      <c r="I422" s="1">
        <v>1.7173297812592403</v>
      </c>
      <c r="J422" s="1">
        <v>0</v>
      </c>
      <c r="K422" s="2">
        <v>54.9</v>
      </c>
      <c r="L422">
        <v>157</v>
      </c>
      <c r="M422" s="2">
        <v>22.27271</v>
      </c>
      <c r="N422">
        <v>0</v>
      </c>
      <c r="O422">
        <v>0</v>
      </c>
      <c r="P422">
        <v>1</v>
      </c>
      <c r="Q422">
        <v>0</v>
      </c>
      <c r="R422">
        <v>0</v>
      </c>
      <c r="S422">
        <v>2</v>
      </c>
      <c r="T422">
        <v>0</v>
      </c>
      <c r="U422">
        <v>1</v>
      </c>
      <c r="V422">
        <v>0</v>
      </c>
      <c r="W422">
        <v>9</v>
      </c>
    </row>
    <row r="423" spans="1:23" x14ac:dyDescent="0.3">
      <c r="A423">
        <v>2</v>
      </c>
      <c r="B423">
        <v>64</v>
      </c>
      <c r="C423">
        <v>1</v>
      </c>
      <c r="D423">
        <v>1</v>
      </c>
      <c r="E423">
        <v>67</v>
      </c>
      <c r="F423">
        <v>-0.17393157260440931</v>
      </c>
      <c r="G423">
        <v>67</v>
      </c>
      <c r="H423" s="1">
        <v>-0.17375755397894344</v>
      </c>
      <c r="I423" s="1">
        <v>-0.17375755397894344</v>
      </c>
      <c r="J423" s="1">
        <v>0</v>
      </c>
      <c r="K423" s="2">
        <v>71.7</v>
      </c>
      <c r="L423">
        <v>160</v>
      </c>
      <c r="M423" s="2">
        <v>28.007809999999999</v>
      </c>
      <c r="N423">
        <v>0</v>
      </c>
      <c r="O423">
        <v>0</v>
      </c>
      <c r="P423">
        <v>0</v>
      </c>
      <c r="Q423">
        <v>0</v>
      </c>
      <c r="R423">
        <v>0</v>
      </c>
      <c r="S423">
        <v>3</v>
      </c>
      <c r="T423">
        <v>0</v>
      </c>
      <c r="U423">
        <v>0</v>
      </c>
      <c r="V423">
        <v>1</v>
      </c>
      <c r="W423">
        <v>3</v>
      </c>
    </row>
    <row r="424" spans="1:23" x14ac:dyDescent="0.3">
      <c r="A424">
        <v>5</v>
      </c>
      <c r="B424">
        <v>295</v>
      </c>
      <c r="C424">
        <v>1</v>
      </c>
      <c r="D424">
        <v>0</v>
      </c>
      <c r="E424">
        <v>81</v>
      </c>
      <c r="F424">
        <v>1.3849941741700682</v>
      </c>
      <c r="G424">
        <v>0</v>
      </c>
      <c r="H424" s="1">
        <v>1.3836084868054432</v>
      </c>
      <c r="I424" s="1">
        <v>0</v>
      </c>
      <c r="J424" s="1">
        <v>1.3836084868054432</v>
      </c>
      <c r="K424" s="2">
        <v>57.2</v>
      </c>
      <c r="L424">
        <v>162</v>
      </c>
      <c r="M424" s="2">
        <v>21.795459999999999</v>
      </c>
      <c r="N424">
        <v>0</v>
      </c>
      <c r="O424">
        <v>0</v>
      </c>
      <c r="P424">
        <v>0</v>
      </c>
      <c r="Q424">
        <v>0</v>
      </c>
      <c r="R424">
        <v>0</v>
      </c>
      <c r="S424">
        <v>1</v>
      </c>
      <c r="T424">
        <v>1</v>
      </c>
      <c r="U424">
        <v>0</v>
      </c>
      <c r="V424">
        <v>0</v>
      </c>
      <c r="W424">
        <v>5</v>
      </c>
    </row>
    <row r="425" spans="1:23" x14ac:dyDescent="0.3">
      <c r="A425">
        <v>6</v>
      </c>
      <c r="B425">
        <v>309</v>
      </c>
      <c r="C425">
        <v>1</v>
      </c>
      <c r="D425">
        <v>1</v>
      </c>
      <c r="E425">
        <v>89</v>
      </c>
      <c r="F425">
        <v>2.2758088866126269</v>
      </c>
      <c r="G425">
        <v>89</v>
      </c>
      <c r="H425" s="1">
        <v>2.2735319386822352</v>
      </c>
      <c r="I425" s="1">
        <v>2.2735319386822352</v>
      </c>
      <c r="J425" s="1">
        <v>0</v>
      </c>
      <c r="K425" s="2">
        <v>60.8</v>
      </c>
      <c r="L425">
        <v>167</v>
      </c>
      <c r="M425" s="2">
        <v>21.800709999999999</v>
      </c>
      <c r="N425">
        <v>0</v>
      </c>
      <c r="O425">
        <v>0</v>
      </c>
      <c r="P425">
        <v>1</v>
      </c>
      <c r="Q425">
        <v>0</v>
      </c>
      <c r="R425">
        <v>0</v>
      </c>
      <c r="S425">
        <v>3</v>
      </c>
      <c r="T425">
        <v>0</v>
      </c>
      <c r="U425">
        <v>0</v>
      </c>
      <c r="V425">
        <v>1</v>
      </c>
      <c r="W425">
        <v>9</v>
      </c>
    </row>
    <row r="426" spans="1:23" x14ac:dyDescent="0.3">
      <c r="A426">
        <v>3</v>
      </c>
      <c r="B426">
        <v>128</v>
      </c>
      <c r="C426">
        <v>1</v>
      </c>
      <c r="D426">
        <v>1</v>
      </c>
      <c r="E426">
        <v>81</v>
      </c>
      <c r="F426">
        <v>1.3849941741700682</v>
      </c>
      <c r="G426">
        <v>81</v>
      </c>
      <c r="H426" s="1">
        <v>1.3836084868054432</v>
      </c>
      <c r="I426" s="1">
        <v>1.3836084868054432</v>
      </c>
      <c r="J426" s="1">
        <v>0</v>
      </c>
      <c r="K426" s="2">
        <v>61.2</v>
      </c>
      <c r="L426">
        <v>165</v>
      </c>
      <c r="M426" s="2">
        <v>22.479340000000001</v>
      </c>
      <c r="N426">
        <v>0</v>
      </c>
      <c r="O426">
        <v>0</v>
      </c>
      <c r="P426">
        <v>1</v>
      </c>
      <c r="Q426">
        <v>0</v>
      </c>
      <c r="R426">
        <v>0</v>
      </c>
      <c r="S426">
        <v>3</v>
      </c>
      <c r="T426">
        <v>0</v>
      </c>
      <c r="U426">
        <v>0</v>
      </c>
      <c r="V426">
        <v>1</v>
      </c>
      <c r="W426">
        <v>8</v>
      </c>
    </row>
    <row r="427" spans="1:23" x14ac:dyDescent="0.3">
      <c r="A427">
        <v>3</v>
      </c>
      <c r="B427">
        <v>121</v>
      </c>
      <c r="C427">
        <v>1</v>
      </c>
      <c r="D427">
        <v>0</v>
      </c>
      <c r="E427">
        <v>60</v>
      </c>
      <c r="F427">
        <v>-0.95339444599164813</v>
      </c>
      <c r="G427">
        <v>0</v>
      </c>
      <c r="H427" s="1">
        <v>-0.95244057437113672</v>
      </c>
      <c r="I427" s="1">
        <v>0</v>
      </c>
      <c r="J427" s="1">
        <v>-0.95244057437113672</v>
      </c>
      <c r="K427" s="2">
        <v>83</v>
      </c>
      <c r="L427">
        <v>162</v>
      </c>
      <c r="M427" s="2">
        <v>31.626280000000001</v>
      </c>
      <c r="N427">
        <v>0</v>
      </c>
      <c r="O427">
        <v>1</v>
      </c>
      <c r="P427">
        <v>1</v>
      </c>
      <c r="Q427">
        <v>1</v>
      </c>
      <c r="R427">
        <v>0</v>
      </c>
      <c r="S427">
        <v>3</v>
      </c>
      <c r="T427">
        <v>0</v>
      </c>
      <c r="U427">
        <v>0</v>
      </c>
      <c r="V427">
        <v>1</v>
      </c>
      <c r="W427">
        <v>4</v>
      </c>
    </row>
    <row r="428" spans="1:23" x14ac:dyDescent="0.3">
      <c r="A428">
        <v>1</v>
      </c>
      <c r="B428">
        <v>22</v>
      </c>
      <c r="C428">
        <v>1</v>
      </c>
      <c r="D428">
        <v>0</v>
      </c>
      <c r="E428">
        <v>61</v>
      </c>
      <c r="F428">
        <v>-0.84204260693632826</v>
      </c>
      <c r="G428">
        <v>0</v>
      </c>
      <c r="H428" s="1">
        <v>-0.84120014288653766</v>
      </c>
      <c r="I428" s="1">
        <v>0</v>
      </c>
      <c r="J428" s="1">
        <v>-0.84120014288653766</v>
      </c>
      <c r="K428" s="2">
        <v>59</v>
      </c>
      <c r="L428">
        <v>160</v>
      </c>
      <c r="M428" s="2">
        <v>23.046880000000002</v>
      </c>
      <c r="N428">
        <v>0</v>
      </c>
      <c r="O428">
        <v>0</v>
      </c>
      <c r="P428">
        <v>0</v>
      </c>
      <c r="Q428">
        <v>0</v>
      </c>
      <c r="R428">
        <v>0</v>
      </c>
      <c r="S428">
        <v>2</v>
      </c>
      <c r="T428">
        <v>0</v>
      </c>
      <c r="U428">
        <v>1</v>
      </c>
      <c r="V428">
        <v>0</v>
      </c>
      <c r="W428">
        <v>1</v>
      </c>
    </row>
    <row r="429" spans="1:23" x14ac:dyDescent="0.3">
      <c r="A429">
        <v>6</v>
      </c>
      <c r="B429">
        <v>305</v>
      </c>
      <c r="C429">
        <v>1</v>
      </c>
      <c r="D429">
        <v>1</v>
      </c>
      <c r="E429">
        <v>76</v>
      </c>
      <c r="F429">
        <v>0.82823497889346909</v>
      </c>
      <c r="G429">
        <v>76</v>
      </c>
      <c r="H429" s="1">
        <v>0.82740632938244796</v>
      </c>
      <c r="I429" s="1">
        <v>0.82740632938244796</v>
      </c>
      <c r="J429" s="1">
        <v>0</v>
      </c>
      <c r="K429" s="2">
        <v>47.6</v>
      </c>
      <c r="L429">
        <v>161</v>
      </c>
      <c r="M429" s="2">
        <v>18.363489999999999</v>
      </c>
      <c r="N429">
        <v>0</v>
      </c>
      <c r="O429">
        <v>0</v>
      </c>
      <c r="P429">
        <v>1</v>
      </c>
      <c r="Q429">
        <v>0</v>
      </c>
      <c r="R429">
        <v>0</v>
      </c>
      <c r="S429">
        <v>2</v>
      </c>
      <c r="T429">
        <v>0</v>
      </c>
      <c r="U429">
        <v>1</v>
      </c>
      <c r="V429">
        <v>0</v>
      </c>
      <c r="W429">
        <v>8</v>
      </c>
    </row>
    <row r="430" spans="1:23" x14ac:dyDescent="0.3">
      <c r="A430">
        <v>3</v>
      </c>
      <c r="B430">
        <v>181</v>
      </c>
      <c r="C430">
        <v>1</v>
      </c>
      <c r="D430">
        <v>1</v>
      </c>
      <c r="E430">
        <v>62</v>
      </c>
      <c r="F430">
        <v>-0.7306907678810084</v>
      </c>
      <c r="G430">
        <v>62</v>
      </c>
      <c r="H430" s="1">
        <v>-0.7299597114019386</v>
      </c>
      <c r="I430" s="1">
        <v>-0.7299597114019386</v>
      </c>
      <c r="J430" s="1">
        <v>0</v>
      </c>
      <c r="K430" s="2">
        <v>68</v>
      </c>
      <c r="L430">
        <v>160</v>
      </c>
      <c r="M430" s="2">
        <v>26.5625</v>
      </c>
      <c r="N430">
        <v>1</v>
      </c>
      <c r="O430">
        <v>1</v>
      </c>
      <c r="P430">
        <v>0</v>
      </c>
      <c r="Q430">
        <v>0</v>
      </c>
      <c r="R430">
        <v>0</v>
      </c>
      <c r="S430">
        <v>3</v>
      </c>
      <c r="T430">
        <v>0</v>
      </c>
      <c r="U430">
        <v>0</v>
      </c>
      <c r="V430">
        <v>1</v>
      </c>
      <c r="W430">
        <v>3</v>
      </c>
    </row>
    <row r="431" spans="1:23" x14ac:dyDescent="0.3">
      <c r="A431">
        <v>2</v>
      </c>
      <c r="B431">
        <v>76</v>
      </c>
      <c r="C431">
        <v>1</v>
      </c>
      <c r="D431">
        <v>0</v>
      </c>
      <c r="E431">
        <v>77</v>
      </c>
      <c r="F431">
        <v>0.93958681794878895</v>
      </c>
      <c r="G431">
        <v>0</v>
      </c>
      <c r="H431" s="1">
        <v>0.93864676086704701</v>
      </c>
      <c r="I431" s="1">
        <v>0</v>
      </c>
      <c r="J431" s="1">
        <v>0.93864676086704701</v>
      </c>
      <c r="K431" s="2">
        <v>74.8</v>
      </c>
      <c r="L431">
        <v>134</v>
      </c>
      <c r="M431" s="2">
        <v>41.657389999999999</v>
      </c>
      <c r="N431">
        <v>0</v>
      </c>
      <c r="O431">
        <v>0</v>
      </c>
      <c r="P431">
        <v>1</v>
      </c>
      <c r="Q431">
        <v>0</v>
      </c>
      <c r="R431">
        <v>0</v>
      </c>
      <c r="S431">
        <v>2</v>
      </c>
      <c r="T431">
        <v>0</v>
      </c>
      <c r="U431">
        <v>1</v>
      </c>
      <c r="V431">
        <v>0</v>
      </c>
      <c r="W431">
        <v>6</v>
      </c>
    </row>
    <row r="432" spans="1:23" x14ac:dyDescent="0.3">
      <c r="A432">
        <v>6</v>
      </c>
      <c r="B432">
        <v>323</v>
      </c>
      <c r="C432">
        <v>1</v>
      </c>
      <c r="D432">
        <v>0</v>
      </c>
      <c r="E432">
        <v>58</v>
      </c>
      <c r="F432">
        <v>-1.1760981241022876</v>
      </c>
      <c r="G432">
        <v>0</v>
      </c>
      <c r="H432" s="1">
        <v>-1.1749214373403347</v>
      </c>
      <c r="I432" s="1">
        <v>0</v>
      </c>
      <c r="J432" s="1">
        <v>-1.1749214373403347</v>
      </c>
      <c r="K432" s="2">
        <v>70.3</v>
      </c>
      <c r="L432">
        <v>158</v>
      </c>
      <c r="M432" s="2">
        <v>28.160550000000001</v>
      </c>
      <c r="N432">
        <v>0</v>
      </c>
      <c r="O432">
        <v>0</v>
      </c>
      <c r="P432">
        <v>0</v>
      </c>
      <c r="Q432">
        <v>0</v>
      </c>
      <c r="R432">
        <v>0</v>
      </c>
      <c r="S432">
        <v>3</v>
      </c>
      <c r="T432">
        <v>0</v>
      </c>
      <c r="U432">
        <v>0</v>
      </c>
      <c r="V432">
        <v>1</v>
      </c>
      <c r="W432">
        <v>0</v>
      </c>
    </row>
    <row r="433" spans="1:23" x14ac:dyDescent="0.3">
      <c r="A433">
        <v>5</v>
      </c>
      <c r="B433">
        <v>304</v>
      </c>
      <c r="C433">
        <v>1</v>
      </c>
      <c r="D433">
        <v>0</v>
      </c>
      <c r="E433">
        <v>69</v>
      </c>
      <c r="F433">
        <v>4.8772105506230352E-2</v>
      </c>
      <c r="G433">
        <v>0</v>
      </c>
      <c r="H433" s="1">
        <v>4.8723308990254642E-2</v>
      </c>
      <c r="I433" s="1">
        <v>0</v>
      </c>
      <c r="J433" s="1">
        <v>4.8723308990254642E-2</v>
      </c>
      <c r="K433" s="2">
        <v>111.6</v>
      </c>
      <c r="L433">
        <v>160</v>
      </c>
      <c r="M433" s="2">
        <v>43.59375</v>
      </c>
      <c r="N433">
        <v>0</v>
      </c>
      <c r="O433">
        <v>0</v>
      </c>
      <c r="P433">
        <v>1</v>
      </c>
      <c r="Q433">
        <v>0</v>
      </c>
      <c r="R433">
        <v>0</v>
      </c>
      <c r="S433">
        <v>1</v>
      </c>
      <c r="T433">
        <v>1</v>
      </c>
      <c r="U433">
        <v>0</v>
      </c>
      <c r="V433">
        <v>0</v>
      </c>
      <c r="W433">
        <v>4</v>
      </c>
    </row>
    <row r="434" spans="1:23" x14ac:dyDescent="0.3">
      <c r="A434">
        <v>5</v>
      </c>
      <c r="B434">
        <v>301</v>
      </c>
      <c r="C434">
        <v>1</v>
      </c>
      <c r="D434">
        <v>0</v>
      </c>
      <c r="E434">
        <v>80</v>
      </c>
      <c r="F434">
        <v>1.2736423351147483</v>
      </c>
      <c r="G434">
        <v>0</v>
      </c>
      <c r="H434" s="1">
        <v>1.2723680553208441</v>
      </c>
      <c r="I434" s="1">
        <v>0</v>
      </c>
      <c r="J434" s="1">
        <v>1.2723680553208441</v>
      </c>
      <c r="K434" s="2">
        <v>50.8</v>
      </c>
      <c r="L434">
        <v>152</v>
      </c>
      <c r="M434" s="2">
        <v>21.98753</v>
      </c>
      <c r="N434">
        <v>0</v>
      </c>
      <c r="O434">
        <v>0</v>
      </c>
      <c r="P434">
        <v>1</v>
      </c>
      <c r="Q434">
        <v>0</v>
      </c>
      <c r="R434">
        <v>0</v>
      </c>
      <c r="S434">
        <v>2</v>
      </c>
      <c r="T434">
        <v>0</v>
      </c>
      <c r="U434">
        <v>1</v>
      </c>
      <c r="V434">
        <v>0</v>
      </c>
      <c r="W434">
        <v>8</v>
      </c>
    </row>
    <row r="435" spans="1:23" x14ac:dyDescent="0.3">
      <c r="A435">
        <v>5</v>
      </c>
      <c r="B435">
        <v>289</v>
      </c>
      <c r="C435">
        <v>1</v>
      </c>
      <c r="D435">
        <v>1</v>
      </c>
      <c r="E435">
        <v>77</v>
      </c>
      <c r="F435">
        <v>0.93958681794878895</v>
      </c>
      <c r="G435">
        <v>77</v>
      </c>
      <c r="H435" s="1">
        <v>0.93864676086704701</v>
      </c>
      <c r="I435" s="1">
        <v>0.93864676086704701</v>
      </c>
      <c r="J435" s="1">
        <v>0</v>
      </c>
      <c r="K435" s="2">
        <v>59.9</v>
      </c>
      <c r="L435">
        <v>160</v>
      </c>
      <c r="M435" s="2">
        <v>23.398440000000001</v>
      </c>
      <c r="N435">
        <v>0</v>
      </c>
      <c r="O435">
        <v>1</v>
      </c>
      <c r="P435">
        <v>0</v>
      </c>
      <c r="Q435">
        <v>0</v>
      </c>
      <c r="R435">
        <v>0</v>
      </c>
      <c r="S435">
        <v>3</v>
      </c>
      <c r="T435">
        <v>0</v>
      </c>
      <c r="U435">
        <v>0</v>
      </c>
      <c r="V435">
        <v>1</v>
      </c>
      <c r="W435">
        <v>6</v>
      </c>
    </row>
    <row r="436" spans="1:23" x14ac:dyDescent="0.3">
      <c r="A436">
        <v>3</v>
      </c>
      <c r="B436">
        <v>98</v>
      </c>
      <c r="C436">
        <v>1</v>
      </c>
      <c r="D436">
        <v>0</v>
      </c>
      <c r="E436">
        <v>73</v>
      </c>
      <c r="F436">
        <v>0.49417946172750965</v>
      </c>
      <c r="G436">
        <v>0</v>
      </c>
      <c r="H436" s="1">
        <v>0.49368503492865079</v>
      </c>
      <c r="I436" s="1">
        <v>0</v>
      </c>
      <c r="J436" s="1">
        <v>0.49368503492865079</v>
      </c>
      <c r="K436" s="2">
        <v>83.9</v>
      </c>
      <c r="L436">
        <v>173</v>
      </c>
      <c r="M436" s="2">
        <v>28.033010000000001</v>
      </c>
      <c r="N436">
        <v>1</v>
      </c>
      <c r="O436">
        <v>0</v>
      </c>
      <c r="P436">
        <v>1</v>
      </c>
      <c r="Q436">
        <v>0</v>
      </c>
      <c r="R436">
        <v>0</v>
      </c>
      <c r="S436">
        <v>1</v>
      </c>
      <c r="T436">
        <v>1</v>
      </c>
      <c r="U436">
        <v>0</v>
      </c>
      <c r="V436">
        <v>0</v>
      </c>
      <c r="W436">
        <v>5</v>
      </c>
    </row>
    <row r="437" spans="1:23" x14ac:dyDescent="0.3">
      <c r="A437">
        <v>6</v>
      </c>
      <c r="B437">
        <v>321</v>
      </c>
      <c r="C437">
        <v>1</v>
      </c>
      <c r="D437">
        <v>1</v>
      </c>
      <c r="E437">
        <v>65</v>
      </c>
      <c r="F437">
        <v>-0.39663525071504896</v>
      </c>
      <c r="G437">
        <v>65</v>
      </c>
      <c r="H437" s="1">
        <v>-0.39623841694814149</v>
      </c>
      <c r="I437" s="1">
        <v>-0.39623841694814149</v>
      </c>
      <c r="J437" s="1">
        <v>0</v>
      </c>
      <c r="K437" s="2">
        <v>117</v>
      </c>
      <c r="L437">
        <v>163</v>
      </c>
      <c r="M437" s="2">
        <v>44.036279999999998</v>
      </c>
      <c r="N437">
        <v>0</v>
      </c>
      <c r="O437">
        <v>0</v>
      </c>
      <c r="P437">
        <v>1</v>
      </c>
      <c r="Q437">
        <v>0</v>
      </c>
      <c r="R437">
        <v>0</v>
      </c>
      <c r="S437">
        <v>3</v>
      </c>
      <c r="T437">
        <v>0</v>
      </c>
      <c r="U437">
        <v>0</v>
      </c>
      <c r="V437">
        <v>1</v>
      </c>
      <c r="W437">
        <v>5</v>
      </c>
    </row>
    <row r="438" spans="1:23" x14ac:dyDescent="0.3">
      <c r="A438">
        <v>5</v>
      </c>
      <c r="B438">
        <v>296</v>
      </c>
      <c r="C438">
        <v>1</v>
      </c>
      <c r="D438">
        <v>0</v>
      </c>
      <c r="E438">
        <v>61</v>
      </c>
      <c r="F438">
        <v>-0.84204260693632826</v>
      </c>
      <c r="G438">
        <v>0</v>
      </c>
      <c r="H438" s="1">
        <v>-0.84120014288653766</v>
      </c>
      <c r="I438" s="1">
        <v>0</v>
      </c>
      <c r="J438" s="1">
        <v>-0.84120014288653766</v>
      </c>
      <c r="K438" s="2">
        <v>59</v>
      </c>
      <c r="L438">
        <v>162</v>
      </c>
      <c r="M438" s="2">
        <v>22.48133</v>
      </c>
      <c r="N438">
        <v>1</v>
      </c>
      <c r="O438">
        <v>0</v>
      </c>
      <c r="P438">
        <v>0</v>
      </c>
      <c r="Q438">
        <v>0</v>
      </c>
      <c r="R438">
        <v>0</v>
      </c>
      <c r="S438">
        <v>3</v>
      </c>
      <c r="T438">
        <v>0</v>
      </c>
      <c r="U438">
        <v>0</v>
      </c>
      <c r="V438">
        <v>1</v>
      </c>
      <c r="W438">
        <v>1</v>
      </c>
    </row>
    <row r="439" spans="1:23" x14ac:dyDescent="0.3">
      <c r="A439">
        <v>4</v>
      </c>
      <c r="B439">
        <v>282</v>
      </c>
      <c r="C439">
        <v>1</v>
      </c>
      <c r="D439">
        <v>0</v>
      </c>
      <c r="E439">
        <v>77</v>
      </c>
      <c r="F439">
        <v>0.93958681794878895</v>
      </c>
      <c r="G439">
        <v>0</v>
      </c>
      <c r="H439" s="1">
        <v>0.93864676086704701</v>
      </c>
      <c r="I439" s="1">
        <v>0</v>
      </c>
      <c r="J439" s="1">
        <v>0.93864676086704701</v>
      </c>
      <c r="K439" s="2">
        <v>62.6</v>
      </c>
      <c r="L439">
        <v>157</v>
      </c>
      <c r="M439" s="2">
        <v>25.396570000000001</v>
      </c>
      <c r="N439">
        <v>0</v>
      </c>
      <c r="O439">
        <v>1</v>
      </c>
      <c r="P439">
        <v>0</v>
      </c>
      <c r="Q439">
        <v>0</v>
      </c>
      <c r="R439">
        <v>0</v>
      </c>
      <c r="S439">
        <v>2</v>
      </c>
      <c r="T439">
        <v>0</v>
      </c>
      <c r="U439">
        <v>1</v>
      </c>
      <c r="V439">
        <v>0</v>
      </c>
      <c r="W439">
        <v>5</v>
      </c>
    </row>
    <row r="440" spans="1:23" x14ac:dyDescent="0.3">
      <c r="A440">
        <v>2</v>
      </c>
      <c r="B440">
        <v>64</v>
      </c>
      <c r="C440">
        <v>1</v>
      </c>
      <c r="D440">
        <v>0</v>
      </c>
      <c r="E440">
        <v>67</v>
      </c>
      <c r="F440">
        <v>-0.17393157260440931</v>
      </c>
      <c r="G440">
        <v>0</v>
      </c>
      <c r="H440" s="1">
        <v>-0.17375755397894344</v>
      </c>
      <c r="I440" s="1">
        <v>0</v>
      </c>
      <c r="J440" s="1">
        <v>-0.17375755397894344</v>
      </c>
      <c r="K440" s="2">
        <v>74.8</v>
      </c>
      <c r="L440">
        <v>160</v>
      </c>
      <c r="M440" s="2">
        <v>29.21875</v>
      </c>
      <c r="N440">
        <v>0</v>
      </c>
      <c r="O440">
        <v>1</v>
      </c>
      <c r="P440">
        <v>0</v>
      </c>
      <c r="Q440">
        <v>0</v>
      </c>
      <c r="R440">
        <v>0</v>
      </c>
      <c r="S440">
        <v>2</v>
      </c>
      <c r="T440">
        <v>0</v>
      </c>
      <c r="U440">
        <v>1</v>
      </c>
      <c r="V440">
        <v>0</v>
      </c>
      <c r="W440">
        <v>3</v>
      </c>
    </row>
    <row r="441" spans="1:23" x14ac:dyDescent="0.3">
      <c r="A441">
        <v>5</v>
      </c>
      <c r="B441">
        <v>300</v>
      </c>
      <c r="C441">
        <v>1</v>
      </c>
      <c r="D441">
        <v>0</v>
      </c>
      <c r="E441">
        <v>58</v>
      </c>
      <c r="F441">
        <v>-1.1760981241022876</v>
      </c>
      <c r="G441">
        <v>0</v>
      </c>
      <c r="H441" s="1">
        <v>-1.1749214373403347</v>
      </c>
      <c r="I441" s="1">
        <v>0</v>
      </c>
      <c r="J441" s="1">
        <v>-1.1749214373403347</v>
      </c>
      <c r="K441" s="2">
        <v>59.9</v>
      </c>
      <c r="L441">
        <v>162</v>
      </c>
      <c r="M441" s="2">
        <v>22.824259999999999</v>
      </c>
      <c r="N441">
        <v>0</v>
      </c>
      <c r="O441">
        <v>0</v>
      </c>
      <c r="P441">
        <v>0</v>
      </c>
      <c r="Q441">
        <v>0</v>
      </c>
      <c r="R441">
        <v>0</v>
      </c>
      <c r="S441">
        <v>3</v>
      </c>
      <c r="T441">
        <v>0</v>
      </c>
      <c r="U441">
        <v>0</v>
      </c>
      <c r="V441">
        <v>1</v>
      </c>
      <c r="W441">
        <v>0</v>
      </c>
    </row>
    <row r="442" spans="1:23" x14ac:dyDescent="0.3">
      <c r="A442">
        <v>6</v>
      </c>
      <c r="B442">
        <v>325</v>
      </c>
      <c r="C442">
        <v>1</v>
      </c>
      <c r="D442">
        <v>0</v>
      </c>
      <c r="E442">
        <v>70</v>
      </c>
      <c r="F442">
        <v>0.16012394456155019</v>
      </c>
      <c r="G442">
        <v>0</v>
      </c>
      <c r="H442" s="1">
        <v>0.15996374047485368</v>
      </c>
      <c r="I442" s="1">
        <v>0</v>
      </c>
      <c r="J442" s="1">
        <v>0.15996374047485368</v>
      </c>
      <c r="K442" s="2">
        <v>99.8</v>
      </c>
      <c r="L442">
        <v>168</v>
      </c>
      <c r="M442" s="2">
        <v>35.35998</v>
      </c>
      <c r="N442">
        <v>0</v>
      </c>
      <c r="O442">
        <v>0</v>
      </c>
      <c r="P442">
        <v>0</v>
      </c>
      <c r="Q442">
        <v>0</v>
      </c>
      <c r="R442">
        <v>0</v>
      </c>
      <c r="S442">
        <v>3</v>
      </c>
      <c r="T442">
        <v>0</v>
      </c>
      <c r="U442">
        <v>0</v>
      </c>
      <c r="V442">
        <v>1</v>
      </c>
      <c r="W442">
        <v>3</v>
      </c>
    </row>
    <row r="443" spans="1:23" x14ac:dyDescent="0.3">
      <c r="A443">
        <v>1</v>
      </c>
      <c r="B443">
        <v>37</v>
      </c>
      <c r="C443">
        <v>1</v>
      </c>
      <c r="D443">
        <v>0</v>
      </c>
      <c r="E443">
        <v>69</v>
      </c>
      <c r="F443">
        <v>4.8772105506230352E-2</v>
      </c>
      <c r="G443">
        <v>0</v>
      </c>
      <c r="H443" s="1">
        <v>4.8723308990254642E-2</v>
      </c>
      <c r="I443" s="1">
        <v>0</v>
      </c>
      <c r="J443" s="1">
        <v>4.8723308990254642E-2</v>
      </c>
      <c r="K443" s="2">
        <v>61.2</v>
      </c>
      <c r="L443">
        <v>163</v>
      </c>
      <c r="M443" s="2">
        <v>23.03436</v>
      </c>
      <c r="N443">
        <v>0</v>
      </c>
      <c r="O443">
        <v>0</v>
      </c>
      <c r="P443">
        <v>0</v>
      </c>
      <c r="Q443">
        <v>0</v>
      </c>
      <c r="R443">
        <v>0</v>
      </c>
      <c r="S443">
        <v>1</v>
      </c>
      <c r="T443">
        <v>1</v>
      </c>
      <c r="U443">
        <v>0</v>
      </c>
      <c r="V443">
        <v>0</v>
      </c>
      <c r="W443">
        <v>2</v>
      </c>
    </row>
    <row r="444" spans="1:23" x14ac:dyDescent="0.3">
      <c r="A444">
        <v>1</v>
      </c>
      <c r="B444">
        <v>34</v>
      </c>
      <c r="C444">
        <v>1</v>
      </c>
      <c r="D444">
        <v>0</v>
      </c>
      <c r="E444">
        <v>66</v>
      </c>
      <c r="F444">
        <v>-0.28528341165972915</v>
      </c>
      <c r="G444">
        <v>0</v>
      </c>
      <c r="H444" s="1">
        <v>-0.28499798546354249</v>
      </c>
      <c r="I444" s="1">
        <v>0</v>
      </c>
      <c r="J444" s="1">
        <v>-0.28499798546354249</v>
      </c>
      <c r="K444" s="2">
        <v>74.400000000000006</v>
      </c>
      <c r="L444">
        <v>155</v>
      </c>
      <c r="M444" s="2">
        <v>30.967739999999999</v>
      </c>
      <c r="N444">
        <v>0</v>
      </c>
      <c r="O444">
        <v>0</v>
      </c>
      <c r="P444">
        <v>0</v>
      </c>
      <c r="Q444">
        <v>0</v>
      </c>
      <c r="R444">
        <v>0</v>
      </c>
      <c r="S444">
        <v>2</v>
      </c>
      <c r="T444">
        <v>0</v>
      </c>
      <c r="U444">
        <v>1</v>
      </c>
      <c r="V444">
        <v>0</v>
      </c>
      <c r="W444">
        <v>2</v>
      </c>
    </row>
    <row r="445" spans="1:23" x14ac:dyDescent="0.3">
      <c r="A445">
        <v>5</v>
      </c>
      <c r="B445">
        <v>293</v>
      </c>
      <c r="C445">
        <v>1</v>
      </c>
      <c r="D445">
        <v>1</v>
      </c>
      <c r="E445">
        <v>62</v>
      </c>
      <c r="F445">
        <v>-0.7306907678810084</v>
      </c>
      <c r="G445">
        <v>62</v>
      </c>
      <c r="H445" s="1">
        <v>-0.7299597114019386</v>
      </c>
      <c r="I445" s="1">
        <v>-0.7299597114019386</v>
      </c>
      <c r="J445" s="1">
        <v>0</v>
      </c>
      <c r="K445" s="2">
        <v>99.8</v>
      </c>
      <c r="L445">
        <v>158</v>
      </c>
      <c r="M445" s="2">
        <v>39.97757</v>
      </c>
      <c r="N445">
        <v>1</v>
      </c>
      <c r="O445">
        <v>0</v>
      </c>
      <c r="P445">
        <v>1</v>
      </c>
      <c r="Q445">
        <v>0</v>
      </c>
      <c r="R445">
        <v>0</v>
      </c>
      <c r="S445">
        <v>3</v>
      </c>
      <c r="T445">
        <v>0</v>
      </c>
      <c r="U445">
        <v>0</v>
      </c>
      <c r="V445">
        <v>1</v>
      </c>
      <c r="W445">
        <v>4</v>
      </c>
    </row>
    <row r="446" spans="1:23" x14ac:dyDescent="0.3">
      <c r="A446">
        <v>5</v>
      </c>
      <c r="B446">
        <v>286</v>
      </c>
      <c r="C446">
        <v>1</v>
      </c>
      <c r="D446">
        <v>0</v>
      </c>
      <c r="E446">
        <v>71</v>
      </c>
      <c r="F446">
        <v>0.27147578361687003</v>
      </c>
      <c r="G446">
        <v>0</v>
      </c>
      <c r="H446" s="1">
        <v>0.27120417195945273</v>
      </c>
      <c r="I446" s="1">
        <v>0</v>
      </c>
      <c r="J446" s="1">
        <v>0.27120417195945273</v>
      </c>
      <c r="K446" s="2">
        <v>90.7</v>
      </c>
      <c r="L446">
        <v>163</v>
      </c>
      <c r="M446" s="2">
        <v>34.137529999999998</v>
      </c>
      <c r="N446">
        <v>0</v>
      </c>
      <c r="O446">
        <v>0</v>
      </c>
      <c r="P446">
        <v>1</v>
      </c>
      <c r="Q446">
        <v>0</v>
      </c>
      <c r="R446">
        <v>0</v>
      </c>
      <c r="S446">
        <v>2</v>
      </c>
      <c r="T446">
        <v>0</v>
      </c>
      <c r="U446">
        <v>1</v>
      </c>
      <c r="V446">
        <v>0</v>
      </c>
      <c r="W446">
        <v>5</v>
      </c>
    </row>
    <row r="447" spans="1:23" x14ac:dyDescent="0.3">
      <c r="A447">
        <v>5</v>
      </c>
      <c r="B447">
        <v>289</v>
      </c>
      <c r="C447">
        <v>1</v>
      </c>
      <c r="D447">
        <v>0</v>
      </c>
      <c r="E447">
        <v>71</v>
      </c>
      <c r="F447">
        <v>0.27147578361687003</v>
      </c>
      <c r="G447">
        <v>0</v>
      </c>
      <c r="H447" s="1">
        <v>0.27120417195945273</v>
      </c>
      <c r="I447" s="1">
        <v>0</v>
      </c>
      <c r="J447" s="1">
        <v>0.27120417195945273</v>
      </c>
      <c r="K447" s="2">
        <v>54.4</v>
      </c>
      <c r="L447">
        <v>161</v>
      </c>
      <c r="M447" s="2">
        <v>20.98685</v>
      </c>
      <c r="N447">
        <v>0</v>
      </c>
      <c r="O447">
        <v>0</v>
      </c>
      <c r="P447">
        <v>0</v>
      </c>
      <c r="Q447">
        <v>0</v>
      </c>
      <c r="R447">
        <v>0</v>
      </c>
      <c r="S447">
        <v>3</v>
      </c>
      <c r="T447">
        <v>0</v>
      </c>
      <c r="U447">
        <v>0</v>
      </c>
      <c r="V447">
        <v>1</v>
      </c>
      <c r="W447">
        <v>4</v>
      </c>
    </row>
    <row r="448" spans="1:23" x14ac:dyDescent="0.3">
      <c r="A448">
        <v>5</v>
      </c>
      <c r="B448">
        <v>294</v>
      </c>
      <c r="C448">
        <v>1</v>
      </c>
      <c r="D448">
        <v>0</v>
      </c>
      <c r="E448">
        <v>82</v>
      </c>
      <c r="F448">
        <v>1.4963460132253881</v>
      </c>
      <c r="G448">
        <v>0</v>
      </c>
      <c r="H448" s="1">
        <v>1.4948489182900422</v>
      </c>
      <c r="I448" s="1">
        <v>0</v>
      </c>
      <c r="J448" s="1">
        <v>1.4948489182900422</v>
      </c>
      <c r="K448" s="2">
        <v>68.900000000000006</v>
      </c>
      <c r="L448">
        <v>155</v>
      </c>
      <c r="M448" s="2">
        <v>28.678460000000001</v>
      </c>
      <c r="N448">
        <v>0</v>
      </c>
      <c r="O448">
        <v>0</v>
      </c>
      <c r="P448">
        <v>1</v>
      </c>
      <c r="Q448">
        <v>0</v>
      </c>
      <c r="R448">
        <v>0</v>
      </c>
      <c r="S448">
        <v>3</v>
      </c>
      <c r="T448">
        <v>0</v>
      </c>
      <c r="U448">
        <v>0</v>
      </c>
      <c r="V448">
        <v>1</v>
      </c>
      <c r="W448">
        <v>7</v>
      </c>
    </row>
    <row r="449" spans="1:23" x14ac:dyDescent="0.3">
      <c r="A449">
        <v>6</v>
      </c>
      <c r="B449">
        <v>309</v>
      </c>
      <c r="C449">
        <v>1</v>
      </c>
      <c r="D449">
        <v>0</v>
      </c>
      <c r="E449">
        <v>65</v>
      </c>
      <c r="F449">
        <v>-0.39663525071504896</v>
      </c>
      <c r="G449">
        <v>0</v>
      </c>
      <c r="H449" s="1">
        <v>-0.39623841694814149</v>
      </c>
      <c r="I449" s="1">
        <v>0</v>
      </c>
      <c r="J449" s="1">
        <v>-0.39623841694814149</v>
      </c>
      <c r="K449" s="2">
        <v>63.5</v>
      </c>
      <c r="L449">
        <v>160</v>
      </c>
      <c r="M449" s="2">
        <v>24.804690000000001</v>
      </c>
      <c r="N449">
        <v>1</v>
      </c>
      <c r="O449">
        <v>0</v>
      </c>
      <c r="P449">
        <v>0</v>
      </c>
      <c r="Q449">
        <v>0</v>
      </c>
      <c r="R449">
        <v>0</v>
      </c>
      <c r="S449">
        <v>3</v>
      </c>
      <c r="T449">
        <v>0</v>
      </c>
      <c r="U449">
        <v>0</v>
      </c>
      <c r="V449">
        <v>1</v>
      </c>
      <c r="W449">
        <v>2</v>
      </c>
    </row>
    <row r="450" spans="1:23" x14ac:dyDescent="0.3">
      <c r="A450">
        <v>2</v>
      </c>
      <c r="B450">
        <v>71</v>
      </c>
      <c r="C450">
        <v>1</v>
      </c>
      <c r="D450">
        <v>0</v>
      </c>
      <c r="E450">
        <v>82</v>
      </c>
      <c r="F450">
        <v>1.4963460132253881</v>
      </c>
      <c r="G450">
        <v>0</v>
      </c>
      <c r="H450" s="1">
        <v>1.4948489182900422</v>
      </c>
      <c r="I450" s="1">
        <v>0</v>
      </c>
      <c r="J450" s="1">
        <v>1.4948489182900422</v>
      </c>
      <c r="K450" s="2">
        <v>63</v>
      </c>
      <c r="L450">
        <v>162</v>
      </c>
      <c r="M450" s="2">
        <v>24.005490000000002</v>
      </c>
      <c r="N450">
        <v>0</v>
      </c>
      <c r="O450">
        <v>0</v>
      </c>
      <c r="P450">
        <v>0</v>
      </c>
      <c r="Q450">
        <v>0</v>
      </c>
      <c r="R450">
        <v>0</v>
      </c>
      <c r="S450">
        <v>2</v>
      </c>
      <c r="T450">
        <v>0</v>
      </c>
      <c r="U450">
        <v>1</v>
      </c>
      <c r="V450">
        <v>0</v>
      </c>
      <c r="W450">
        <v>5</v>
      </c>
    </row>
    <row r="451" spans="1:23" x14ac:dyDescent="0.3">
      <c r="A451">
        <v>5</v>
      </c>
      <c r="B451">
        <v>296</v>
      </c>
      <c r="C451">
        <v>1</v>
      </c>
      <c r="D451">
        <v>0</v>
      </c>
      <c r="E451">
        <v>56</v>
      </c>
      <c r="F451">
        <v>-1.3988018022129274</v>
      </c>
      <c r="G451">
        <v>0</v>
      </c>
      <c r="H451" s="1">
        <v>-1.3974023003095328</v>
      </c>
      <c r="I451" s="1">
        <v>0</v>
      </c>
      <c r="J451" s="1">
        <v>-1.3974023003095328</v>
      </c>
      <c r="K451" s="2">
        <v>62.6</v>
      </c>
      <c r="L451">
        <v>155</v>
      </c>
      <c r="M451" s="2">
        <v>26.056190000000001</v>
      </c>
      <c r="N451">
        <v>0</v>
      </c>
      <c r="O451">
        <v>0</v>
      </c>
      <c r="P451">
        <v>0</v>
      </c>
      <c r="Q451">
        <v>0</v>
      </c>
      <c r="R451">
        <v>0</v>
      </c>
      <c r="S451">
        <v>1</v>
      </c>
      <c r="T451">
        <v>1</v>
      </c>
      <c r="U451">
        <v>0</v>
      </c>
      <c r="V451">
        <v>0</v>
      </c>
      <c r="W451">
        <v>0</v>
      </c>
    </row>
    <row r="452" spans="1:23" x14ac:dyDescent="0.3">
      <c r="A452">
        <v>5</v>
      </c>
      <c r="B452">
        <v>301</v>
      </c>
      <c r="C452">
        <v>1</v>
      </c>
      <c r="D452">
        <v>1</v>
      </c>
      <c r="E452">
        <v>88</v>
      </c>
      <c r="F452">
        <v>2.1644570475573071</v>
      </c>
      <c r="G452">
        <v>88</v>
      </c>
      <c r="H452" s="1">
        <v>2.1622915071976365</v>
      </c>
      <c r="I452" s="1">
        <v>2.1622915071976365</v>
      </c>
      <c r="J452" s="1">
        <v>0</v>
      </c>
      <c r="K452" s="2">
        <v>57.2</v>
      </c>
      <c r="L452">
        <v>155</v>
      </c>
      <c r="M452" s="2">
        <v>23.808530000000001</v>
      </c>
      <c r="N452">
        <v>0</v>
      </c>
      <c r="O452">
        <v>0</v>
      </c>
      <c r="P452">
        <v>0</v>
      </c>
      <c r="Q452">
        <v>0</v>
      </c>
      <c r="R452">
        <v>0</v>
      </c>
      <c r="S452">
        <v>1</v>
      </c>
      <c r="T452">
        <v>1</v>
      </c>
      <c r="U452">
        <v>0</v>
      </c>
      <c r="V452">
        <v>0</v>
      </c>
      <c r="W452">
        <v>7</v>
      </c>
    </row>
    <row r="453" spans="1:23" x14ac:dyDescent="0.3">
      <c r="A453">
        <v>2</v>
      </c>
      <c r="B453">
        <v>86</v>
      </c>
      <c r="C453">
        <v>1</v>
      </c>
      <c r="D453">
        <v>0</v>
      </c>
      <c r="E453">
        <v>69</v>
      </c>
      <c r="F453">
        <v>4.8772105506230352E-2</v>
      </c>
      <c r="G453">
        <v>0</v>
      </c>
      <c r="H453" s="1">
        <v>4.8723308990254642E-2</v>
      </c>
      <c r="I453" s="1">
        <v>0</v>
      </c>
      <c r="J453" s="1">
        <v>4.8723308990254642E-2</v>
      </c>
      <c r="K453" s="2">
        <v>91.2</v>
      </c>
      <c r="L453">
        <v>163</v>
      </c>
      <c r="M453" s="2">
        <v>34.325719999999997</v>
      </c>
      <c r="N453">
        <v>0</v>
      </c>
      <c r="O453">
        <v>0</v>
      </c>
      <c r="P453">
        <v>1</v>
      </c>
      <c r="Q453">
        <v>0</v>
      </c>
      <c r="R453">
        <v>0</v>
      </c>
      <c r="S453">
        <v>1</v>
      </c>
      <c r="T453">
        <v>1</v>
      </c>
      <c r="U453">
        <v>0</v>
      </c>
      <c r="V453">
        <v>0</v>
      </c>
      <c r="W453">
        <v>4</v>
      </c>
    </row>
    <row r="454" spans="1:23" x14ac:dyDescent="0.3">
      <c r="A454">
        <v>6</v>
      </c>
      <c r="B454">
        <v>309</v>
      </c>
      <c r="C454">
        <v>1</v>
      </c>
      <c r="D454">
        <v>1</v>
      </c>
      <c r="E454">
        <v>70</v>
      </c>
      <c r="F454">
        <v>0.16012394456155019</v>
      </c>
      <c r="G454">
        <v>70</v>
      </c>
      <c r="H454" s="1">
        <v>0.15996374047485368</v>
      </c>
      <c r="I454" s="1">
        <v>0.15996374047485368</v>
      </c>
      <c r="J454" s="1">
        <v>0</v>
      </c>
      <c r="K454" s="2">
        <v>87.5</v>
      </c>
      <c r="L454">
        <v>170</v>
      </c>
      <c r="M454" s="2">
        <v>30.276820000000001</v>
      </c>
      <c r="N454">
        <v>0</v>
      </c>
      <c r="O454">
        <v>0</v>
      </c>
      <c r="P454">
        <v>1</v>
      </c>
      <c r="Q454">
        <v>0</v>
      </c>
      <c r="R454">
        <v>0</v>
      </c>
      <c r="S454">
        <v>1</v>
      </c>
      <c r="T454">
        <v>1</v>
      </c>
      <c r="U454">
        <v>0</v>
      </c>
      <c r="V454">
        <v>0</v>
      </c>
      <c r="W454">
        <v>6</v>
      </c>
    </row>
    <row r="455" spans="1:23" x14ac:dyDescent="0.3">
      <c r="A455">
        <v>3</v>
      </c>
      <c r="B455">
        <v>187</v>
      </c>
      <c r="C455">
        <v>1</v>
      </c>
      <c r="D455">
        <v>0</v>
      </c>
      <c r="E455">
        <v>74</v>
      </c>
      <c r="F455">
        <v>0.60553130078282946</v>
      </c>
      <c r="G455">
        <v>0</v>
      </c>
      <c r="H455" s="1">
        <v>0.60492546641324985</v>
      </c>
      <c r="I455" s="1">
        <v>0</v>
      </c>
      <c r="J455" s="1">
        <v>0.60492546641324985</v>
      </c>
      <c r="K455" s="2">
        <v>99.3</v>
      </c>
      <c r="L455">
        <v>162</v>
      </c>
      <c r="M455" s="2">
        <v>37.837220000000002</v>
      </c>
      <c r="N455">
        <v>0</v>
      </c>
      <c r="O455">
        <v>0</v>
      </c>
      <c r="P455">
        <v>0</v>
      </c>
      <c r="Q455">
        <v>0</v>
      </c>
      <c r="R455">
        <v>0</v>
      </c>
      <c r="S455">
        <v>1</v>
      </c>
      <c r="T455">
        <v>1</v>
      </c>
      <c r="U455">
        <v>0</v>
      </c>
      <c r="V455">
        <v>0</v>
      </c>
      <c r="W455">
        <v>3</v>
      </c>
    </row>
    <row r="456" spans="1:23" x14ac:dyDescent="0.3">
      <c r="A456">
        <v>3</v>
      </c>
      <c r="B456">
        <v>175</v>
      </c>
      <c r="C456">
        <v>1</v>
      </c>
      <c r="D456">
        <v>0</v>
      </c>
      <c r="E456">
        <v>56</v>
      </c>
      <c r="F456">
        <v>-1.3988018022129274</v>
      </c>
      <c r="G456">
        <v>0</v>
      </c>
      <c r="H456" s="1">
        <v>-1.3974023003095328</v>
      </c>
      <c r="I456" s="1">
        <v>0</v>
      </c>
      <c r="J456" s="1">
        <v>-1.3974023003095328</v>
      </c>
      <c r="K456" s="2">
        <v>81.599999999999994</v>
      </c>
      <c r="L456">
        <v>162</v>
      </c>
      <c r="M456" s="2">
        <v>31.09282</v>
      </c>
      <c r="N456">
        <v>0</v>
      </c>
      <c r="O456">
        <v>0</v>
      </c>
      <c r="P456">
        <v>1</v>
      </c>
      <c r="Q456">
        <v>0</v>
      </c>
      <c r="R456">
        <v>0</v>
      </c>
      <c r="S456">
        <v>3</v>
      </c>
      <c r="T456">
        <v>0</v>
      </c>
      <c r="U456">
        <v>0</v>
      </c>
      <c r="V456">
        <v>1</v>
      </c>
      <c r="W456">
        <v>2</v>
      </c>
    </row>
    <row r="457" spans="1:23" x14ac:dyDescent="0.3">
      <c r="A457">
        <v>1</v>
      </c>
      <c r="B457">
        <v>7</v>
      </c>
      <c r="C457">
        <v>1</v>
      </c>
      <c r="D457">
        <v>0</v>
      </c>
      <c r="E457">
        <v>77</v>
      </c>
      <c r="F457">
        <v>0.93958681794878895</v>
      </c>
      <c r="G457">
        <v>0</v>
      </c>
      <c r="H457" s="1">
        <v>0.93864676086704701</v>
      </c>
      <c r="I457" s="1">
        <v>0</v>
      </c>
      <c r="J457" s="1">
        <v>0.93864676086704701</v>
      </c>
      <c r="K457" s="2">
        <v>54.4</v>
      </c>
      <c r="L457">
        <v>153</v>
      </c>
      <c r="M457" s="2">
        <v>23.23893</v>
      </c>
      <c r="N457">
        <v>0</v>
      </c>
      <c r="O457">
        <v>0</v>
      </c>
      <c r="P457">
        <v>1</v>
      </c>
      <c r="Q457">
        <v>0</v>
      </c>
      <c r="R457">
        <v>0</v>
      </c>
      <c r="S457">
        <v>2</v>
      </c>
      <c r="T457">
        <v>0</v>
      </c>
      <c r="U457">
        <v>1</v>
      </c>
      <c r="V457">
        <v>0</v>
      </c>
      <c r="W457">
        <v>7</v>
      </c>
    </row>
    <row r="458" spans="1:23" x14ac:dyDescent="0.3">
      <c r="A458">
        <v>6</v>
      </c>
      <c r="B458">
        <v>309</v>
      </c>
      <c r="C458">
        <v>1</v>
      </c>
      <c r="D458">
        <v>0</v>
      </c>
      <c r="E458">
        <v>65</v>
      </c>
      <c r="F458">
        <v>-0.39663525071504896</v>
      </c>
      <c r="G458">
        <v>0</v>
      </c>
      <c r="H458" s="1">
        <v>-0.39623841694814149</v>
      </c>
      <c r="I458" s="1">
        <v>0</v>
      </c>
      <c r="J458" s="1">
        <v>-0.39623841694814149</v>
      </c>
      <c r="K458" s="2">
        <v>72.599999999999994</v>
      </c>
      <c r="L458">
        <v>165</v>
      </c>
      <c r="M458" s="2">
        <v>26.66667</v>
      </c>
      <c r="N458">
        <v>1</v>
      </c>
      <c r="O458">
        <v>0</v>
      </c>
      <c r="P458">
        <v>0</v>
      </c>
      <c r="Q458">
        <v>0</v>
      </c>
      <c r="R458">
        <v>0</v>
      </c>
      <c r="S458">
        <v>3</v>
      </c>
      <c r="T458">
        <v>0</v>
      </c>
      <c r="U458">
        <v>0</v>
      </c>
      <c r="V458">
        <v>1</v>
      </c>
      <c r="W458">
        <v>2</v>
      </c>
    </row>
    <row r="459" spans="1:23" x14ac:dyDescent="0.3">
      <c r="A459">
        <v>1</v>
      </c>
      <c r="B459">
        <v>37</v>
      </c>
      <c r="C459">
        <v>1</v>
      </c>
      <c r="D459">
        <v>1</v>
      </c>
      <c r="E459">
        <v>88</v>
      </c>
      <c r="F459">
        <v>2.1644570475573071</v>
      </c>
      <c r="G459">
        <v>88</v>
      </c>
      <c r="H459" s="1">
        <v>2.1622915071976365</v>
      </c>
      <c r="I459" s="1">
        <v>2.1622915071976365</v>
      </c>
      <c r="J459" s="1">
        <v>0</v>
      </c>
      <c r="K459" s="2">
        <v>59</v>
      </c>
      <c r="L459">
        <v>168</v>
      </c>
      <c r="M459" s="2">
        <v>20.904199999999999</v>
      </c>
      <c r="N459">
        <v>0</v>
      </c>
      <c r="O459">
        <v>0</v>
      </c>
      <c r="P459">
        <v>1</v>
      </c>
      <c r="Q459">
        <v>0</v>
      </c>
      <c r="R459">
        <v>0</v>
      </c>
      <c r="S459">
        <v>3</v>
      </c>
      <c r="T459">
        <v>0</v>
      </c>
      <c r="U459">
        <v>0</v>
      </c>
      <c r="V459">
        <v>1</v>
      </c>
      <c r="W459">
        <v>9</v>
      </c>
    </row>
    <row r="460" spans="1:23" x14ac:dyDescent="0.3">
      <c r="A460">
        <v>5</v>
      </c>
      <c r="B460">
        <v>304</v>
      </c>
      <c r="C460">
        <v>1</v>
      </c>
      <c r="D460">
        <v>1</v>
      </c>
      <c r="E460">
        <v>82</v>
      </c>
      <c r="F460">
        <v>1.4963460132253881</v>
      </c>
      <c r="G460">
        <v>82</v>
      </c>
      <c r="H460" s="1">
        <v>1.4948489182900422</v>
      </c>
      <c r="I460" s="1">
        <v>1.4948489182900422</v>
      </c>
      <c r="J460" s="1">
        <v>0</v>
      </c>
      <c r="K460" s="2">
        <v>69.400000000000006</v>
      </c>
      <c r="L460">
        <v>155</v>
      </c>
      <c r="M460" s="2">
        <v>28.886579999999999</v>
      </c>
      <c r="N460">
        <v>0</v>
      </c>
      <c r="O460">
        <v>0</v>
      </c>
      <c r="P460">
        <v>1</v>
      </c>
      <c r="Q460">
        <v>0</v>
      </c>
      <c r="R460">
        <v>0</v>
      </c>
      <c r="S460">
        <v>3</v>
      </c>
      <c r="T460">
        <v>0</v>
      </c>
      <c r="U460">
        <v>0</v>
      </c>
      <c r="V460">
        <v>1</v>
      </c>
      <c r="W460">
        <v>8</v>
      </c>
    </row>
    <row r="461" spans="1:23" x14ac:dyDescent="0.3">
      <c r="A461">
        <v>1</v>
      </c>
      <c r="B461">
        <v>35</v>
      </c>
      <c r="C461">
        <v>1</v>
      </c>
      <c r="D461">
        <v>1</v>
      </c>
      <c r="E461">
        <v>56</v>
      </c>
      <c r="F461">
        <v>-1.3988018022129274</v>
      </c>
      <c r="G461">
        <v>56</v>
      </c>
      <c r="H461" s="1">
        <v>-1.3974023003095328</v>
      </c>
      <c r="I461" s="1">
        <v>-1.3974023003095328</v>
      </c>
      <c r="J461" s="1">
        <v>0</v>
      </c>
      <c r="K461" s="2">
        <v>113.4</v>
      </c>
      <c r="L461">
        <v>165</v>
      </c>
      <c r="M461" s="2">
        <v>41.652889999999999</v>
      </c>
      <c r="N461">
        <v>0</v>
      </c>
      <c r="O461">
        <v>0</v>
      </c>
      <c r="P461">
        <v>1</v>
      </c>
      <c r="Q461">
        <v>0</v>
      </c>
      <c r="R461">
        <v>0</v>
      </c>
      <c r="S461">
        <v>2</v>
      </c>
      <c r="T461">
        <v>0</v>
      </c>
      <c r="U461">
        <v>1</v>
      </c>
      <c r="V461">
        <v>0</v>
      </c>
      <c r="W461">
        <v>3</v>
      </c>
    </row>
    <row r="462" spans="1:23" x14ac:dyDescent="0.3">
      <c r="A462">
        <v>6</v>
      </c>
      <c r="B462">
        <v>317</v>
      </c>
      <c r="C462">
        <v>1</v>
      </c>
      <c r="D462">
        <v>1</v>
      </c>
      <c r="E462">
        <v>77</v>
      </c>
      <c r="F462">
        <v>0.93958681794878895</v>
      </c>
      <c r="G462">
        <v>77</v>
      </c>
      <c r="H462" s="1">
        <v>0.93864676086704701</v>
      </c>
      <c r="I462" s="1">
        <v>0.93864676086704701</v>
      </c>
      <c r="J462" s="1">
        <v>0</v>
      </c>
      <c r="K462" s="2">
        <v>59</v>
      </c>
      <c r="L462">
        <v>166</v>
      </c>
      <c r="M462" s="2">
        <v>21.41095</v>
      </c>
      <c r="N462">
        <v>0</v>
      </c>
      <c r="O462">
        <v>0</v>
      </c>
      <c r="P462">
        <v>1</v>
      </c>
      <c r="Q462">
        <v>0</v>
      </c>
      <c r="R462">
        <v>1</v>
      </c>
      <c r="S462">
        <v>3</v>
      </c>
      <c r="T462">
        <v>0</v>
      </c>
      <c r="U462">
        <v>0</v>
      </c>
      <c r="V462">
        <v>1</v>
      </c>
      <c r="W462">
        <v>8</v>
      </c>
    </row>
    <row r="463" spans="1:23" x14ac:dyDescent="0.3">
      <c r="A463">
        <v>2</v>
      </c>
      <c r="B463">
        <v>64</v>
      </c>
      <c r="C463">
        <v>1</v>
      </c>
      <c r="D463">
        <v>0</v>
      </c>
      <c r="E463">
        <v>57</v>
      </c>
      <c r="F463">
        <v>-1.2874499631576075</v>
      </c>
      <c r="G463">
        <v>0</v>
      </c>
      <c r="H463" s="1">
        <v>-1.2861618688249339</v>
      </c>
      <c r="I463" s="1">
        <v>0</v>
      </c>
      <c r="J463" s="1">
        <v>-1.2861618688249339</v>
      </c>
      <c r="K463" s="2">
        <v>79.400000000000006</v>
      </c>
      <c r="L463">
        <v>166</v>
      </c>
      <c r="M463" s="2">
        <v>28.814050000000002</v>
      </c>
      <c r="N463">
        <v>0</v>
      </c>
      <c r="O463">
        <v>0</v>
      </c>
      <c r="P463">
        <v>0</v>
      </c>
      <c r="Q463">
        <v>0</v>
      </c>
      <c r="R463">
        <v>0</v>
      </c>
      <c r="S463">
        <v>2</v>
      </c>
      <c r="T463">
        <v>0</v>
      </c>
      <c r="U463">
        <v>1</v>
      </c>
      <c r="V463">
        <v>0</v>
      </c>
      <c r="W463">
        <v>0</v>
      </c>
    </row>
    <row r="464" spans="1:23" x14ac:dyDescent="0.3">
      <c r="A464">
        <v>6</v>
      </c>
      <c r="B464">
        <v>315</v>
      </c>
      <c r="C464">
        <v>1</v>
      </c>
      <c r="D464">
        <v>0</v>
      </c>
      <c r="E464">
        <v>71</v>
      </c>
      <c r="F464">
        <v>0.27147578361687003</v>
      </c>
      <c r="G464">
        <v>0</v>
      </c>
      <c r="H464" s="1">
        <v>0.27120417195945273</v>
      </c>
      <c r="I464" s="1">
        <v>0</v>
      </c>
      <c r="J464" s="1">
        <v>0.27120417195945273</v>
      </c>
      <c r="K464" s="2">
        <v>56.7</v>
      </c>
      <c r="L464">
        <v>166</v>
      </c>
      <c r="M464" s="2">
        <v>20.576280000000001</v>
      </c>
      <c r="N464">
        <v>0</v>
      </c>
      <c r="O464">
        <v>1</v>
      </c>
      <c r="P464">
        <v>0</v>
      </c>
      <c r="Q464">
        <v>0</v>
      </c>
      <c r="R464">
        <v>0</v>
      </c>
      <c r="S464">
        <v>1</v>
      </c>
      <c r="T464">
        <v>1</v>
      </c>
      <c r="U464">
        <v>0</v>
      </c>
      <c r="V464">
        <v>0</v>
      </c>
      <c r="W464">
        <v>5</v>
      </c>
    </row>
    <row r="465" spans="1:23" x14ac:dyDescent="0.3">
      <c r="A465">
        <v>1</v>
      </c>
      <c r="B465">
        <v>31</v>
      </c>
      <c r="C465">
        <v>1</v>
      </c>
      <c r="D465">
        <v>0</v>
      </c>
      <c r="E465">
        <v>75</v>
      </c>
      <c r="F465">
        <v>0.71688313983814933</v>
      </c>
      <c r="G465">
        <v>0</v>
      </c>
      <c r="H465" s="1">
        <v>0.7161658978978489</v>
      </c>
      <c r="I465" s="1">
        <v>0</v>
      </c>
      <c r="J465" s="1">
        <v>0.7161658978978489</v>
      </c>
      <c r="K465" s="2">
        <v>79.400000000000006</v>
      </c>
      <c r="L465">
        <v>175</v>
      </c>
      <c r="M465" s="2">
        <v>25.92653</v>
      </c>
      <c r="N465">
        <v>0</v>
      </c>
      <c r="O465">
        <v>1</v>
      </c>
      <c r="P465">
        <v>1</v>
      </c>
      <c r="Q465">
        <v>1</v>
      </c>
      <c r="R465">
        <v>0</v>
      </c>
      <c r="S465">
        <v>1</v>
      </c>
      <c r="T465">
        <v>1</v>
      </c>
      <c r="U465">
        <v>0</v>
      </c>
      <c r="V465">
        <v>0</v>
      </c>
      <c r="W465">
        <v>7</v>
      </c>
    </row>
    <row r="466" spans="1:23" x14ac:dyDescent="0.3">
      <c r="A466">
        <v>2</v>
      </c>
      <c r="B466">
        <v>64</v>
      </c>
      <c r="C466">
        <v>1</v>
      </c>
      <c r="D466">
        <v>0</v>
      </c>
      <c r="E466">
        <v>57</v>
      </c>
      <c r="F466">
        <v>-1.2874499631576075</v>
      </c>
      <c r="G466">
        <v>0</v>
      </c>
      <c r="H466" s="1">
        <v>-1.2861618688249339</v>
      </c>
      <c r="I466" s="1">
        <v>0</v>
      </c>
      <c r="J466" s="1">
        <v>-1.2861618688249339</v>
      </c>
      <c r="K466" s="2">
        <v>83.9</v>
      </c>
      <c r="L466">
        <v>158</v>
      </c>
      <c r="M466" s="2">
        <v>33.608400000000003</v>
      </c>
      <c r="N466">
        <v>1</v>
      </c>
      <c r="O466">
        <v>1</v>
      </c>
      <c r="P466">
        <v>0</v>
      </c>
      <c r="Q466">
        <v>0</v>
      </c>
      <c r="R466">
        <v>0</v>
      </c>
      <c r="S466">
        <v>2</v>
      </c>
      <c r="T466">
        <v>0</v>
      </c>
      <c r="U466">
        <v>1</v>
      </c>
      <c r="V466">
        <v>0</v>
      </c>
      <c r="W466">
        <v>1</v>
      </c>
    </row>
    <row r="467" spans="1:23" x14ac:dyDescent="0.3">
      <c r="A467">
        <v>6</v>
      </c>
      <c r="B467">
        <v>316</v>
      </c>
      <c r="C467">
        <v>1</v>
      </c>
      <c r="D467">
        <v>1</v>
      </c>
      <c r="E467">
        <v>57</v>
      </c>
      <c r="F467">
        <v>-1.2874499631576075</v>
      </c>
      <c r="G467">
        <v>57</v>
      </c>
      <c r="H467" s="1">
        <v>-1.2861618688249339</v>
      </c>
      <c r="I467" s="1">
        <v>-1.2861618688249339</v>
      </c>
      <c r="J467" s="1">
        <v>0</v>
      </c>
      <c r="K467" s="2">
        <v>81.599999999999994</v>
      </c>
      <c r="L467">
        <v>157</v>
      </c>
      <c r="M467" s="2">
        <v>33.104790000000001</v>
      </c>
      <c r="N467">
        <v>0</v>
      </c>
      <c r="O467">
        <v>0</v>
      </c>
      <c r="P467">
        <v>0</v>
      </c>
      <c r="Q467">
        <v>0</v>
      </c>
      <c r="R467">
        <v>0</v>
      </c>
      <c r="S467">
        <v>3</v>
      </c>
      <c r="T467">
        <v>0</v>
      </c>
      <c r="U467">
        <v>0</v>
      </c>
      <c r="V467">
        <v>1</v>
      </c>
      <c r="W467">
        <v>1</v>
      </c>
    </row>
    <row r="468" spans="1:23" x14ac:dyDescent="0.3">
      <c r="A468">
        <v>2</v>
      </c>
      <c r="B468">
        <v>86</v>
      </c>
      <c r="C468">
        <v>1</v>
      </c>
      <c r="D468">
        <v>0</v>
      </c>
      <c r="E468">
        <v>72</v>
      </c>
      <c r="F468">
        <v>0.38282762267218984</v>
      </c>
      <c r="G468">
        <v>0</v>
      </c>
      <c r="H468" s="1">
        <v>0.38244460344405179</v>
      </c>
      <c r="I468" s="1">
        <v>0</v>
      </c>
      <c r="J468" s="1">
        <v>0.38244460344405179</v>
      </c>
      <c r="K468" s="2">
        <v>63.5</v>
      </c>
      <c r="L468">
        <v>173</v>
      </c>
      <c r="M468" s="2">
        <v>21.21688</v>
      </c>
      <c r="N468">
        <v>0</v>
      </c>
      <c r="O468">
        <v>1</v>
      </c>
      <c r="P468">
        <v>0</v>
      </c>
      <c r="Q468">
        <v>0</v>
      </c>
      <c r="R468">
        <v>0</v>
      </c>
      <c r="S468">
        <v>3</v>
      </c>
      <c r="T468">
        <v>0</v>
      </c>
      <c r="U468">
        <v>0</v>
      </c>
      <c r="V468">
        <v>1</v>
      </c>
      <c r="W468">
        <v>4</v>
      </c>
    </row>
    <row r="469" spans="1:23" x14ac:dyDescent="0.3">
      <c r="A469">
        <v>5</v>
      </c>
      <c r="B469">
        <v>301</v>
      </c>
      <c r="C469">
        <v>1</v>
      </c>
      <c r="D469">
        <v>1</v>
      </c>
      <c r="E469">
        <v>64</v>
      </c>
      <c r="F469">
        <v>-0.50798708977036877</v>
      </c>
      <c r="G469">
        <v>64</v>
      </c>
      <c r="H469" s="1">
        <v>-0.5074788484327406</v>
      </c>
      <c r="I469" s="1">
        <v>-0.5074788484327406</v>
      </c>
      <c r="J469" s="1">
        <v>0</v>
      </c>
      <c r="K469" s="2">
        <v>111.1</v>
      </c>
      <c r="L469">
        <v>160</v>
      </c>
      <c r="M469" s="2">
        <v>43.398440000000001</v>
      </c>
      <c r="N469">
        <v>0</v>
      </c>
      <c r="O469">
        <v>0</v>
      </c>
      <c r="P469">
        <v>1</v>
      </c>
      <c r="Q469">
        <v>0</v>
      </c>
      <c r="R469">
        <v>0</v>
      </c>
      <c r="S469">
        <v>3</v>
      </c>
      <c r="T469">
        <v>0</v>
      </c>
      <c r="U469">
        <v>0</v>
      </c>
      <c r="V469">
        <v>1</v>
      </c>
      <c r="W469">
        <v>4</v>
      </c>
    </row>
    <row r="470" spans="1:23" x14ac:dyDescent="0.3">
      <c r="A470">
        <v>3</v>
      </c>
      <c r="B470">
        <v>97</v>
      </c>
      <c r="C470">
        <v>1</v>
      </c>
      <c r="D470">
        <v>1</v>
      </c>
      <c r="E470">
        <v>67</v>
      </c>
      <c r="F470">
        <v>-0.17393157260440931</v>
      </c>
      <c r="G470">
        <v>67</v>
      </c>
      <c r="H470" s="1">
        <v>-0.17375755397894344</v>
      </c>
      <c r="I470" s="1">
        <v>-0.17375755397894344</v>
      </c>
      <c r="J470" s="1">
        <v>0</v>
      </c>
      <c r="K470" s="2">
        <v>79.400000000000006</v>
      </c>
      <c r="L470">
        <v>162</v>
      </c>
      <c r="M470" s="2">
        <v>30.254539999999999</v>
      </c>
      <c r="N470">
        <v>0</v>
      </c>
      <c r="O470">
        <v>0</v>
      </c>
      <c r="P470">
        <v>1</v>
      </c>
      <c r="Q470">
        <v>0</v>
      </c>
      <c r="R470">
        <v>0</v>
      </c>
      <c r="S470">
        <v>2</v>
      </c>
      <c r="T470">
        <v>0</v>
      </c>
      <c r="U470">
        <v>1</v>
      </c>
      <c r="V470">
        <v>0</v>
      </c>
      <c r="W470">
        <v>5</v>
      </c>
    </row>
    <row r="471" spans="1:23" x14ac:dyDescent="0.3">
      <c r="A471">
        <v>2</v>
      </c>
      <c r="B471">
        <v>70</v>
      </c>
      <c r="C471">
        <v>1</v>
      </c>
      <c r="D471">
        <v>0</v>
      </c>
      <c r="E471">
        <v>78</v>
      </c>
      <c r="F471">
        <v>1.0509386570041088</v>
      </c>
      <c r="G471">
        <v>0</v>
      </c>
      <c r="H471" s="1">
        <v>1.049887192351646</v>
      </c>
      <c r="I471" s="1">
        <v>0</v>
      </c>
      <c r="J471" s="1">
        <v>1.049887192351646</v>
      </c>
      <c r="K471" s="2">
        <v>63.5</v>
      </c>
      <c r="L471">
        <v>164</v>
      </c>
      <c r="M471" s="2">
        <v>23.609459999999999</v>
      </c>
      <c r="N471">
        <v>0</v>
      </c>
      <c r="O471">
        <v>0</v>
      </c>
      <c r="P471">
        <v>1</v>
      </c>
      <c r="Q471">
        <v>0</v>
      </c>
      <c r="R471">
        <v>0</v>
      </c>
      <c r="S471">
        <v>2</v>
      </c>
      <c r="T471">
        <v>0</v>
      </c>
      <c r="U471">
        <v>1</v>
      </c>
      <c r="V471">
        <v>0</v>
      </c>
      <c r="W471">
        <v>6</v>
      </c>
    </row>
    <row r="472" spans="1:23" x14ac:dyDescent="0.3">
      <c r="A472">
        <v>6</v>
      </c>
      <c r="B472">
        <v>311</v>
      </c>
      <c r="C472">
        <v>1</v>
      </c>
      <c r="D472">
        <v>0</v>
      </c>
      <c r="E472">
        <v>80</v>
      </c>
      <c r="F472">
        <v>1.2736423351147483</v>
      </c>
      <c r="G472">
        <v>0</v>
      </c>
      <c r="H472" s="1">
        <v>1.2723680553208441</v>
      </c>
      <c r="I472" s="1">
        <v>0</v>
      </c>
      <c r="J472" s="1">
        <v>1.2723680553208441</v>
      </c>
      <c r="K472" s="2">
        <v>63.5</v>
      </c>
      <c r="L472">
        <v>163</v>
      </c>
      <c r="M472" s="2">
        <v>23.900030000000001</v>
      </c>
      <c r="N472">
        <v>0</v>
      </c>
      <c r="O472">
        <v>0</v>
      </c>
      <c r="P472">
        <v>1</v>
      </c>
      <c r="Q472">
        <v>0</v>
      </c>
      <c r="R472">
        <v>0</v>
      </c>
      <c r="S472">
        <v>1</v>
      </c>
      <c r="T472">
        <v>1</v>
      </c>
      <c r="U472">
        <v>0</v>
      </c>
      <c r="V472">
        <v>0</v>
      </c>
      <c r="W472">
        <v>7</v>
      </c>
    </row>
    <row r="473" spans="1:23" x14ac:dyDescent="0.3">
      <c r="A473">
        <v>2</v>
      </c>
      <c r="B473">
        <v>68</v>
      </c>
      <c r="C473">
        <v>1</v>
      </c>
      <c r="D473">
        <v>0</v>
      </c>
      <c r="E473">
        <v>67</v>
      </c>
      <c r="F473">
        <v>-0.17393157260440931</v>
      </c>
      <c r="G473">
        <v>0</v>
      </c>
      <c r="H473" s="1">
        <v>-0.17375755397894344</v>
      </c>
      <c r="I473" s="1">
        <v>0</v>
      </c>
      <c r="J473" s="1">
        <v>-0.17375755397894344</v>
      </c>
      <c r="K473" s="2">
        <v>77.099999999999994</v>
      </c>
      <c r="L473">
        <v>162</v>
      </c>
      <c r="M473" s="2">
        <v>29.378139999999998</v>
      </c>
      <c r="N473">
        <v>0</v>
      </c>
      <c r="O473">
        <v>0</v>
      </c>
      <c r="P473">
        <v>1</v>
      </c>
      <c r="Q473">
        <v>0</v>
      </c>
      <c r="R473">
        <v>0</v>
      </c>
      <c r="S473">
        <v>1</v>
      </c>
      <c r="T473">
        <v>1</v>
      </c>
      <c r="U473">
        <v>0</v>
      </c>
      <c r="V473">
        <v>0</v>
      </c>
      <c r="W473">
        <v>4</v>
      </c>
    </row>
    <row r="474" spans="1:23" x14ac:dyDescent="0.3">
      <c r="A474">
        <v>4</v>
      </c>
      <c r="B474">
        <v>282</v>
      </c>
      <c r="C474">
        <v>1</v>
      </c>
      <c r="D474">
        <v>1</v>
      </c>
      <c r="E474">
        <v>82</v>
      </c>
      <c r="F474">
        <v>1.4963460132253881</v>
      </c>
      <c r="G474">
        <v>82</v>
      </c>
      <c r="H474" s="1">
        <v>1.4948489182900422</v>
      </c>
      <c r="I474" s="1">
        <v>1.4948489182900422</v>
      </c>
      <c r="J474" s="1">
        <v>0</v>
      </c>
      <c r="K474" s="2">
        <v>59</v>
      </c>
      <c r="L474">
        <v>147</v>
      </c>
      <c r="M474" s="2">
        <v>27.303439999999998</v>
      </c>
      <c r="N474">
        <v>0</v>
      </c>
      <c r="O474">
        <v>1</v>
      </c>
      <c r="P474">
        <v>1</v>
      </c>
      <c r="Q474">
        <v>1</v>
      </c>
      <c r="R474">
        <v>0</v>
      </c>
      <c r="S474">
        <v>3</v>
      </c>
      <c r="T474">
        <v>0</v>
      </c>
      <c r="U474">
        <v>0</v>
      </c>
      <c r="V474">
        <v>1</v>
      </c>
      <c r="W474">
        <v>9</v>
      </c>
    </row>
    <row r="475" spans="1:23" x14ac:dyDescent="0.3">
      <c r="A475">
        <v>3</v>
      </c>
      <c r="B475">
        <v>187</v>
      </c>
      <c r="C475">
        <v>1</v>
      </c>
      <c r="D475">
        <v>0</v>
      </c>
      <c r="E475">
        <v>77</v>
      </c>
      <c r="F475">
        <v>0.93958681794878895</v>
      </c>
      <c r="G475">
        <v>0</v>
      </c>
      <c r="H475" s="1">
        <v>0.93864676086704701</v>
      </c>
      <c r="I475" s="1">
        <v>0</v>
      </c>
      <c r="J475" s="1">
        <v>0.93864676086704701</v>
      </c>
      <c r="K475" s="2">
        <v>81.599999999999994</v>
      </c>
      <c r="L475">
        <v>170</v>
      </c>
      <c r="M475" s="2">
        <v>28.235289999999999</v>
      </c>
      <c r="N475">
        <v>0</v>
      </c>
      <c r="O475">
        <v>0</v>
      </c>
      <c r="P475">
        <v>0</v>
      </c>
      <c r="Q475">
        <v>0</v>
      </c>
      <c r="R475">
        <v>0</v>
      </c>
      <c r="S475">
        <v>1</v>
      </c>
      <c r="T475">
        <v>1</v>
      </c>
      <c r="U475">
        <v>0</v>
      </c>
      <c r="V475">
        <v>0</v>
      </c>
      <c r="W475">
        <v>4</v>
      </c>
    </row>
    <row r="476" spans="1:23" x14ac:dyDescent="0.3">
      <c r="A476">
        <v>3</v>
      </c>
      <c r="B476">
        <v>115</v>
      </c>
      <c r="C476">
        <v>1</v>
      </c>
      <c r="D476">
        <v>1</v>
      </c>
      <c r="E476">
        <v>77</v>
      </c>
      <c r="F476">
        <v>0.93958681794878895</v>
      </c>
      <c r="G476">
        <v>77</v>
      </c>
      <c r="H476" s="1">
        <v>0.93864676086704701</v>
      </c>
      <c r="I476" s="1">
        <v>0.93864676086704701</v>
      </c>
      <c r="J476" s="1">
        <v>0</v>
      </c>
      <c r="K476" s="2">
        <v>99.8</v>
      </c>
      <c r="L476">
        <v>157</v>
      </c>
      <c r="M476" s="2">
        <v>40.488460000000003</v>
      </c>
      <c r="N476">
        <v>0</v>
      </c>
      <c r="O476">
        <v>0</v>
      </c>
      <c r="P476">
        <v>1</v>
      </c>
      <c r="Q476">
        <v>0</v>
      </c>
      <c r="R476">
        <v>0</v>
      </c>
      <c r="S476">
        <v>1</v>
      </c>
      <c r="T476">
        <v>1</v>
      </c>
      <c r="U476">
        <v>0</v>
      </c>
      <c r="V476">
        <v>0</v>
      </c>
      <c r="W476">
        <v>7</v>
      </c>
    </row>
    <row r="477" spans="1:23" x14ac:dyDescent="0.3">
      <c r="A477">
        <v>6</v>
      </c>
      <c r="B477">
        <v>325</v>
      </c>
      <c r="C477">
        <v>1</v>
      </c>
      <c r="D477">
        <v>0</v>
      </c>
      <c r="E477">
        <v>81</v>
      </c>
      <c r="F477">
        <v>1.3849941741700682</v>
      </c>
      <c r="G477">
        <v>0</v>
      </c>
      <c r="H477" s="1">
        <v>1.3836084868054432</v>
      </c>
      <c r="I477" s="1">
        <v>0</v>
      </c>
      <c r="J477" s="1">
        <v>1.3836084868054432</v>
      </c>
      <c r="K477" s="2">
        <v>63.5</v>
      </c>
      <c r="L477">
        <v>155</v>
      </c>
      <c r="M477" s="2">
        <v>26.430800000000001</v>
      </c>
      <c r="N477">
        <v>0</v>
      </c>
      <c r="O477">
        <v>1</v>
      </c>
      <c r="P477">
        <v>1</v>
      </c>
      <c r="Q477">
        <v>1</v>
      </c>
      <c r="R477">
        <v>0</v>
      </c>
      <c r="S477">
        <v>2</v>
      </c>
      <c r="T477">
        <v>0</v>
      </c>
      <c r="U477">
        <v>1</v>
      </c>
      <c r="V477">
        <v>0</v>
      </c>
      <c r="W477">
        <v>8</v>
      </c>
    </row>
    <row r="478" spans="1:23" x14ac:dyDescent="0.3">
      <c r="A478">
        <v>5</v>
      </c>
      <c r="B478">
        <v>301</v>
      </c>
      <c r="C478">
        <v>1</v>
      </c>
      <c r="D478">
        <v>0</v>
      </c>
      <c r="E478">
        <v>86</v>
      </c>
      <c r="F478">
        <v>1.9417533694466673</v>
      </c>
      <c r="G478">
        <v>0</v>
      </c>
      <c r="H478" s="1">
        <v>1.9398106442284384</v>
      </c>
      <c r="I478" s="1">
        <v>0</v>
      </c>
      <c r="J478" s="1">
        <v>1.9398106442284384</v>
      </c>
      <c r="K478" s="2">
        <v>64.400000000000006</v>
      </c>
      <c r="L478">
        <v>158</v>
      </c>
      <c r="M478" s="2">
        <v>25.797149999999998</v>
      </c>
      <c r="N478">
        <v>0</v>
      </c>
      <c r="O478">
        <v>0</v>
      </c>
      <c r="P478">
        <v>1</v>
      </c>
      <c r="Q478">
        <v>0</v>
      </c>
      <c r="R478">
        <v>0</v>
      </c>
      <c r="S478">
        <v>2</v>
      </c>
      <c r="T478">
        <v>0</v>
      </c>
      <c r="U478">
        <v>1</v>
      </c>
      <c r="V478">
        <v>0</v>
      </c>
      <c r="W478">
        <v>8</v>
      </c>
    </row>
    <row r="479" spans="1:23" x14ac:dyDescent="0.3">
      <c r="A479">
        <v>2</v>
      </c>
      <c r="B479">
        <v>64</v>
      </c>
      <c r="C479">
        <v>1</v>
      </c>
      <c r="D479">
        <v>1</v>
      </c>
      <c r="E479">
        <v>86</v>
      </c>
      <c r="F479">
        <v>1.9417533694466673</v>
      </c>
      <c r="G479">
        <v>86</v>
      </c>
      <c r="H479" s="1">
        <v>1.9398106442284384</v>
      </c>
      <c r="I479" s="1">
        <v>1.9398106442284384</v>
      </c>
      <c r="J479" s="1">
        <v>0</v>
      </c>
      <c r="K479" s="2">
        <v>48.1</v>
      </c>
      <c r="L479">
        <v>168</v>
      </c>
      <c r="M479" s="2">
        <v>17.04223</v>
      </c>
      <c r="N479">
        <v>0</v>
      </c>
      <c r="O479">
        <v>0</v>
      </c>
      <c r="P479">
        <v>0</v>
      </c>
      <c r="Q479">
        <v>0</v>
      </c>
      <c r="R479">
        <v>0</v>
      </c>
      <c r="S479">
        <v>1</v>
      </c>
      <c r="T479">
        <v>1</v>
      </c>
      <c r="U479">
        <v>0</v>
      </c>
      <c r="V479">
        <v>0</v>
      </c>
      <c r="W479">
        <v>8</v>
      </c>
    </row>
    <row r="480" spans="1:23" x14ac:dyDescent="0.3">
      <c r="A480">
        <v>5</v>
      </c>
      <c r="B480">
        <v>294</v>
      </c>
      <c r="C480">
        <v>1</v>
      </c>
      <c r="D480">
        <v>1</v>
      </c>
      <c r="E480">
        <v>79</v>
      </c>
      <c r="F480">
        <v>1.1622904960594287</v>
      </c>
      <c r="G480">
        <v>79</v>
      </c>
      <c r="H480" s="1">
        <v>1.1611276238362451</v>
      </c>
      <c r="I480" s="1">
        <v>1.1611276238362451</v>
      </c>
      <c r="J480" s="1">
        <v>0</v>
      </c>
      <c r="K480" s="2">
        <v>48.5</v>
      </c>
      <c r="L480">
        <v>155</v>
      </c>
      <c r="M480" s="2">
        <v>20.18731</v>
      </c>
      <c r="N480">
        <v>0</v>
      </c>
      <c r="O480">
        <v>0</v>
      </c>
      <c r="P480">
        <v>1</v>
      </c>
      <c r="Q480">
        <v>0</v>
      </c>
      <c r="R480">
        <v>0</v>
      </c>
      <c r="S480">
        <v>3</v>
      </c>
      <c r="T480">
        <v>0</v>
      </c>
      <c r="U480">
        <v>0</v>
      </c>
      <c r="V480">
        <v>1</v>
      </c>
      <c r="W480">
        <v>8</v>
      </c>
    </row>
    <row r="481" spans="1:23" x14ac:dyDescent="0.3">
      <c r="A481">
        <v>6</v>
      </c>
      <c r="B481">
        <v>319</v>
      </c>
      <c r="C481">
        <v>1</v>
      </c>
      <c r="D481">
        <v>1</v>
      </c>
      <c r="E481">
        <v>65</v>
      </c>
      <c r="F481">
        <v>-0.39663525071504896</v>
      </c>
      <c r="G481">
        <v>65</v>
      </c>
      <c r="H481" s="1">
        <v>-0.39623841694814149</v>
      </c>
      <c r="I481" s="1">
        <v>-0.39623841694814149</v>
      </c>
      <c r="J481" s="1">
        <v>0</v>
      </c>
      <c r="K481" s="2">
        <v>86.2</v>
      </c>
      <c r="L481">
        <v>163</v>
      </c>
      <c r="M481" s="2">
        <v>32.443820000000002</v>
      </c>
      <c r="N481">
        <v>1</v>
      </c>
      <c r="O481">
        <v>0</v>
      </c>
      <c r="P481">
        <v>1</v>
      </c>
      <c r="Q481">
        <v>0</v>
      </c>
      <c r="R481">
        <v>0</v>
      </c>
      <c r="S481">
        <v>3</v>
      </c>
      <c r="T481">
        <v>0</v>
      </c>
      <c r="U481">
        <v>0</v>
      </c>
      <c r="V481">
        <v>1</v>
      </c>
      <c r="W481">
        <v>5</v>
      </c>
    </row>
    <row r="482" spans="1:23" x14ac:dyDescent="0.3">
      <c r="A482">
        <v>2</v>
      </c>
      <c r="B482">
        <v>64</v>
      </c>
      <c r="C482">
        <v>1</v>
      </c>
      <c r="D482">
        <v>0</v>
      </c>
      <c r="E482">
        <v>62</v>
      </c>
      <c r="F482">
        <v>-0.7306907678810084</v>
      </c>
      <c r="G482">
        <v>0</v>
      </c>
      <c r="H482" s="1">
        <v>-0.7299597114019386</v>
      </c>
      <c r="I482" s="1">
        <v>0</v>
      </c>
      <c r="J482" s="1">
        <v>-0.7299597114019386</v>
      </c>
      <c r="K482" s="2">
        <v>56.7</v>
      </c>
      <c r="L482">
        <v>165</v>
      </c>
      <c r="M482" s="2">
        <v>20.826450000000001</v>
      </c>
      <c r="N482">
        <v>0</v>
      </c>
      <c r="O482">
        <v>0</v>
      </c>
      <c r="P482">
        <v>1</v>
      </c>
      <c r="Q482">
        <v>0</v>
      </c>
      <c r="R482">
        <v>0</v>
      </c>
      <c r="S482">
        <v>2</v>
      </c>
      <c r="T482">
        <v>0</v>
      </c>
      <c r="U482">
        <v>1</v>
      </c>
      <c r="V482">
        <v>0</v>
      </c>
      <c r="W482">
        <v>4</v>
      </c>
    </row>
    <row r="483" spans="1:23" x14ac:dyDescent="0.3">
      <c r="A483">
        <v>5</v>
      </c>
      <c r="B483">
        <v>288</v>
      </c>
      <c r="C483">
        <v>1</v>
      </c>
      <c r="D483">
        <v>1</v>
      </c>
      <c r="E483">
        <v>59</v>
      </c>
      <c r="F483">
        <v>-1.064746285046968</v>
      </c>
      <c r="G483">
        <v>59</v>
      </c>
      <c r="H483" s="1">
        <v>-1.0636810058557358</v>
      </c>
      <c r="I483" s="1">
        <v>-1.0636810058557358</v>
      </c>
      <c r="J483" s="1">
        <v>0</v>
      </c>
      <c r="K483" s="2">
        <v>67.599999999999994</v>
      </c>
      <c r="L483">
        <v>160</v>
      </c>
      <c r="M483" s="2">
        <v>26.40625</v>
      </c>
      <c r="N483">
        <v>0</v>
      </c>
      <c r="O483">
        <v>0</v>
      </c>
      <c r="P483">
        <v>1</v>
      </c>
      <c r="Q483">
        <v>0</v>
      </c>
      <c r="R483">
        <v>1</v>
      </c>
      <c r="S483">
        <v>3</v>
      </c>
      <c r="T483">
        <v>0</v>
      </c>
      <c r="U483">
        <v>0</v>
      </c>
      <c r="V483">
        <v>1</v>
      </c>
      <c r="W483">
        <v>4</v>
      </c>
    </row>
    <row r="484" spans="1:23" x14ac:dyDescent="0.3">
      <c r="A484">
        <v>5</v>
      </c>
      <c r="B484">
        <v>296</v>
      </c>
      <c r="C484">
        <v>1</v>
      </c>
      <c r="D484">
        <v>0</v>
      </c>
      <c r="E484">
        <v>68</v>
      </c>
      <c r="F484">
        <v>-6.2579733549089481E-2</v>
      </c>
      <c r="G484">
        <v>0</v>
      </c>
      <c r="H484" s="1">
        <v>-6.2517122494344393E-2</v>
      </c>
      <c r="I484" s="1">
        <v>0</v>
      </c>
      <c r="J484" s="1">
        <v>-6.2517122494344393E-2</v>
      </c>
      <c r="K484" s="2">
        <v>65.3</v>
      </c>
      <c r="L484">
        <v>161</v>
      </c>
      <c r="M484" s="2">
        <v>25.191929999999999</v>
      </c>
      <c r="N484">
        <v>1</v>
      </c>
      <c r="O484">
        <v>0</v>
      </c>
      <c r="P484">
        <v>0</v>
      </c>
      <c r="Q484">
        <v>0</v>
      </c>
      <c r="R484">
        <v>0</v>
      </c>
      <c r="S484">
        <v>2</v>
      </c>
      <c r="T484">
        <v>0</v>
      </c>
      <c r="U484">
        <v>1</v>
      </c>
      <c r="V484">
        <v>0</v>
      </c>
      <c r="W484">
        <v>2</v>
      </c>
    </row>
    <row r="485" spans="1:23" x14ac:dyDescent="0.3">
      <c r="A485">
        <v>6</v>
      </c>
      <c r="B485">
        <v>305</v>
      </c>
      <c r="C485">
        <v>1</v>
      </c>
      <c r="D485">
        <v>0</v>
      </c>
      <c r="E485">
        <v>61</v>
      </c>
      <c r="F485">
        <v>-0.84204260693632826</v>
      </c>
      <c r="G485">
        <v>0</v>
      </c>
      <c r="H485" s="1">
        <v>-0.84120014288653766</v>
      </c>
      <c r="I485" s="1">
        <v>0</v>
      </c>
      <c r="J485" s="1">
        <v>-0.84120014288653766</v>
      </c>
      <c r="K485" s="2">
        <v>85.7</v>
      </c>
      <c r="L485">
        <v>162</v>
      </c>
      <c r="M485" s="2">
        <v>32.655079999999998</v>
      </c>
      <c r="N485">
        <v>1</v>
      </c>
      <c r="O485">
        <v>0</v>
      </c>
      <c r="P485">
        <v>1</v>
      </c>
      <c r="Q485">
        <v>0</v>
      </c>
      <c r="R485">
        <v>1</v>
      </c>
      <c r="S485">
        <v>2</v>
      </c>
      <c r="T485">
        <v>0</v>
      </c>
      <c r="U485">
        <v>1</v>
      </c>
      <c r="V485">
        <v>0</v>
      </c>
      <c r="W485">
        <v>4</v>
      </c>
    </row>
    <row r="486" spans="1:23" x14ac:dyDescent="0.3">
      <c r="A486">
        <v>5</v>
      </c>
      <c r="B486">
        <v>287</v>
      </c>
      <c r="C486">
        <v>1</v>
      </c>
      <c r="D486">
        <v>0</v>
      </c>
      <c r="E486">
        <v>79</v>
      </c>
      <c r="F486">
        <v>1.1622904960594287</v>
      </c>
      <c r="G486">
        <v>0</v>
      </c>
      <c r="H486" s="1">
        <v>1.1611276238362451</v>
      </c>
      <c r="I486" s="1">
        <v>0</v>
      </c>
      <c r="J486" s="1">
        <v>1.1611276238362451</v>
      </c>
      <c r="K486" s="2">
        <v>71.7</v>
      </c>
      <c r="L486">
        <v>152</v>
      </c>
      <c r="M486" s="2">
        <v>31.03359</v>
      </c>
      <c r="N486">
        <v>0</v>
      </c>
      <c r="O486">
        <v>0</v>
      </c>
      <c r="P486">
        <v>0</v>
      </c>
      <c r="Q486">
        <v>0</v>
      </c>
      <c r="R486">
        <v>0</v>
      </c>
      <c r="S486">
        <v>2</v>
      </c>
      <c r="T486">
        <v>0</v>
      </c>
      <c r="U486">
        <v>1</v>
      </c>
      <c r="V486">
        <v>0</v>
      </c>
      <c r="W486">
        <v>4</v>
      </c>
    </row>
    <row r="487" spans="1:23" x14ac:dyDescent="0.3">
      <c r="A487">
        <v>6</v>
      </c>
      <c r="B487">
        <v>320</v>
      </c>
      <c r="C487">
        <v>1</v>
      </c>
      <c r="D487">
        <v>1</v>
      </c>
      <c r="E487">
        <v>82</v>
      </c>
      <c r="F487">
        <v>1.4963460132253881</v>
      </c>
      <c r="G487">
        <v>82</v>
      </c>
      <c r="H487" s="1">
        <v>1.4948489182900422</v>
      </c>
      <c r="I487" s="1">
        <v>1.4948489182900422</v>
      </c>
      <c r="J487" s="1">
        <v>0</v>
      </c>
      <c r="K487" s="2">
        <v>45.8</v>
      </c>
      <c r="L487">
        <v>151</v>
      </c>
      <c r="M487" s="2">
        <v>20.086839999999999</v>
      </c>
      <c r="N487">
        <v>0</v>
      </c>
      <c r="O487">
        <v>0</v>
      </c>
      <c r="P487">
        <v>0</v>
      </c>
      <c r="Q487">
        <v>0</v>
      </c>
      <c r="R487">
        <v>0</v>
      </c>
      <c r="S487">
        <v>2</v>
      </c>
      <c r="T487">
        <v>0</v>
      </c>
      <c r="U487">
        <v>1</v>
      </c>
      <c r="V487">
        <v>0</v>
      </c>
      <c r="W487">
        <v>7</v>
      </c>
    </row>
    <row r="488" spans="1:23" x14ac:dyDescent="0.3">
      <c r="A488">
        <v>6</v>
      </c>
      <c r="B488">
        <v>323</v>
      </c>
      <c r="C488">
        <v>1</v>
      </c>
      <c r="D488">
        <v>1</v>
      </c>
      <c r="E488">
        <v>76</v>
      </c>
      <c r="F488">
        <v>0.82823497889346909</v>
      </c>
      <c r="G488">
        <v>76</v>
      </c>
      <c r="H488" s="1">
        <v>0.82740632938244796</v>
      </c>
      <c r="I488" s="1">
        <v>0.82740632938244796</v>
      </c>
      <c r="J488" s="1">
        <v>0</v>
      </c>
      <c r="K488" s="2">
        <v>74.400000000000006</v>
      </c>
      <c r="L488">
        <v>151</v>
      </c>
      <c r="M488" s="2">
        <v>32.63015</v>
      </c>
      <c r="N488">
        <v>0</v>
      </c>
      <c r="O488">
        <v>0</v>
      </c>
      <c r="P488">
        <v>1</v>
      </c>
      <c r="Q488">
        <v>0</v>
      </c>
      <c r="R488">
        <v>0</v>
      </c>
      <c r="S488">
        <v>2</v>
      </c>
      <c r="T488">
        <v>0</v>
      </c>
      <c r="U488">
        <v>1</v>
      </c>
      <c r="V488">
        <v>0</v>
      </c>
      <c r="W488">
        <v>7</v>
      </c>
    </row>
    <row r="489" spans="1:23" x14ac:dyDescent="0.3">
      <c r="A489">
        <v>1</v>
      </c>
      <c r="B489">
        <v>30</v>
      </c>
      <c r="C489">
        <v>1</v>
      </c>
      <c r="D489">
        <v>1</v>
      </c>
      <c r="E489">
        <v>71</v>
      </c>
      <c r="F489">
        <v>0.27147578361687003</v>
      </c>
      <c r="G489">
        <v>71</v>
      </c>
      <c r="H489" s="1">
        <v>0.27120417195945273</v>
      </c>
      <c r="I489" s="1">
        <v>0.27120417195945273</v>
      </c>
      <c r="J489" s="1">
        <v>0</v>
      </c>
      <c r="K489" s="2">
        <v>92.5</v>
      </c>
      <c r="L489">
        <v>163</v>
      </c>
      <c r="M489" s="2">
        <v>34.815010000000001</v>
      </c>
      <c r="N489">
        <v>1</v>
      </c>
      <c r="O489">
        <v>0</v>
      </c>
      <c r="P489">
        <v>1</v>
      </c>
      <c r="Q489">
        <v>0</v>
      </c>
      <c r="R489">
        <v>0</v>
      </c>
      <c r="S489">
        <v>2</v>
      </c>
      <c r="T489">
        <v>0</v>
      </c>
      <c r="U489">
        <v>1</v>
      </c>
      <c r="V489">
        <v>0</v>
      </c>
      <c r="W489">
        <v>6</v>
      </c>
    </row>
    <row r="490" spans="1:23" x14ac:dyDescent="0.3">
      <c r="A490">
        <v>5</v>
      </c>
      <c r="B490">
        <v>295</v>
      </c>
      <c r="C490">
        <v>1</v>
      </c>
      <c r="D490">
        <v>1</v>
      </c>
      <c r="E490">
        <v>65</v>
      </c>
      <c r="F490">
        <v>-0.39663525071504896</v>
      </c>
      <c r="G490">
        <v>65</v>
      </c>
      <c r="H490" s="1">
        <v>-0.39623841694814149</v>
      </c>
      <c r="I490" s="1">
        <v>-0.39623841694814149</v>
      </c>
      <c r="J490" s="1">
        <v>0</v>
      </c>
      <c r="K490" s="2">
        <v>68</v>
      </c>
      <c r="L490">
        <v>167</v>
      </c>
      <c r="M490" s="2">
        <v>24.382370000000002</v>
      </c>
      <c r="N490">
        <v>0</v>
      </c>
      <c r="O490">
        <v>0</v>
      </c>
      <c r="P490">
        <v>0</v>
      </c>
      <c r="Q490">
        <v>0</v>
      </c>
      <c r="R490">
        <v>0</v>
      </c>
      <c r="S490">
        <v>2</v>
      </c>
      <c r="T490">
        <v>0</v>
      </c>
      <c r="U490">
        <v>1</v>
      </c>
      <c r="V490">
        <v>0</v>
      </c>
      <c r="W490">
        <v>3</v>
      </c>
    </row>
    <row r="491" spans="1:23" x14ac:dyDescent="0.3">
      <c r="A491">
        <v>4</v>
      </c>
      <c r="B491">
        <v>281</v>
      </c>
      <c r="C491">
        <v>1</v>
      </c>
      <c r="D491">
        <v>0</v>
      </c>
      <c r="E491">
        <v>65</v>
      </c>
      <c r="F491">
        <v>-0.39663525071504896</v>
      </c>
      <c r="G491">
        <v>0</v>
      </c>
      <c r="H491" s="1">
        <v>-0.39623841694814149</v>
      </c>
      <c r="I491" s="1">
        <v>0</v>
      </c>
      <c r="J491" s="1">
        <v>-0.39623841694814149</v>
      </c>
      <c r="K491" s="2">
        <v>70.3</v>
      </c>
      <c r="L491">
        <v>168</v>
      </c>
      <c r="M491" s="2">
        <v>24.907879999999999</v>
      </c>
      <c r="N491">
        <v>1</v>
      </c>
      <c r="O491">
        <v>1</v>
      </c>
      <c r="P491">
        <v>0</v>
      </c>
      <c r="Q491">
        <v>0</v>
      </c>
      <c r="R491">
        <v>0</v>
      </c>
      <c r="S491">
        <v>2</v>
      </c>
      <c r="T491">
        <v>0</v>
      </c>
      <c r="U491">
        <v>1</v>
      </c>
      <c r="V491">
        <v>0</v>
      </c>
      <c r="W491">
        <v>3</v>
      </c>
    </row>
    <row r="492" spans="1:23" x14ac:dyDescent="0.3">
      <c r="A492">
        <v>6</v>
      </c>
      <c r="B492">
        <v>316</v>
      </c>
      <c r="C492">
        <v>1</v>
      </c>
      <c r="D492">
        <v>0</v>
      </c>
      <c r="E492">
        <v>58</v>
      </c>
      <c r="F492">
        <v>-1.1760981241022876</v>
      </c>
      <c r="G492">
        <v>0</v>
      </c>
      <c r="H492" s="1">
        <v>-1.1749214373403347</v>
      </c>
      <c r="I492" s="1">
        <v>0</v>
      </c>
      <c r="J492" s="1">
        <v>-1.1749214373403347</v>
      </c>
      <c r="K492" s="2">
        <v>72.599999999999994</v>
      </c>
      <c r="L492">
        <v>160</v>
      </c>
      <c r="M492" s="2">
        <v>28.359380000000002</v>
      </c>
      <c r="N492">
        <v>0</v>
      </c>
      <c r="O492">
        <v>0</v>
      </c>
      <c r="P492">
        <v>0</v>
      </c>
      <c r="Q492">
        <v>0</v>
      </c>
      <c r="R492">
        <v>0</v>
      </c>
      <c r="S492">
        <v>2</v>
      </c>
      <c r="T492">
        <v>0</v>
      </c>
      <c r="U492">
        <v>1</v>
      </c>
      <c r="V492">
        <v>0</v>
      </c>
      <c r="W492">
        <v>0</v>
      </c>
    </row>
    <row r="493" spans="1:23" x14ac:dyDescent="0.3">
      <c r="A493">
        <v>6</v>
      </c>
      <c r="B493">
        <v>313</v>
      </c>
      <c r="C493">
        <v>1</v>
      </c>
      <c r="D493">
        <v>0</v>
      </c>
      <c r="E493">
        <v>56</v>
      </c>
      <c r="F493">
        <v>-1.3988018022129274</v>
      </c>
      <c r="G493">
        <v>0</v>
      </c>
      <c r="H493" s="1">
        <v>-1.3974023003095328</v>
      </c>
      <c r="I493" s="1">
        <v>0</v>
      </c>
      <c r="J493" s="1">
        <v>-1.3974023003095328</v>
      </c>
      <c r="K493" s="2">
        <v>72.599999999999994</v>
      </c>
      <c r="L493">
        <v>162</v>
      </c>
      <c r="M493" s="2">
        <v>27.66347</v>
      </c>
      <c r="N493">
        <v>0</v>
      </c>
      <c r="O493">
        <v>1</v>
      </c>
      <c r="P493">
        <v>0</v>
      </c>
      <c r="Q493">
        <v>0</v>
      </c>
      <c r="R493">
        <v>0</v>
      </c>
      <c r="S493">
        <v>2</v>
      </c>
      <c r="T493">
        <v>0</v>
      </c>
      <c r="U493">
        <v>1</v>
      </c>
      <c r="V493">
        <v>0</v>
      </c>
      <c r="W493">
        <v>1</v>
      </c>
    </row>
    <row r="494" spans="1:23" x14ac:dyDescent="0.3">
      <c r="A494">
        <v>1</v>
      </c>
      <c r="B494">
        <v>22</v>
      </c>
      <c r="C494">
        <v>1</v>
      </c>
      <c r="D494">
        <v>1</v>
      </c>
      <c r="E494">
        <v>59</v>
      </c>
      <c r="F494">
        <v>-1.064746285046968</v>
      </c>
      <c r="G494">
        <v>59</v>
      </c>
      <c r="H494" s="1">
        <v>-1.0636810058557358</v>
      </c>
      <c r="I494" s="1">
        <v>-1.0636810058557358</v>
      </c>
      <c r="J494" s="1">
        <v>0</v>
      </c>
      <c r="K494" s="2">
        <v>54</v>
      </c>
      <c r="L494">
        <v>143</v>
      </c>
      <c r="M494" s="2">
        <v>26.407160000000001</v>
      </c>
      <c r="N494">
        <v>0</v>
      </c>
      <c r="O494">
        <v>0</v>
      </c>
      <c r="P494">
        <v>0</v>
      </c>
      <c r="Q494">
        <v>0</v>
      </c>
      <c r="R494">
        <v>0</v>
      </c>
      <c r="S494">
        <v>1</v>
      </c>
      <c r="T494">
        <v>1</v>
      </c>
      <c r="U494">
        <v>0</v>
      </c>
      <c r="V494">
        <v>0</v>
      </c>
      <c r="W494">
        <v>2</v>
      </c>
    </row>
    <row r="495" spans="1:23" x14ac:dyDescent="0.3">
      <c r="A495">
        <v>3</v>
      </c>
      <c r="B495">
        <v>166</v>
      </c>
      <c r="C495">
        <v>1</v>
      </c>
      <c r="D495">
        <v>0</v>
      </c>
      <c r="E495">
        <v>88</v>
      </c>
      <c r="F495">
        <v>2.1644570475573071</v>
      </c>
      <c r="G495">
        <v>0</v>
      </c>
      <c r="H495" s="1">
        <v>2.1622915071976365</v>
      </c>
      <c r="I495" s="1">
        <v>0</v>
      </c>
      <c r="J495" s="1">
        <v>2.1622915071976365</v>
      </c>
      <c r="K495" s="2">
        <v>81.599999999999994</v>
      </c>
      <c r="L495">
        <v>158</v>
      </c>
      <c r="M495" s="2">
        <v>32.687069999999999</v>
      </c>
      <c r="N495">
        <v>0</v>
      </c>
      <c r="O495">
        <v>0</v>
      </c>
      <c r="P495">
        <v>0</v>
      </c>
      <c r="Q495">
        <v>0</v>
      </c>
      <c r="R495">
        <v>0</v>
      </c>
      <c r="S495">
        <v>1</v>
      </c>
      <c r="T495">
        <v>1</v>
      </c>
      <c r="U495">
        <v>0</v>
      </c>
      <c r="V495">
        <v>0</v>
      </c>
      <c r="W495">
        <v>6</v>
      </c>
    </row>
    <row r="496" spans="1:23" x14ac:dyDescent="0.3">
      <c r="A496">
        <v>2</v>
      </c>
      <c r="B496">
        <v>70</v>
      </c>
      <c r="C496">
        <v>1</v>
      </c>
      <c r="D496">
        <v>0</v>
      </c>
      <c r="E496">
        <v>87</v>
      </c>
      <c r="F496">
        <v>2.0531052085019872</v>
      </c>
      <c r="G496">
        <v>0</v>
      </c>
      <c r="H496" s="1">
        <v>2.0510510757130374</v>
      </c>
      <c r="I496" s="1">
        <v>0</v>
      </c>
      <c r="J496" s="1">
        <v>2.0510510757130374</v>
      </c>
      <c r="K496" s="2">
        <v>64.400000000000006</v>
      </c>
      <c r="L496">
        <v>158</v>
      </c>
      <c r="M496" s="2">
        <v>25.797149999999998</v>
      </c>
      <c r="N496">
        <v>0</v>
      </c>
      <c r="O496">
        <v>1</v>
      </c>
      <c r="P496">
        <v>1</v>
      </c>
      <c r="Q496">
        <v>1</v>
      </c>
      <c r="R496">
        <v>0</v>
      </c>
      <c r="S496">
        <v>2</v>
      </c>
      <c r="T496">
        <v>0</v>
      </c>
      <c r="U496">
        <v>1</v>
      </c>
      <c r="V496">
        <v>0</v>
      </c>
      <c r="W496">
        <v>9</v>
      </c>
    </row>
    <row r="497" spans="1:23" x14ac:dyDescent="0.3">
      <c r="A497">
        <v>5</v>
      </c>
      <c r="B497">
        <v>287</v>
      </c>
      <c r="C497">
        <v>1</v>
      </c>
      <c r="D497">
        <v>1</v>
      </c>
      <c r="E497">
        <v>79</v>
      </c>
      <c r="F497">
        <v>1.1622904960594287</v>
      </c>
      <c r="G497">
        <v>79</v>
      </c>
      <c r="H497" s="1">
        <v>1.1611276238362451</v>
      </c>
      <c r="I497" s="1">
        <v>1.1611276238362451</v>
      </c>
      <c r="J497" s="1">
        <v>0</v>
      </c>
      <c r="K497" s="2">
        <v>63.5</v>
      </c>
      <c r="L497">
        <v>157</v>
      </c>
      <c r="M497" s="2">
        <v>25.761690000000002</v>
      </c>
      <c r="N497">
        <v>0</v>
      </c>
      <c r="O497">
        <v>1</v>
      </c>
      <c r="P497">
        <v>1</v>
      </c>
      <c r="Q497">
        <v>1</v>
      </c>
      <c r="R497">
        <v>0</v>
      </c>
      <c r="S497">
        <v>3</v>
      </c>
      <c r="T497">
        <v>0</v>
      </c>
      <c r="U497">
        <v>0</v>
      </c>
      <c r="V497">
        <v>1</v>
      </c>
      <c r="W497">
        <v>8</v>
      </c>
    </row>
    <row r="498" spans="1:23" x14ac:dyDescent="0.3">
      <c r="A498">
        <v>5</v>
      </c>
      <c r="B498">
        <v>296</v>
      </c>
      <c r="C498">
        <v>1</v>
      </c>
      <c r="D498">
        <v>0</v>
      </c>
      <c r="E498">
        <v>64</v>
      </c>
      <c r="F498">
        <v>-0.50798708977036877</v>
      </c>
      <c r="G498">
        <v>0</v>
      </c>
      <c r="H498" s="1">
        <v>-0.5074788484327406</v>
      </c>
      <c r="I498" s="1">
        <v>0</v>
      </c>
      <c r="J498" s="1">
        <v>-0.5074788484327406</v>
      </c>
      <c r="K498" s="2">
        <v>48.1</v>
      </c>
      <c r="L498">
        <v>149</v>
      </c>
      <c r="M498" s="2">
        <v>21.665690000000001</v>
      </c>
      <c r="N498">
        <v>0</v>
      </c>
      <c r="O498">
        <v>0</v>
      </c>
      <c r="P498">
        <v>0</v>
      </c>
      <c r="Q498">
        <v>0</v>
      </c>
      <c r="R498">
        <v>0</v>
      </c>
      <c r="S498">
        <v>3</v>
      </c>
      <c r="T498">
        <v>0</v>
      </c>
      <c r="U498">
        <v>0</v>
      </c>
      <c r="V498">
        <v>1</v>
      </c>
      <c r="W498">
        <v>2</v>
      </c>
    </row>
    <row r="499" spans="1:23" x14ac:dyDescent="0.3">
      <c r="A499">
        <v>5</v>
      </c>
      <c r="B499">
        <v>287</v>
      </c>
      <c r="C499">
        <v>1</v>
      </c>
      <c r="D499">
        <v>1</v>
      </c>
      <c r="E499">
        <v>61</v>
      </c>
      <c r="F499">
        <v>-0.84204260693632826</v>
      </c>
      <c r="G499">
        <v>61</v>
      </c>
      <c r="H499" s="1">
        <v>-0.84120014288653766</v>
      </c>
      <c r="I499" s="1">
        <v>-0.84120014288653766</v>
      </c>
      <c r="J499" s="1">
        <v>0</v>
      </c>
      <c r="K499" s="2">
        <v>70.8</v>
      </c>
      <c r="L499">
        <v>161</v>
      </c>
      <c r="M499" s="2">
        <v>27.313759999999998</v>
      </c>
      <c r="N499">
        <v>1</v>
      </c>
      <c r="O499">
        <v>0</v>
      </c>
      <c r="P499">
        <v>1</v>
      </c>
      <c r="Q499">
        <v>0</v>
      </c>
      <c r="R499">
        <v>0</v>
      </c>
      <c r="S499">
        <v>3</v>
      </c>
      <c r="T499">
        <v>0</v>
      </c>
      <c r="U499">
        <v>0</v>
      </c>
      <c r="V499">
        <v>1</v>
      </c>
      <c r="W499">
        <v>4</v>
      </c>
    </row>
    <row r="500" spans="1:23" x14ac:dyDescent="0.3">
      <c r="A500">
        <v>3</v>
      </c>
      <c r="B500">
        <v>181</v>
      </c>
      <c r="C500">
        <v>1</v>
      </c>
      <c r="D500">
        <v>1</v>
      </c>
      <c r="E500">
        <v>81</v>
      </c>
      <c r="F500">
        <v>1.3849941741700682</v>
      </c>
      <c r="G500">
        <v>81</v>
      </c>
      <c r="H500" s="1">
        <v>1.3836084868054432</v>
      </c>
      <c r="I500" s="1">
        <v>1.3836084868054432</v>
      </c>
      <c r="J500" s="1">
        <v>0</v>
      </c>
      <c r="K500" s="2">
        <v>77.599999999999994</v>
      </c>
      <c r="L500">
        <v>153</v>
      </c>
      <c r="M500" s="2">
        <v>33.149639999999998</v>
      </c>
      <c r="N500">
        <v>0</v>
      </c>
      <c r="O500">
        <v>0</v>
      </c>
      <c r="P500">
        <v>1</v>
      </c>
      <c r="Q500">
        <v>0</v>
      </c>
      <c r="R500">
        <v>0</v>
      </c>
      <c r="S500">
        <v>2</v>
      </c>
      <c r="T500">
        <v>0</v>
      </c>
      <c r="U500">
        <v>1</v>
      </c>
      <c r="V500">
        <v>0</v>
      </c>
      <c r="W500">
        <v>8</v>
      </c>
    </row>
    <row r="501" spans="1:23" x14ac:dyDescent="0.3">
      <c r="A501">
        <v>6</v>
      </c>
      <c r="B501">
        <v>317</v>
      </c>
      <c r="C501">
        <v>1</v>
      </c>
      <c r="D501">
        <v>0</v>
      </c>
      <c r="E501">
        <v>63</v>
      </c>
      <c r="F501">
        <v>-0.61933892882568864</v>
      </c>
      <c r="G501">
        <v>0</v>
      </c>
      <c r="H501" s="1">
        <v>-0.61871927991733955</v>
      </c>
      <c r="I501" s="1">
        <v>0</v>
      </c>
      <c r="J501" s="1">
        <v>-0.61871927991733955</v>
      </c>
      <c r="K501" s="2">
        <v>74.8</v>
      </c>
      <c r="L501">
        <v>165</v>
      </c>
      <c r="M501" s="2">
        <v>27.47475</v>
      </c>
      <c r="N501">
        <v>0</v>
      </c>
      <c r="O501">
        <v>0</v>
      </c>
      <c r="P501">
        <v>0</v>
      </c>
      <c r="Q501">
        <v>0</v>
      </c>
      <c r="R501">
        <v>0</v>
      </c>
      <c r="S501">
        <v>1</v>
      </c>
      <c r="T501">
        <v>1</v>
      </c>
      <c r="U501">
        <v>0</v>
      </c>
      <c r="V501">
        <v>0</v>
      </c>
      <c r="W501">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D8350-A228-4724-AB9E-9A0262B0D4F0}">
  <dimension ref="A1:T501"/>
  <sheetViews>
    <sheetView tabSelected="1" workbookViewId="0">
      <selection activeCell="U5" sqref="U5"/>
    </sheetView>
  </sheetViews>
  <sheetFormatPr defaultRowHeight="14.4" x14ac:dyDescent="0.3"/>
  <cols>
    <col min="1" max="1" width="9.6640625" bestFit="1" customWidth="1"/>
    <col min="2" max="2" width="10.6640625" bestFit="1" customWidth="1"/>
    <col min="4" max="4" width="15.21875" bestFit="1" customWidth="1"/>
    <col min="5" max="5" width="9.5546875" bestFit="1" customWidth="1"/>
    <col min="6" max="6" width="16" bestFit="1" customWidth="1"/>
    <col min="7" max="7" width="18.88671875" bestFit="1" customWidth="1"/>
    <col min="8" max="8" width="7.77734375" bestFit="1" customWidth="1"/>
    <col min="11" max="11" width="9.5546875" bestFit="1" customWidth="1"/>
    <col min="12" max="12" width="10.109375" bestFit="1" customWidth="1"/>
    <col min="13" max="13" width="10.6640625" bestFit="1" customWidth="1"/>
    <col min="14" max="14" width="21.21875" bestFit="1" customWidth="1"/>
    <col min="15" max="15" width="7.109375" bestFit="1" customWidth="1"/>
    <col min="20" max="20" width="11" bestFit="1" customWidth="1"/>
  </cols>
  <sheetData>
    <row r="1" spans="1:20" x14ac:dyDescent="0.3">
      <c r="A1" t="s">
        <v>2</v>
      </c>
      <c r="B1" t="s">
        <v>3</v>
      </c>
      <c r="C1" t="s">
        <v>4</v>
      </c>
      <c r="D1" t="s">
        <v>5</v>
      </c>
      <c r="E1" s="3" t="s">
        <v>6</v>
      </c>
      <c r="F1" s="3" t="s">
        <v>7</v>
      </c>
      <c r="G1" s="3" t="s">
        <v>8</v>
      </c>
      <c r="H1" t="s">
        <v>9</v>
      </c>
      <c r="I1" t="s">
        <v>10</v>
      </c>
      <c r="J1" t="s">
        <v>11</v>
      </c>
      <c r="K1" t="s">
        <v>12</v>
      </c>
      <c r="L1" t="s">
        <v>13</v>
      </c>
      <c r="M1" t="s">
        <v>14</v>
      </c>
      <c r="N1" t="s">
        <v>15</v>
      </c>
      <c r="O1" t="s">
        <v>16</v>
      </c>
      <c r="P1" t="s">
        <v>17</v>
      </c>
      <c r="Q1" t="s">
        <v>18</v>
      </c>
      <c r="R1" t="s">
        <v>19</v>
      </c>
      <c r="S1" t="s">
        <v>20</v>
      </c>
      <c r="T1" t="s">
        <v>21</v>
      </c>
    </row>
    <row r="2" spans="1:20" x14ac:dyDescent="0.3">
      <c r="A2">
        <v>0</v>
      </c>
      <c r="B2">
        <v>0</v>
      </c>
      <c r="C2">
        <v>62</v>
      </c>
      <c r="D2">
        <v>0</v>
      </c>
      <c r="E2" s="1">
        <v>-0.7299597114019386</v>
      </c>
      <c r="F2" s="1">
        <v>0</v>
      </c>
      <c r="G2" s="1">
        <v>-0.7299597114019386</v>
      </c>
      <c r="H2" s="2">
        <v>70.3</v>
      </c>
      <c r="I2">
        <v>158</v>
      </c>
      <c r="J2" s="2">
        <v>28.160550000000001</v>
      </c>
      <c r="K2">
        <v>0</v>
      </c>
      <c r="L2">
        <v>0</v>
      </c>
      <c r="M2">
        <v>0</v>
      </c>
      <c r="N2">
        <v>0</v>
      </c>
      <c r="O2">
        <v>0</v>
      </c>
      <c r="P2">
        <v>2</v>
      </c>
      <c r="Q2">
        <v>0</v>
      </c>
      <c r="R2">
        <v>1</v>
      </c>
      <c r="S2">
        <v>0</v>
      </c>
      <c r="T2">
        <v>1</v>
      </c>
    </row>
    <row r="3" spans="1:20" x14ac:dyDescent="0.3">
      <c r="A3">
        <v>0</v>
      </c>
      <c r="B3">
        <v>0</v>
      </c>
      <c r="C3">
        <v>65</v>
      </c>
      <c r="D3">
        <v>0</v>
      </c>
      <c r="E3" s="1">
        <v>-0.39623841694814149</v>
      </c>
      <c r="F3" s="1">
        <v>0</v>
      </c>
      <c r="G3" s="1">
        <v>-0.39623841694814149</v>
      </c>
      <c r="H3" s="2">
        <v>87.1</v>
      </c>
      <c r="I3">
        <v>160</v>
      </c>
      <c r="J3" s="2">
        <v>34.023440000000001</v>
      </c>
      <c r="K3">
        <v>0</v>
      </c>
      <c r="L3">
        <v>0</v>
      </c>
      <c r="M3">
        <v>0</v>
      </c>
      <c r="N3">
        <v>0</v>
      </c>
      <c r="O3">
        <v>0</v>
      </c>
      <c r="P3">
        <v>2</v>
      </c>
      <c r="Q3">
        <v>0</v>
      </c>
      <c r="R3">
        <v>1</v>
      </c>
      <c r="S3">
        <v>0</v>
      </c>
      <c r="T3">
        <v>2</v>
      </c>
    </row>
    <row r="4" spans="1:20" x14ac:dyDescent="0.3">
      <c r="A4">
        <v>0</v>
      </c>
      <c r="B4">
        <v>1</v>
      </c>
      <c r="C4">
        <v>88</v>
      </c>
      <c r="D4">
        <v>88</v>
      </c>
      <c r="E4" s="1">
        <v>2.1622915071976365</v>
      </c>
      <c r="F4" s="1">
        <v>2.1622915071976365</v>
      </c>
      <c r="G4" s="1">
        <v>0</v>
      </c>
      <c r="H4" s="2">
        <v>50.8</v>
      </c>
      <c r="I4">
        <v>157</v>
      </c>
      <c r="J4" s="2">
        <v>20.609359999999999</v>
      </c>
      <c r="K4">
        <v>0</v>
      </c>
      <c r="L4">
        <v>1</v>
      </c>
      <c r="M4">
        <v>1</v>
      </c>
      <c r="N4">
        <v>1</v>
      </c>
      <c r="O4">
        <v>0</v>
      </c>
      <c r="P4">
        <v>1</v>
      </c>
      <c r="Q4">
        <v>1</v>
      </c>
      <c r="R4">
        <v>0</v>
      </c>
      <c r="S4">
        <v>0</v>
      </c>
      <c r="T4">
        <v>11</v>
      </c>
    </row>
    <row r="5" spans="1:20" x14ac:dyDescent="0.3">
      <c r="A5">
        <v>0</v>
      </c>
      <c r="B5">
        <v>0</v>
      </c>
      <c r="C5">
        <v>82</v>
      </c>
      <c r="D5">
        <v>0</v>
      </c>
      <c r="E5" s="1">
        <v>1.4948489182900422</v>
      </c>
      <c r="F5" s="1">
        <v>0</v>
      </c>
      <c r="G5" s="1">
        <v>1.4948489182900422</v>
      </c>
      <c r="H5" s="2">
        <v>62.1</v>
      </c>
      <c r="I5">
        <v>160</v>
      </c>
      <c r="J5" s="2">
        <v>24.257809999999999</v>
      </c>
      <c r="K5">
        <v>0</v>
      </c>
      <c r="L5">
        <v>0</v>
      </c>
      <c r="M5">
        <v>0</v>
      </c>
      <c r="N5">
        <v>0</v>
      </c>
      <c r="O5">
        <v>0</v>
      </c>
      <c r="P5">
        <v>1</v>
      </c>
      <c r="Q5">
        <v>1</v>
      </c>
      <c r="R5">
        <v>0</v>
      </c>
      <c r="S5">
        <v>0</v>
      </c>
      <c r="T5">
        <v>5</v>
      </c>
    </row>
    <row r="6" spans="1:20" x14ac:dyDescent="0.3">
      <c r="A6">
        <v>0</v>
      </c>
      <c r="B6">
        <v>0</v>
      </c>
      <c r="C6">
        <v>61</v>
      </c>
      <c r="D6">
        <v>0</v>
      </c>
      <c r="E6" s="1">
        <v>-0.84120014288653766</v>
      </c>
      <c r="F6" s="1">
        <v>0</v>
      </c>
      <c r="G6" s="1">
        <v>-0.84120014288653766</v>
      </c>
      <c r="H6" s="2">
        <v>68</v>
      </c>
      <c r="I6">
        <v>152</v>
      </c>
      <c r="J6" s="2">
        <v>29.432130000000001</v>
      </c>
      <c r="K6">
        <v>0</v>
      </c>
      <c r="L6">
        <v>0</v>
      </c>
      <c r="M6">
        <v>0</v>
      </c>
      <c r="N6">
        <v>0</v>
      </c>
      <c r="O6">
        <v>0</v>
      </c>
      <c r="P6">
        <v>2</v>
      </c>
      <c r="Q6">
        <v>0</v>
      </c>
      <c r="R6">
        <v>1</v>
      </c>
      <c r="S6">
        <v>0</v>
      </c>
      <c r="T6">
        <v>1</v>
      </c>
    </row>
    <row r="7" spans="1:20" x14ac:dyDescent="0.3">
      <c r="A7">
        <v>0</v>
      </c>
      <c r="B7">
        <v>1</v>
      </c>
      <c r="C7">
        <v>67</v>
      </c>
      <c r="D7">
        <v>67</v>
      </c>
      <c r="E7" s="1">
        <v>-0.17375755397894344</v>
      </c>
      <c r="F7" s="1">
        <v>-0.17375755397894344</v>
      </c>
      <c r="G7" s="1">
        <v>0</v>
      </c>
      <c r="H7" s="2">
        <v>68</v>
      </c>
      <c r="I7">
        <v>161</v>
      </c>
      <c r="J7" s="2">
        <v>26.233560000000001</v>
      </c>
      <c r="K7">
        <v>0</v>
      </c>
      <c r="L7">
        <v>0</v>
      </c>
      <c r="M7">
        <v>0</v>
      </c>
      <c r="N7">
        <v>0</v>
      </c>
      <c r="O7">
        <v>1</v>
      </c>
      <c r="P7">
        <v>2</v>
      </c>
      <c r="Q7">
        <v>0</v>
      </c>
      <c r="R7">
        <v>1</v>
      </c>
      <c r="S7">
        <v>0</v>
      </c>
      <c r="T7">
        <v>4</v>
      </c>
    </row>
    <row r="8" spans="1:20" x14ac:dyDescent="0.3">
      <c r="A8">
        <v>0</v>
      </c>
      <c r="B8">
        <v>0</v>
      </c>
      <c r="C8">
        <v>84</v>
      </c>
      <c r="D8">
        <v>0</v>
      </c>
      <c r="E8" s="1">
        <v>1.7173297812592403</v>
      </c>
      <c r="F8" s="1">
        <v>0</v>
      </c>
      <c r="G8" s="1">
        <v>1.7173297812592403</v>
      </c>
      <c r="H8" s="2">
        <v>50.8</v>
      </c>
      <c r="I8">
        <v>150</v>
      </c>
      <c r="J8" s="2">
        <v>22.577780000000001</v>
      </c>
      <c r="K8">
        <v>0</v>
      </c>
      <c r="L8">
        <v>0</v>
      </c>
      <c r="M8">
        <v>0</v>
      </c>
      <c r="N8">
        <v>0</v>
      </c>
      <c r="O8">
        <v>0</v>
      </c>
      <c r="P8">
        <v>1</v>
      </c>
      <c r="Q8">
        <v>1</v>
      </c>
      <c r="R8">
        <v>0</v>
      </c>
      <c r="S8">
        <v>0</v>
      </c>
      <c r="T8">
        <v>6</v>
      </c>
    </row>
    <row r="9" spans="1:20" x14ac:dyDescent="0.3">
      <c r="A9">
        <v>0</v>
      </c>
      <c r="B9">
        <v>1</v>
      </c>
      <c r="C9">
        <v>82</v>
      </c>
      <c r="D9">
        <v>82</v>
      </c>
      <c r="E9" s="1">
        <v>1.4948489182900422</v>
      </c>
      <c r="F9" s="1">
        <v>1.4948489182900422</v>
      </c>
      <c r="G9" s="1">
        <v>0</v>
      </c>
      <c r="H9" s="2">
        <v>40.799999999999997</v>
      </c>
      <c r="I9">
        <v>153</v>
      </c>
      <c r="J9" s="2">
        <v>17.429189999999998</v>
      </c>
      <c r="K9">
        <v>0</v>
      </c>
      <c r="L9">
        <v>0</v>
      </c>
      <c r="M9">
        <v>0</v>
      </c>
      <c r="N9">
        <v>0</v>
      </c>
      <c r="O9">
        <v>0</v>
      </c>
      <c r="P9">
        <v>2</v>
      </c>
      <c r="Q9">
        <v>0</v>
      </c>
      <c r="R9">
        <v>1</v>
      </c>
      <c r="S9">
        <v>0</v>
      </c>
      <c r="T9">
        <v>7</v>
      </c>
    </row>
    <row r="10" spans="1:20" x14ac:dyDescent="0.3">
      <c r="A10">
        <v>0</v>
      </c>
      <c r="B10">
        <v>1</v>
      </c>
      <c r="C10">
        <v>86</v>
      </c>
      <c r="D10">
        <v>86</v>
      </c>
      <c r="E10" s="1">
        <v>1.9398106442284384</v>
      </c>
      <c r="F10" s="1">
        <v>1.9398106442284384</v>
      </c>
      <c r="G10" s="1">
        <v>0</v>
      </c>
      <c r="H10" s="2">
        <v>62.6</v>
      </c>
      <c r="I10">
        <v>156</v>
      </c>
      <c r="J10" s="2">
        <v>25.723210000000002</v>
      </c>
      <c r="K10">
        <v>0</v>
      </c>
      <c r="L10">
        <v>0</v>
      </c>
      <c r="M10">
        <v>0</v>
      </c>
      <c r="N10">
        <v>0</v>
      </c>
      <c r="O10">
        <v>0</v>
      </c>
      <c r="P10">
        <v>2</v>
      </c>
      <c r="Q10">
        <v>0</v>
      </c>
      <c r="R10">
        <v>1</v>
      </c>
      <c r="S10">
        <v>0</v>
      </c>
      <c r="T10">
        <v>7</v>
      </c>
    </row>
    <row r="11" spans="1:20" x14ac:dyDescent="0.3">
      <c r="A11">
        <v>0</v>
      </c>
      <c r="B11">
        <v>0</v>
      </c>
      <c r="C11">
        <v>58</v>
      </c>
      <c r="D11">
        <v>0</v>
      </c>
      <c r="E11" s="1">
        <v>-1.1749214373403347</v>
      </c>
      <c r="F11" s="1">
        <v>0</v>
      </c>
      <c r="G11" s="1">
        <v>-1.1749214373403347</v>
      </c>
      <c r="H11" s="2">
        <v>63.5</v>
      </c>
      <c r="I11">
        <v>166</v>
      </c>
      <c r="J11" s="2">
        <v>23.043980000000001</v>
      </c>
      <c r="K11">
        <v>0</v>
      </c>
      <c r="L11">
        <v>0</v>
      </c>
      <c r="M11">
        <v>0</v>
      </c>
      <c r="N11">
        <v>0</v>
      </c>
      <c r="O11">
        <v>0</v>
      </c>
      <c r="P11">
        <v>1</v>
      </c>
      <c r="Q11">
        <v>1</v>
      </c>
      <c r="R11">
        <v>0</v>
      </c>
      <c r="S11">
        <v>0</v>
      </c>
      <c r="T11">
        <v>0</v>
      </c>
    </row>
    <row r="12" spans="1:20" x14ac:dyDescent="0.3">
      <c r="A12">
        <v>0</v>
      </c>
      <c r="B12">
        <v>0</v>
      </c>
      <c r="C12">
        <v>67</v>
      </c>
      <c r="D12">
        <v>0</v>
      </c>
      <c r="E12" s="1">
        <v>-0.17375755397894344</v>
      </c>
      <c r="F12" s="1">
        <v>0</v>
      </c>
      <c r="G12" s="1">
        <v>-0.17375755397894344</v>
      </c>
      <c r="H12" s="2">
        <v>67.599999999999994</v>
      </c>
      <c r="I12">
        <v>153</v>
      </c>
      <c r="J12" s="2">
        <v>28.877780000000001</v>
      </c>
      <c r="K12">
        <v>0</v>
      </c>
      <c r="L12">
        <v>1</v>
      </c>
      <c r="M12">
        <v>0</v>
      </c>
      <c r="N12">
        <v>0</v>
      </c>
      <c r="O12">
        <v>1</v>
      </c>
      <c r="P12">
        <v>1</v>
      </c>
      <c r="Q12">
        <v>1</v>
      </c>
      <c r="R12">
        <v>0</v>
      </c>
      <c r="S12">
        <v>0</v>
      </c>
      <c r="T12">
        <v>4</v>
      </c>
    </row>
    <row r="13" spans="1:20" x14ac:dyDescent="0.3">
      <c r="A13">
        <v>0</v>
      </c>
      <c r="B13">
        <v>0</v>
      </c>
      <c r="C13">
        <v>56</v>
      </c>
      <c r="D13">
        <v>0</v>
      </c>
      <c r="E13" s="1">
        <v>-1.3974023003095328</v>
      </c>
      <c r="F13" s="1">
        <v>0</v>
      </c>
      <c r="G13" s="1">
        <v>-1.3974023003095328</v>
      </c>
      <c r="H13" s="2">
        <v>117.9</v>
      </c>
      <c r="I13">
        <v>167</v>
      </c>
      <c r="J13" s="2">
        <v>42.274729999999998</v>
      </c>
      <c r="K13">
        <v>0</v>
      </c>
      <c r="L13">
        <v>0</v>
      </c>
      <c r="M13">
        <v>1</v>
      </c>
      <c r="N13">
        <v>0</v>
      </c>
      <c r="O13">
        <v>1</v>
      </c>
      <c r="P13">
        <v>2</v>
      </c>
      <c r="Q13">
        <v>0</v>
      </c>
      <c r="R13">
        <v>1</v>
      </c>
      <c r="S13">
        <v>0</v>
      </c>
      <c r="T13">
        <v>3</v>
      </c>
    </row>
    <row r="14" spans="1:20" x14ac:dyDescent="0.3">
      <c r="A14">
        <v>0</v>
      </c>
      <c r="B14">
        <v>0</v>
      </c>
      <c r="C14">
        <v>59</v>
      </c>
      <c r="D14">
        <v>0</v>
      </c>
      <c r="E14" s="1">
        <v>-1.0636810058557358</v>
      </c>
      <c r="F14" s="1">
        <v>0</v>
      </c>
      <c r="G14" s="1">
        <v>-1.0636810058557358</v>
      </c>
      <c r="H14" s="2">
        <v>67.099999999999994</v>
      </c>
      <c r="I14">
        <v>162</v>
      </c>
      <c r="J14" s="2">
        <v>25.56775</v>
      </c>
      <c r="K14">
        <v>0</v>
      </c>
      <c r="L14">
        <v>0</v>
      </c>
      <c r="M14">
        <v>0</v>
      </c>
      <c r="N14">
        <v>0</v>
      </c>
      <c r="O14">
        <v>1</v>
      </c>
      <c r="P14">
        <v>1</v>
      </c>
      <c r="Q14">
        <v>1</v>
      </c>
      <c r="R14">
        <v>0</v>
      </c>
      <c r="S14">
        <v>0</v>
      </c>
      <c r="T14">
        <v>1</v>
      </c>
    </row>
    <row r="15" spans="1:20" x14ac:dyDescent="0.3">
      <c r="A15">
        <v>0</v>
      </c>
      <c r="B15">
        <v>0</v>
      </c>
      <c r="C15">
        <v>72</v>
      </c>
      <c r="D15">
        <v>0</v>
      </c>
      <c r="E15" s="1">
        <v>0.38244460344405179</v>
      </c>
      <c r="F15" s="1">
        <v>0</v>
      </c>
      <c r="G15" s="1">
        <v>0.38244460344405179</v>
      </c>
      <c r="H15" s="2">
        <v>57.6</v>
      </c>
      <c r="I15">
        <v>165</v>
      </c>
      <c r="J15" s="2">
        <v>21.157019999999999</v>
      </c>
      <c r="K15">
        <v>0</v>
      </c>
      <c r="L15">
        <v>0</v>
      </c>
      <c r="M15">
        <v>1</v>
      </c>
      <c r="N15">
        <v>0</v>
      </c>
      <c r="O15">
        <v>0</v>
      </c>
      <c r="P15">
        <v>1</v>
      </c>
      <c r="Q15">
        <v>1</v>
      </c>
      <c r="R15">
        <v>0</v>
      </c>
      <c r="S15">
        <v>0</v>
      </c>
      <c r="T15">
        <v>5</v>
      </c>
    </row>
    <row r="16" spans="1:20" x14ac:dyDescent="0.3">
      <c r="A16">
        <v>0</v>
      </c>
      <c r="B16">
        <v>0</v>
      </c>
      <c r="C16">
        <v>64</v>
      </c>
      <c r="D16">
        <v>0</v>
      </c>
      <c r="E16" s="1">
        <v>-0.5074788484327406</v>
      </c>
      <c r="F16" s="1">
        <v>0</v>
      </c>
      <c r="G16" s="1">
        <v>-0.5074788484327406</v>
      </c>
      <c r="H16" s="2">
        <v>61.2</v>
      </c>
      <c r="I16">
        <v>160</v>
      </c>
      <c r="J16" s="2">
        <v>23.90625</v>
      </c>
      <c r="K16">
        <v>1</v>
      </c>
      <c r="L16">
        <v>0</v>
      </c>
      <c r="M16">
        <v>0</v>
      </c>
      <c r="N16">
        <v>0</v>
      </c>
      <c r="O16">
        <v>0</v>
      </c>
      <c r="P16">
        <v>2</v>
      </c>
      <c r="Q16">
        <v>0</v>
      </c>
      <c r="R16">
        <v>1</v>
      </c>
      <c r="S16">
        <v>0</v>
      </c>
      <c r="T16">
        <v>1</v>
      </c>
    </row>
    <row r="17" spans="1:20" x14ac:dyDescent="0.3">
      <c r="A17">
        <v>0</v>
      </c>
      <c r="B17">
        <v>0</v>
      </c>
      <c r="C17">
        <v>68</v>
      </c>
      <c r="D17">
        <v>0</v>
      </c>
      <c r="E17" s="1">
        <v>-6.2517122494344393E-2</v>
      </c>
      <c r="F17" s="1">
        <v>0</v>
      </c>
      <c r="G17" s="1">
        <v>-6.2517122494344393E-2</v>
      </c>
      <c r="H17" s="2">
        <v>78</v>
      </c>
      <c r="I17">
        <v>161</v>
      </c>
      <c r="J17" s="2">
        <v>30.091429999999999</v>
      </c>
      <c r="K17">
        <v>0</v>
      </c>
      <c r="L17">
        <v>0</v>
      </c>
      <c r="M17">
        <v>1</v>
      </c>
      <c r="N17">
        <v>0</v>
      </c>
      <c r="O17">
        <v>0</v>
      </c>
      <c r="P17">
        <v>1</v>
      </c>
      <c r="Q17">
        <v>1</v>
      </c>
      <c r="R17">
        <v>0</v>
      </c>
      <c r="S17">
        <v>0</v>
      </c>
      <c r="T17">
        <v>4</v>
      </c>
    </row>
    <row r="18" spans="1:20" x14ac:dyDescent="0.3">
      <c r="A18">
        <v>0</v>
      </c>
      <c r="B18">
        <v>0</v>
      </c>
      <c r="C18">
        <v>67</v>
      </c>
      <c r="D18">
        <v>0</v>
      </c>
      <c r="E18" s="1">
        <v>-0.17375755397894344</v>
      </c>
      <c r="F18" s="1">
        <v>0</v>
      </c>
      <c r="G18" s="1">
        <v>-0.17375755397894344</v>
      </c>
      <c r="H18" s="2">
        <v>105.7</v>
      </c>
      <c r="I18">
        <v>165</v>
      </c>
      <c r="J18" s="2">
        <v>38.82461</v>
      </c>
      <c r="K18">
        <v>0</v>
      </c>
      <c r="L18">
        <v>0</v>
      </c>
      <c r="M18">
        <v>0</v>
      </c>
      <c r="N18">
        <v>0</v>
      </c>
      <c r="O18">
        <v>0</v>
      </c>
      <c r="P18">
        <v>1</v>
      </c>
      <c r="Q18">
        <v>1</v>
      </c>
      <c r="R18">
        <v>0</v>
      </c>
      <c r="S18">
        <v>0</v>
      </c>
      <c r="T18">
        <v>2</v>
      </c>
    </row>
    <row r="19" spans="1:20" x14ac:dyDescent="0.3">
      <c r="A19">
        <v>0</v>
      </c>
      <c r="B19">
        <v>0</v>
      </c>
      <c r="C19">
        <v>69</v>
      </c>
      <c r="D19">
        <v>0</v>
      </c>
      <c r="E19" s="1">
        <v>4.8723308990254642E-2</v>
      </c>
      <c r="F19" s="1">
        <v>0</v>
      </c>
      <c r="G19" s="1">
        <v>4.8723308990254642E-2</v>
      </c>
      <c r="H19" s="2">
        <v>65.8</v>
      </c>
      <c r="I19">
        <v>162</v>
      </c>
      <c r="J19" s="2">
        <v>25.072399999999998</v>
      </c>
      <c r="K19">
        <v>0</v>
      </c>
      <c r="L19">
        <v>0</v>
      </c>
      <c r="M19">
        <v>0</v>
      </c>
      <c r="N19">
        <v>0</v>
      </c>
      <c r="O19">
        <v>0</v>
      </c>
      <c r="P19">
        <v>2</v>
      </c>
      <c r="Q19">
        <v>0</v>
      </c>
      <c r="R19">
        <v>1</v>
      </c>
      <c r="S19">
        <v>0</v>
      </c>
      <c r="T19">
        <v>2</v>
      </c>
    </row>
    <row r="20" spans="1:20" x14ac:dyDescent="0.3">
      <c r="A20">
        <v>0</v>
      </c>
      <c r="B20">
        <v>1</v>
      </c>
      <c r="C20">
        <v>78</v>
      </c>
      <c r="D20">
        <v>78</v>
      </c>
      <c r="E20" s="1">
        <v>1.049887192351646</v>
      </c>
      <c r="F20" s="1">
        <v>1.049887192351646</v>
      </c>
      <c r="G20" s="1">
        <v>0</v>
      </c>
      <c r="H20" s="2">
        <v>81.599999999999994</v>
      </c>
      <c r="I20">
        <v>162</v>
      </c>
      <c r="J20" s="2">
        <v>31.09282</v>
      </c>
      <c r="K20">
        <v>0</v>
      </c>
      <c r="L20">
        <v>0</v>
      </c>
      <c r="M20">
        <v>1</v>
      </c>
      <c r="N20">
        <v>0</v>
      </c>
      <c r="O20">
        <v>0</v>
      </c>
      <c r="P20">
        <v>3</v>
      </c>
      <c r="Q20">
        <v>0</v>
      </c>
      <c r="R20">
        <v>0</v>
      </c>
      <c r="S20">
        <v>1</v>
      </c>
      <c r="T20">
        <v>7</v>
      </c>
    </row>
    <row r="21" spans="1:20" x14ac:dyDescent="0.3">
      <c r="A21">
        <v>0</v>
      </c>
      <c r="B21">
        <v>0</v>
      </c>
      <c r="C21">
        <v>60</v>
      </c>
      <c r="D21">
        <v>0</v>
      </c>
      <c r="E21" s="1">
        <v>-0.95244057437113672</v>
      </c>
      <c r="F21" s="1">
        <v>0</v>
      </c>
      <c r="G21" s="1">
        <v>-0.95244057437113672</v>
      </c>
      <c r="H21" s="2">
        <v>56.7</v>
      </c>
      <c r="I21">
        <v>157</v>
      </c>
      <c r="J21" s="2">
        <v>23.002960000000002</v>
      </c>
      <c r="K21">
        <v>0</v>
      </c>
      <c r="L21">
        <v>0</v>
      </c>
      <c r="M21">
        <v>0</v>
      </c>
      <c r="N21">
        <v>0</v>
      </c>
      <c r="O21">
        <v>0</v>
      </c>
      <c r="P21">
        <v>2</v>
      </c>
      <c r="Q21">
        <v>0</v>
      </c>
      <c r="R21">
        <v>1</v>
      </c>
      <c r="S21">
        <v>0</v>
      </c>
      <c r="T21">
        <v>2</v>
      </c>
    </row>
    <row r="22" spans="1:20" x14ac:dyDescent="0.3">
      <c r="A22">
        <v>0</v>
      </c>
      <c r="B22">
        <v>0</v>
      </c>
      <c r="C22">
        <v>61</v>
      </c>
      <c r="D22">
        <v>0</v>
      </c>
      <c r="E22" s="1">
        <v>-0.84120014288653766</v>
      </c>
      <c r="F22" s="1">
        <v>0</v>
      </c>
      <c r="G22" s="1">
        <v>-0.84120014288653766</v>
      </c>
      <c r="H22" s="2">
        <v>99.8</v>
      </c>
      <c r="I22">
        <v>160</v>
      </c>
      <c r="J22" s="2">
        <v>38.984380000000002</v>
      </c>
      <c r="K22">
        <v>0</v>
      </c>
      <c r="L22">
        <v>0</v>
      </c>
      <c r="M22">
        <v>0</v>
      </c>
      <c r="N22">
        <v>0</v>
      </c>
      <c r="O22">
        <v>0</v>
      </c>
      <c r="P22">
        <v>1</v>
      </c>
      <c r="Q22">
        <v>1</v>
      </c>
      <c r="R22">
        <v>0</v>
      </c>
      <c r="S22">
        <v>0</v>
      </c>
      <c r="T22">
        <v>1</v>
      </c>
    </row>
    <row r="23" spans="1:20" x14ac:dyDescent="0.3">
      <c r="A23">
        <v>0</v>
      </c>
      <c r="B23">
        <v>0</v>
      </c>
      <c r="C23">
        <v>61</v>
      </c>
      <c r="D23">
        <v>0</v>
      </c>
      <c r="E23" s="1">
        <v>-0.84120014288653766</v>
      </c>
      <c r="F23" s="1">
        <v>0</v>
      </c>
      <c r="G23" s="1">
        <v>-0.84120014288653766</v>
      </c>
      <c r="H23" s="2">
        <v>88</v>
      </c>
      <c r="I23">
        <v>158</v>
      </c>
      <c r="J23" s="2">
        <v>35.25076</v>
      </c>
      <c r="K23">
        <v>1</v>
      </c>
      <c r="L23">
        <v>0</v>
      </c>
      <c r="M23">
        <v>0</v>
      </c>
      <c r="N23">
        <v>0</v>
      </c>
      <c r="O23">
        <v>0</v>
      </c>
      <c r="P23">
        <v>3</v>
      </c>
      <c r="Q23">
        <v>0</v>
      </c>
      <c r="R23">
        <v>0</v>
      </c>
      <c r="S23">
        <v>1</v>
      </c>
      <c r="T23">
        <v>1</v>
      </c>
    </row>
    <row r="24" spans="1:20" x14ac:dyDescent="0.3">
      <c r="A24">
        <v>0</v>
      </c>
      <c r="B24">
        <v>0</v>
      </c>
      <c r="C24">
        <v>76</v>
      </c>
      <c r="D24">
        <v>0</v>
      </c>
      <c r="E24" s="1">
        <v>0.82740632938244796</v>
      </c>
      <c r="F24" s="1">
        <v>0</v>
      </c>
      <c r="G24" s="1">
        <v>0.82740632938244796</v>
      </c>
      <c r="H24" s="2">
        <v>81.599999999999994</v>
      </c>
      <c r="I24">
        <v>163</v>
      </c>
      <c r="J24" s="2">
        <v>30.712479999999999</v>
      </c>
      <c r="K24">
        <v>0</v>
      </c>
      <c r="L24">
        <v>0</v>
      </c>
      <c r="M24">
        <v>0</v>
      </c>
      <c r="N24">
        <v>0</v>
      </c>
      <c r="O24">
        <v>0</v>
      </c>
      <c r="P24">
        <v>1</v>
      </c>
      <c r="Q24">
        <v>1</v>
      </c>
      <c r="R24">
        <v>0</v>
      </c>
      <c r="S24">
        <v>0</v>
      </c>
      <c r="T24">
        <v>4</v>
      </c>
    </row>
    <row r="25" spans="1:20" x14ac:dyDescent="0.3">
      <c r="A25">
        <v>0</v>
      </c>
      <c r="B25">
        <v>0</v>
      </c>
      <c r="C25">
        <v>73</v>
      </c>
      <c r="D25">
        <v>0</v>
      </c>
      <c r="E25" s="1">
        <v>0.49368503492865079</v>
      </c>
      <c r="F25" s="1">
        <v>0</v>
      </c>
      <c r="G25" s="1">
        <v>0.49368503492865079</v>
      </c>
      <c r="H25" s="2">
        <v>77.099999999999994</v>
      </c>
      <c r="I25">
        <v>171</v>
      </c>
      <c r="J25" s="2">
        <v>26.367090000000001</v>
      </c>
      <c r="K25">
        <v>0</v>
      </c>
      <c r="L25">
        <v>0</v>
      </c>
      <c r="M25">
        <v>1</v>
      </c>
      <c r="N25">
        <v>0</v>
      </c>
      <c r="O25">
        <v>0</v>
      </c>
      <c r="P25">
        <v>1</v>
      </c>
      <c r="Q25">
        <v>1</v>
      </c>
      <c r="R25">
        <v>0</v>
      </c>
      <c r="S25">
        <v>0</v>
      </c>
      <c r="T25">
        <v>5</v>
      </c>
    </row>
    <row r="26" spans="1:20" x14ac:dyDescent="0.3">
      <c r="A26">
        <v>0</v>
      </c>
      <c r="B26">
        <v>0</v>
      </c>
      <c r="C26">
        <v>68</v>
      </c>
      <c r="D26">
        <v>0</v>
      </c>
      <c r="E26" s="1">
        <v>-6.2517122494344393E-2</v>
      </c>
      <c r="F26" s="1">
        <v>0</v>
      </c>
      <c r="G26" s="1">
        <v>-6.2517122494344393E-2</v>
      </c>
      <c r="H26" s="2">
        <v>79.400000000000006</v>
      </c>
      <c r="I26">
        <v>153</v>
      </c>
      <c r="J26" s="2">
        <v>33.918579999999999</v>
      </c>
      <c r="K26">
        <v>0</v>
      </c>
      <c r="L26">
        <v>0</v>
      </c>
      <c r="M26">
        <v>0</v>
      </c>
      <c r="N26">
        <v>0</v>
      </c>
      <c r="O26">
        <v>0</v>
      </c>
      <c r="P26">
        <v>1</v>
      </c>
      <c r="Q26">
        <v>1</v>
      </c>
      <c r="R26">
        <v>0</v>
      </c>
      <c r="S26">
        <v>0</v>
      </c>
      <c r="T26">
        <v>2</v>
      </c>
    </row>
    <row r="27" spans="1:20" x14ac:dyDescent="0.3">
      <c r="A27">
        <v>0</v>
      </c>
      <c r="B27">
        <v>0</v>
      </c>
      <c r="C27">
        <v>61</v>
      </c>
      <c r="D27">
        <v>0</v>
      </c>
      <c r="E27" s="1">
        <v>-0.84120014288653766</v>
      </c>
      <c r="F27" s="1">
        <v>0</v>
      </c>
      <c r="G27" s="1">
        <v>-0.84120014288653766</v>
      </c>
      <c r="H27" s="2">
        <v>61.2</v>
      </c>
      <c r="I27">
        <v>160</v>
      </c>
      <c r="J27" s="2">
        <v>23.90625</v>
      </c>
      <c r="K27">
        <v>0</v>
      </c>
      <c r="L27">
        <v>0</v>
      </c>
      <c r="M27">
        <v>0</v>
      </c>
      <c r="N27">
        <v>0</v>
      </c>
      <c r="O27">
        <v>0</v>
      </c>
      <c r="P27">
        <v>2</v>
      </c>
      <c r="Q27">
        <v>0</v>
      </c>
      <c r="R27">
        <v>1</v>
      </c>
      <c r="S27">
        <v>0</v>
      </c>
      <c r="T27">
        <v>1</v>
      </c>
    </row>
    <row r="28" spans="1:20" x14ac:dyDescent="0.3">
      <c r="A28">
        <v>0</v>
      </c>
      <c r="B28">
        <v>0</v>
      </c>
      <c r="C28">
        <v>56</v>
      </c>
      <c r="D28">
        <v>0</v>
      </c>
      <c r="E28" s="1">
        <v>-1.3974023003095328</v>
      </c>
      <c r="F28" s="1">
        <v>0</v>
      </c>
      <c r="G28" s="1">
        <v>-1.3974023003095328</v>
      </c>
      <c r="H28" s="2">
        <v>68.900000000000006</v>
      </c>
      <c r="I28">
        <v>157</v>
      </c>
      <c r="J28" s="2">
        <v>27.952449999999999</v>
      </c>
      <c r="K28">
        <v>0</v>
      </c>
      <c r="L28">
        <v>0</v>
      </c>
      <c r="M28">
        <v>0</v>
      </c>
      <c r="N28">
        <v>0</v>
      </c>
      <c r="O28">
        <v>0</v>
      </c>
      <c r="P28">
        <v>3</v>
      </c>
      <c r="Q28">
        <v>0</v>
      </c>
      <c r="R28">
        <v>0</v>
      </c>
      <c r="S28">
        <v>1</v>
      </c>
      <c r="T28">
        <v>0</v>
      </c>
    </row>
    <row r="29" spans="1:20" x14ac:dyDescent="0.3">
      <c r="A29">
        <v>0</v>
      </c>
      <c r="B29">
        <v>0</v>
      </c>
      <c r="C29">
        <v>71</v>
      </c>
      <c r="D29">
        <v>0</v>
      </c>
      <c r="E29" s="1">
        <v>0.27120417195945273</v>
      </c>
      <c r="F29" s="1">
        <v>0</v>
      </c>
      <c r="G29" s="1">
        <v>0.27120417195945273</v>
      </c>
      <c r="H29" s="2">
        <v>58.5</v>
      </c>
      <c r="I29">
        <v>165</v>
      </c>
      <c r="J29" s="2">
        <v>21.4876</v>
      </c>
      <c r="K29">
        <v>0</v>
      </c>
      <c r="L29">
        <v>0</v>
      </c>
      <c r="M29">
        <v>0</v>
      </c>
      <c r="N29">
        <v>0</v>
      </c>
      <c r="O29">
        <v>0</v>
      </c>
      <c r="P29">
        <v>2</v>
      </c>
      <c r="Q29">
        <v>0</v>
      </c>
      <c r="R29">
        <v>1</v>
      </c>
      <c r="S29">
        <v>0</v>
      </c>
      <c r="T29">
        <v>3</v>
      </c>
    </row>
    <row r="30" spans="1:20" x14ac:dyDescent="0.3">
      <c r="A30">
        <v>0</v>
      </c>
      <c r="B30">
        <v>0</v>
      </c>
      <c r="C30">
        <v>86</v>
      </c>
      <c r="D30">
        <v>0</v>
      </c>
      <c r="E30" s="1">
        <v>1.9398106442284384</v>
      </c>
      <c r="F30" s="1">
        <v>0</v>
      </c>
      <c r="G30" s="1">
        <v>1.9398106442284384</v>
      </c>
      <c r="H30" s="2">
        <v>69.900000000000006</v>
      </c>
      <c r="I30">
        <v>153</v>
      </c>
      <c r="J30" s="2">
        <v>29.860309999999998</v>
      </c>
      <c r="K30">
        <v>0</v>
      </c>
      <c r="L30">
        <v>0</v>
      </c>
      <c r="M30">
        <v>1</v>
      </c>
      <c r="N30">
        <v>0</v>
      </c>
      <c r="O30">
        <v>0</v>
      </c>
      <c r="P30">
        <v>2</v>
      </c>
      <c r="Q30">
        <v>0</v>
      </c>
      <c r="R30">
        <v>1</v>
      </c>
      <c r="S30">
        <v>0</v>
      </c>
      <c r="T30">
        <v>8</v>
      </c>
    </row>
    <row r="31" spans="1:20" x14ac:dyDescent="0.3">
      <c r="A31">
        <v>0</v>
      </c>
      <c r="B31">
        <v>0</v>
      </c>
      <c r="C31">
        <v>57</v>
      </c>
      <c r="D31">
        <v>0</v>
      </c>
      <c r="E31" s="1">
        <v>-1.2861618688249339</v>
      </c>
      <c r="F31" s="1">
        <v>0</v>
      </c>
      <c r="G31" s="1">
        <v>-1.2861618688249339</v>
      </c>
      <c r="H31" s="2">
        <v>83.9</v>
      </c>
      <c r="I31">
        <v>170</v>
      </c>
      <c r="J31" s="2">
        <v>29.031140000000001</v>
      </c>
      <c r="K31">
        <v>0</v>
      </c>
      <c r="L31">
        <v>0</v>
      </c>
      <c r="M31">
        <v>0</v>
      </c>
      <c r="N31">
        <v>0</v>
      </c>
      <c r="O31">
        <v>0</v>
      </c>
      <c r="P31">
        <v>2</v>
      </c>
      <c r="Q31">
        <v>0</v>
      </c>
      <c r="R31">
        <v>1</v>
      </c>
      <c r="S31">
        <v>0</v>
      </c>
      <c r="T31">
        <v>0</v>
      </c>
    </row>
    <row r="32" spans="1:20" x14ac:dyDescent="0.3">
      <c r="A32">
        <v>0</v>
      </c>
      <c r="B32">
        <v>0</v>
      </c>
      <c r="C32">
        <v>71</v>
      </c>
      <c r="D32">
        <v>0</v>
      </c>
      <c r="E32" s="1">
        <v>0.27120417195945273</v>
      </c>
      <c r="F32" s="1">
        <v>0</v>
      </c>
      <c r="G32" s="1">
        <v>0.27120417195945273</v>
      </c>
      <c r="H32" s="2">
        <v>58.5</v>
      </c>
      <c r="I32">
        <v>175</v>
      </c>
      <c r="J32" s="2">
        <v>19.102039999999999</v>
      </c>
      <c r="K32">
        <v>0</v>
      </c>
      <c r="L32">
        <v>0</v>
      </c>
      <c r="M32">
        <v>0</v>
      </c>
      <c r="N32">
        <v>0</v>
      </c>
      <c r="O32">
        <v>0</v>
      </c>
      <c r="P32">
        <v>3</v>
      </c>
      <c r="Q32">
        <v>0</v>
      </c>
      <c r="R32">
        <v>0</v>
      </c>
      <c r="S32">
        <v>1</v>
      </c>
      <c r="T32">
        <v>3</v>
      </c>
    </row>
    <row r="33" spans="1:20" x14ac:dyDescent="0.3">
      <c r="A33">
        <v>0</v>
      </c>
      <c r="B33">
        <v>0</v>
      </c>
      <c r="C33">
        <v>69</v>
      </c>
      <c r="D33">
        <v>0</v>
      </c>
      <c r="E33" s="1">
        <v>4.8723308990254642E-2</v>
      </c>
      <c r="F33" s="1">
        <v>0</v>
      </c>
      <c r="G33" s="1">
        <v>4.8723308990254642E-2</v>
      </c>
      <c r="H33" s="2">
        <v>65.3</v>
      </c>
      <c r="I33">
        <v>170</v>
      </c>
      <c r="J33" s="2">
        <v>22.59516</v>
      </c>
      <c r="K33">
        <v>1</v>
      </c>
      <c r="L33">
        <v>1</v>
      </c>
      <c r="M33">
        <v>0</v>
      </c>
      <c r="N33">
        <v>0</v>
      </c>
      <c r="O33">
        <v>0</v>
      </c>
      <c r="P33">
        <v>2</v>
      </c>
      <c r="Q33">
        <v>0</v>
      </c>
      <c r="R33">
        <v>1</v>
      </c>
      <c r="S33">
        <v>0</v>
      </c>
      <c r="T33">
        <v>3</v>
      </c>
    </row>
    <row r="34" spans="1:20" x14ac:dyDescent="0.3">
      <c r="A34">
        <v>0</v>
      </c>
      <c r="B34">
        <v>0</v>
      </c>
      <c r="C34">
        <v>75</v>
      </c>
      <c r="D34">
        <v>0</v>
      </c>
      <c r="E34" s="1">
        <v>0.7161658978978489</v>
      </c>
      <c r="F34" s="1">
        <v>0</v>
      </c>
      <c r="G34" s="1">
        <v>0.7161658978978489</v>
      </c>
      <c r="H34" s="2">
        <v>46.7</v>
      </c>
      <c r="I34">
        <v>154</v>
      </c>
      <c r="J34" s="2">
        <v>19.69135</v>
      </c>
      <c r="K34">
        <v>1</v>
      </c>
      <c r="L34">
        <v>0</v>
      </c>
      <c r="M34">
        <v>1</v>
      </c>
      <c r="N34">
        <v>0</v>
      </c>
      <c r="O34">
        <v>0</v>
      </c>
      <c r="P34">
        <v>2</v>
      </c>
      <c r="Q34">
        <v>0</v>
      </c>
      <c r="R34">
        <v>1</v>
      </c>
      <c r="S34">
        <v>0</v>
      </c>
      <c r="T34">
        <v>7</v>
      </c>
    </row>
    <row r="35" spans="1:20" x14ac:dyDescent="0.3">
      <c r="A35">
        <v>0</v>
      </c>
      <c r="B35">
        <v>0</v>
      </c>
      <c r="C35">
        <v>74</v>
      </c>
      <c r="D35">
        <v>0</v>
      </c>
      <c r="E35" s="1">
        <v>0.60492546641324985</v>
      </c>
      <c r="F35" s="1">
        <v>0</v>
      </c>
      <c r="G35" s="1">
        <v>0.60492546641324985</v>
      </c>
      <c r="H35" s="2">
        <v>63.5</v>
      </c>
      <c r="I35">
        <v>153</v>
      </c>
      <c r="J35" s="2">
        <v>27.12632</v>
      </c>
      <c r="K35">
        <v>1</v>
      </c>
      <c r="L35">
        <v>0</v>
      </c>
      <c r="M35">
        <v>0</v>
      </c>
      <c r="N35">
        <v>0</v>
      </c>
      <c r="O35">
        <v>0</v>
      </c>
      <c r="P35">
        <v>3</v>
      </c>
      <c r="Q35">
        <v>0</v>
      </c>
      <c r="R35">
        <v>0</v>
      </c>
      <c r="S35">
        <v>1</v>
      </c>
      <c r="T35">
        <v>3</v>
      </c>
    </row>
    <row r="36" spans="1:20" x14ac:dyDescent="0.3">
      <c r="A36">
        <v>0</v>
      </c>
      <c r="B36">
        <v>0</v>
      </c>
      <c r="C36">
        <v>70</v>
      </c>
      <c r="D36">
        <v>0</v>
      </c>
      <c r="E36" s="1">
        <v>0.15996374047485368</v>
      </c>
      <c r="F36" s="1">
        <v>0</v>
      </c>
      <c r="G36" s="1">
        <v>0.15996374047485368</v>
      </c>
      <c r="H36" s="2">
        <v>79.400000000000006</v>
      </c>
      <c r="I36">
        <v>170</v>
      </c>
      <c r="J36" s="2">
        <v>27.474049999999998</v>
      </c>
      <c r="K36">
        <v>0</v>
      </c>
      <c r="L36">
        <v>0</v>
      </c>
      <c r="M36">
        <v>1</v>
      </c>
      <c r="N36">
        <v>0</v>
      </c>
      <c r="O36">
        <v>0</v>
      </c>
      <c r="P36">
        <v>3</v>
      </c>
      <c r="Q36">
        <v>0</v>
      </c>
      <c r="R36">
        <v>0</v>
      </c>
      <c r="S36">
        <v>1</v>
      </c>
      <c r="T36">
        <v>5</v>
      </c>
    </row>
    <row r="37" spans="1:20" x14ac:dyDescent="0.3">
      <c r="A37">
        <v>0</v>
      </c>
      <c r="B37">
        <v>0</v>
      </c>
      <c r="C37">
        <v>56</v>
      </c>
      <c r="D37">
        <v>0</v>
      </c>
      <c r="E37" s="1">
        <v>-1.3974023003095328</v>
      </c>
      <c r="F37" s="1">
        <v>0</v>
      </c>
      <c r="G37" s="1">
        <v>-1.3974023003095328</v>
      </c>
      <c r="H37" s="2">
        <v>86.2</v>
      </c>
      <c r="I37">
        <v>162</v>
      </c>
      <c r="J37" s="2">
        <v>32.845599999999997</v>
      </c>
      <c r="K37">
        <v>0</v>
      </c>
      <c r="L37">
        <v>0</v>
      </c>
      <c r="M37">
        <v>0</v>
      </c>
      <c r="N37">
        <v>0</v>
      </c>
      <c r="O37">
        <v>0</v>
      </c>
      <c r="P37">
        <v>2</v>
      </c>
      <c r="Q37">
        <v>0</v>
      </c>
      <c r="R37">
        <v>1</v>
      </c>
      <c r="S37">
        <v>0</v>
      </c>
      <c r="T37">
        <v>0</v>
      </c>
    </row>
    <row r="38" spans="1:20" x14ac:dyDescent="0.3">
      <c r="A38">
        <v>0</v>
      </c>
      <c r="B38">
        <v>0</v>
      </c>
      <c r="C38">
        <v>75</v>
      </c>
      <c r="D38">
        <v>0</v>
      </c>
      <c r="E38" s="1">
        <v>0.7161658978978489</v>
      </c>
      <c r="F38" s="1">
        <v>0</v>
      </c>
      <c r="G38" s="1">
        <v>0.7161658978978489</v>
      </c>
      <c r="H38" s="2">
        <v>55.3</v>
      </c>
      <c r="I38">
        <v>158</v>
      </c>
      <c r="J38" s="2">
        <v>22.151900000000001</v>
      </c>
      <c r="K38">
        <v>0</v>
      </c>
      <c r="L38">
        <v>0</v>
      </c>
      <c r="M38">
        <v>0</v>
      </c>
      <c r="N38">
        <v>0</v>
      </c>
      <c r="O38">
        <v>0</v>
      </c>
      <c r="P38">
        <v>1</v>
      </c>
      <c r="Q38">
        <v>1</v>
      </c>
      <c r="R38">
        <v>0</v>
      </c>
      <c r="S38">
        <v>0</v>
      </c>
      <c r="T38">
        <v>5</v>
      </c>
    </row>
    <row r="39" spans="1:20" x14ac:dyDescent="0.3">
      <c r="A39">
        <v>0</v>
      </c>
      <c r="B39">
        <v>0</v>
      </c>
      <c r="C39">
        <v>81</v>
      </c>
      <c r="D39">
        <v>0</v>
      </c>
      <c r="E39" s="1">
        <v>1.3836084868054432</v>
      </c>
      <c r="F39" s="1">
        <v>0</v>
      </c>
      <c r="G39" s="1">
        <v>1.3836084868054432</v>
      </c>
      <c r="H39" s="2">
        <v>43.1</v>
      </c>
      <c r="I39">
        <v>152</v>
      </c>
      <c r="J39" s="2">
        <v>18.654779999999999</v>
      </c>
      <c r="K39">
        <v>0</v>
      </c>
      <c r="L39">
        <v>0</v>
      </c>
      <c r="M39">
        <v>0</v>
      </c>
      <c r="N39">
        <v>0</v>
      </c>
      <c r="O39">
        <v>0</v>
      </c>
      <c r="P39">
        <v>1</v>
      </c>
      <c r="Q39">
        <v>1</v>
      </c>
      <c r="R39">
        <v>0</v>
      </c>
      <c r="S39">
        <v>0</v>
      </c>
      <c r="T39">
        <v>6</v>
      </c>
    </row>
    <row r="40" spans="1:20" x14ac:dyDescent="0.3">
      <c r="A40">
        <v>0</v>
      </c>
      <c r="B40">
        <v>0</v>
      </c>
      <c r="C40">
        <v>66</v>
      </c>
      <c r="D40">
        <v>0</v>
      </c>
      <c r="E40" s="1">
        <v>-0.28499798546354249</v>
      </c>
      <c r="F40" s="1">
        <v>0</v>
      </c>
      <c r="G40" s="1">
        <v>-0.28499798546354249</v>
      </c>
      <c r="H40" s="2">
        <v>64.400000000000006</v>
      </c>
      <c r="I40">
        <v>160</v>
      </c>
      <c r="J40" s="2">
        <v>25.15625</v>
      </c>
      <c r="K40">
        <v>0</v>
      </c>
      <c r="L40">
        <v>0</v>
      </c>
      <c r="M40">
        <v>1</v>
      </c>
      <c r="N40">
        <v>0</v>
      </c>
      <c r="O40">
        <v>0</v>
      </c>
      <c r="P40">
        <v>1</v>
      </c>
      <c r="Q40">
        <v>1</v>
      </c>
      <c r="R40">
        <v>0</v>
      </c>
      <c r="S40">
        <v>0</v>
      </c>
      <c r="T40">
        <v>4</v>
      </c>
    </row>
    <row r="41" spans="1:20" x14ac:dyDescent="0.3">
      <c r="A41">
        <v>0</v>
      </c>
      <c r="B41">
        <v>0</v>
      </c>
      <c r="C41">
        <v>65</v>
      </c>
      <c r="D41">
        <v>0</v>
      </c>
      <c r="E41" s="1">
        <v>-0.39623841694814149</v>
      </c>
      <c r="F41" s="1">
        <v>0</v>
      </c>
      <c r="G41" s="1">
        <v>-0.39623841694814149</v>
      </c>
      <c r="H41" s="2">
        <v>64.400000000000006</v>
      </c>
      <c r="I41">
        <v>158</v>
      </c>
      <c r="J41" s="2">
        <v>25.797149999999998</v>
      </c>
      <c r="K41">
        <v>0</v>
      </c>
      <c r="L41">
        <v>1</v>
      </c>
      <c r="M41">
        <v>0</v>
      </c>
      <c r="N41">
        <v>0</v>
      </c>
      <c r="O41">
        <v>0</v>
      </c>
      <c r="P41">
        <v>2</v>
      </c>
      <c r="Q41">
        <v>0</v>
      </c>
      <c r="R41">
        <v>1</v>
      </c>
      <c r="S41">
        <v>0</v>
      </c>
      <c r="T41">
        <v>3</v>
      </c>
    </row>
    <row r="42" spans="1:20" x14ac:dyDescent="0.3">
      <c r="A42">
        <v>0</v>
      </c>
      <c r="B42">
        <v>1</v>
      </c>
      <c r="C42">
        <v>75</v>
      </c>
      <c r="D42">
        <v>75</v>
      </c>
      <c r="E42" s="1">
        <v>0.7161658978978489</v>
      </c>
      <c r="F42" s="1">
        <v>0.7161658978978489</v>
      </c>
      <c r="G42" s="1">
        <v>0</v>
      </c>
      <c r="H42" s="2">
        <v>103.4</v>
      </c>
      <c r="I42">
        <v>170</v>
      </c>
      <c r="J42" s="2">
        <v>35.778550000000003</v>
      </c>
      <c r="K42">
        <v>1</v>
      </c>
      <c r="L42">
        <v>0</v>
      </c>
      <c r="M42">
        <v>1</v>
      </c>
      <c r="N42">
        <v>0</v>
      </c>
      <c r="O42">
        <v>0</v>
      </c>
      <c r="P42">
        <v>3</v>
      </c>
      <c r="Q42">
        <v>0</v>
      </c>
      <c r="R42">
        <v>0</v>
      </c>
      <c r="S42">
        <v>1</v>
      </c>
      <c r="T42">
        <v>7</v>
      </c>
    </row>
    <row r="43" spans="1:20" x14ac:dyDescent="0.3">
      <c r="A43">
        <v>0</v>
      </c>
      <c r="B43">
        <v>0</v>
      </c>
      <c r="C43">
        <v>80</v>
      </c>
      <c r="D43">
        <v>0</v>
      </c>
      <c r="E43" s="1">
        <v>1.2723680553208441</v>
      </c>
      <c r="F43" s="1">
        <v>0</v>
      </c>
      <c r="G43" s="1">
        <v>1.2723680553208441</v>
      </c>
      <c r="H43" s="2">
        <v>62.1</v>
      </c>
      <c r="I43">
        <v>158</v>
      </c>
      <c r="J43" s="2">
        <v>24.875820000000001</v>
      </c>
      <c r="K43">
        <v>0</v>
      </c>
      <c r="L43">
        <v>0</v>
      </c>
      <c r="M43">
        <v>0</v>
      </c>
      <c r="N43">
        <v>0</v>
      </c>
      <c r="O43">
        <v>0</v>
      </c>
      <c r="P43">
        <v>1</v>
      </c>
      <c r="Q43">
        <v>1</v>
      </c>
      <c r="R43">
        <v>0</v>
      </c>
      <c r="S43">
        <v>0</v>
      </c>
      <c r="T43">
        <v>5</v>
      </c>
    </row>
    <row r="44" spans="1:20" x14ac:dyDescent="0.3">
      <c r="A44">
        <v>0</v>
      </c>
      <c r="B44">
        <v>0</v>
      </c>
      <c r="C44">
        <v>60</v>
      </c>
      <c r="D44">
        <v>0</v>
      </c>
      <c r="E44" s="1">
        <v>-0.95244057437113672</v>
      </c>
      <c r="F44" s="1">
        <v>0</v>
      </c>
      <c r="G44" s="1">
        <v>-0.95244057437113672</v>
      </c>
      <c r="H44" s="2">
        <v>84.8</v>
      </c>
      <c r="I44">
        <v>152</v>
      </c>
      <c r="J44" s="2">
        <v>36.703600000000002</v>
      </c>
      <c r="K44">
        <v>1</v>
      </c>
      <c r="L44">
        <v>0</v>
      </c>
      <c r="M44">
        <v>0</v>
      </c>
      <c r="N44">
        <v>0</v>
      </c>
      <c r="O44">
        <v>0</v>
      </c>
      <c r="P44">
        <v>1</v>
      </c>
      <c r="Q44">
        <v>1</v>
      </c>
      <c r="R44">
        <v>0</v>
      </c>
      <c r="S44">
        <v>0</v>
      </c>
      <c r="T44">
        <v>1</v>
      </c>
    </row>
    <row r="45" spans="1:20" x14ac:dyDescent="0.3">
      <c r="A45">
        <v>0</v>
      </c>
      <c r="B45">
        <v>0</v>
      </c>
      <c r="C45">
        <v>64</v>
      </c>
      <c r="D45">
        <v>0</v>
      </c>
      <c r="E45" s="1">
        <v>-0.5074788484327406</v>
      </c>
      <c r="F45" s="1">
        <v>0</v>
      </c>
      <c r="G45" s="1">
        <v>-0.5074788484327406</v>
      </c>
      <c r="H45" s="2">
        <v>74.400000000000006</v>
      </c>
      <c r="I45">
        <v>171</v>
      </c>
      <c r="J45" s="2">
        <v>25.443729999999999</v>
      </c>
      <c r="K45">
        <v>1</v>
      </c>
      <c r="L45">
        <v>0</v>
      </c>
      <c r="M45">
        <v>0</v>
      </c>
      <c r="N45">
        <v>0</v>
      </c>
      <c r="O45">
        <v>0</v>
      </c>
      <c r="P45">
        <v>2</v>
      </c>
      <c r="Q45">
        <v>0</v>
      </c>
      <c r="R45">
        <v>1</v>
      </c>
      <c r="S45">
        <v>0</v>
      </c>
      <c r="T45">
        <v>1</v>
      </c>
    </row>
    <row r="46" spans="1:20" x14ac:dyDescent="0.3">
      <c r="A46">
        <v>0</v>
      </c>
      <c r="B46">
        <v>1</v>
      </c>
      <c r="C46">
        <v>82</v>
      </c>
      <c r="D46">
        <v>82</v>
      </c>
      <c r="E46" s="1">
        <v>1.4948489182900422</v>
      </c>
      <c r="F46" s="1">
        <v>1.4948489182900422</v>
      </c>
      <c r="G46" s="1">
        <v>0</v>
      </c>
      <c r="H46" s="2">
        <v>57.2</v>
      </c>
      <c r="I46">
        <v>154</v>
      </c>
      <c r="J46" s="2">
        <v>24.118739999999999</v>
      </c>
      <c r="K46">
        <v>0</v>
      </c>
      <c r="L46">
        <v>0</v>
      </c>
      <c r="M46">
        <v>0</v>
      </c>
      <c r="N46">
        <v>0</v>
      </c>
      <c r="O46">
        <v>0</v>
      </c>
      <c r="P46">
        <v>3</v>
      </c>
      <c r="Q46">
        <v>0</v>
      </c>
      <c r="R46">
        <v>0</v>
      </c>
      <c r="S46">
        <v>1</v>
      </c>
      <c r="T46">
        <v>6</v>
      </c>
    </row>
    <row r="47" spans="1:20" x14ac:dyDescent="0.3">
      <c r="A47">
        <v>0</v>
      </c>
      <c r="B47">
        <v>0</v>
      </c>
      <c r="C47">
        <v>66</v>
      </c>
      <c r="D47">
        <v>0</v>
      </c>
      <c r="E47" s="1">
        <v>-0.28499798546354249</v>
      </c>
      <c r="F47" s="1">
        <v>0</v>
      </c>
      <c r="G47" s="1">
        <v>-0.28499798546354249</v>
      </c>
      <c r="H47" s="2">
        <v>93</v>
      </c>
      <c r="I47">
        <v>163</v>
      </c>
      <c r="J47" s="2">
        <v>35.0032</v>
      </c>
      <c r="K47">
        <v>0</v>
      </c>
      <c r="L47">
        <v>0</v>
      </c>
      <c r="M47">
        <v>1</v>
      </c>
      <c r="N47">
        <v>0</v>
      </c>
      <c r="O47">
        <v>0</v>
      </c>
      <c r="P47">
        <v>1</v>
      </c>
      <c r="Q47">
        <v>1</v>
      </c>
      <c r="R47">
        <v>0</v>
      </c>
      <c r="S47">
        <v>0</v>
      </c>
      <c r="T47">
        <v>4</v>
      </c>
    </row>
    <row r="48" spans="1:20" x14ac:dyDescent="0.3">
      <c r="A48">
        <v>0</v>
      </c>
      <c r="B48">
        <v>0</v>
      </c>
      <c r="C48">
        <v>66</v>
      </c>
      <c r="D48">
        <v>0</v>
      </c>
      <c r="E48" s="1">
        <v>-0.28499798546354249</v>
      </c>
      <c r="F48" s="1">
        <v>0</v>
      </c>
      <c r="G48" s="1">
        <v>-0.28499798546354249</v>
      </c>
      <c r="H48" s="2">
        <v>68.900000000000006</v>
      </c>
      <c r="I48">
        <v>160</v>
      </c>
      <c r="J48" s="2">
        <v>26.914059999999999</v>
      </c>
      <c r="K48">
        <v>1</v>
      </c>
      <c r="L48">
        <v>0</v>
      </c>
      <c r="M48">
        <v>0</v>
      </c>
      <c r="N48">
        <v>0</v>
      </c>
      <c r="O48">
        <v>0</v>
      </c>
      <c r="P48">
        <v>3</v>
      </c>
      <c r="Q48">
        <v>0</v>
      </c>
      <c r="R48">
        <v>0</v>
      </c>
      <c r="S48">
        <v>1</v>
      </c>
      <c r="T48">
        <v>2</v>
      </c>
    </row>
    <row r="49" spans="1:20" x14ac:dyDescent="0.3">
      <c r="A49">
        <v>0</v>
      </c>
      <c r="B49">
        <v>1</v>
      </c>
      <c r="C49">
        <v>65</v>
      </c>
      <c r="D49">
        <v>65</v>
      </c>
      <c r="E49" s="1">
        <v>-0.39623841694814149</v>
      </c>
      <c r="F49" s="1">
        <v>-0.39623841694814149</v>
      </c>
      <c r="G49" s="1">
        <v>0</v>
      </c>
      <c r="H49" s="2">
        <v>90.7</v>
      </c>
      <c r="I49">
        <v>166</v>
      </c>
      <c r="J49" s="2">
        <v>32.914790000000004</v>
      </c>
      <c r="K49">
        <v>1</v>
      </c>
      <c r="L49">
        <v>0</v>
      </c>
      <c r="M49">
        <v>1</v>
      </c>
      <c r="N49">
        <v>0</v>
      </c>
      <c r="O49">
        <v>0</v>
      </c>
      <c r="P49">
        <v>2</v>
      </c>
      <c r="Q49">
        <v>0</v>
      </c>
      <c r="R49">
        <v>1</v>
      </c>
      <c r="S49">
        <v>0</v>
      </c>
      <c r="T49">
        <v>5</v>
      </c>
    </row>
    <row r="50" spans="1:20" x14ac:dyDescent="0.3">
      <c r="A50">
        <v>0</v>
      </c>
      <c r="B50">
        <v>0</v>
      </c>
      <c r="C50">
        <v>56</v>
      </c>
      <c r="D50">
        <v>0</v>
      </c>
      <c r="E50" s="1">
        <v>-1.3974023003095328</v>
      </c>
      <c r="F50" s="1">
        <v>0</v>
      </c>
      <c r="G50" s="1">
        <v>-1.3974023003095328</v>
      </c>
      <c r="H50" s="2">
        <v>96.2</v>
      </c>
      <c r="I50">
        <v>170</v>
      </c>
      <c r="J50" s="2">
        <v>33.287199999999999</v>
      </c>
      <c r="K50">
        <v>0</v>
      </c>
      <c r="L50">
        <v>0</v>
      </c>
      <c r="M50">
        <v>1</v>
      </c>
      <c r="N50">
        <v>0</v>
      </c>
      <c r="O50">
        <v>0</v>
      </c>
      <c r="P50">
        <v>2</v>
      </c>
      <c r="Q50">
        <v>0</v>
      </c>
      <c r="R50">
        <v>1</v>
      </c>
      <c r="S50">
        <v>0</v>
      </c>
      <c r="T50">
        <v>2</v>
      </c>
    </row>
    <row r="51" spans="1:20" x14ac:dyDescent="0.3">
      <c r="A51">
        <v>0</v>
      </c>
      <c r="B51">
        <v>0</v>
      </c>
      <c r="C51">
        <v>59</v>
      </c>
      <c r="D51">
        <v>0</v>
      </c>
      <c r="E51" s="1">
        <v>-1.0636810058557358</v>
      </c>
      <c r="F51" s="1">
        <v>0</v>
      </c>
      <c r="G51" s="1">
        <v>-1.0636810058557358</v>
      </c>
      <c r="H51" s="2">
        <v>72.599999999999994</v>
      </c>
      <c r="I51">
        <v>162</v>
      </c>
      <c r="J51" s="2">
        <v>27.66347</v>
      </c>
      <c r="K51">
        <v>1</v>
      </c>
      <c r="L51">
        <v>0</v>
      </c>
      <c r="M51">
        <v>1</v>
      </c>
      <c r="N51">
        <v>0</v>
      </c>
      <c r="O51">
        <v>0</v>
      </c>
      <c r="P51">
        <v>1</v>
      </c>
      <c r="Q51">
        <v>1</v>
      </c>
      <c r="R51">
        <v>0</v>
      </c>
      <c r="S51">
        <v>0</v>
      </c>
      <c r="T51">
        <v>2</v>
      </c>
    </row>
    <row r="52" spans="1:20" x14ac:dyDescent="0.3">
      <c r="A52">
        <v>0</v>
      </c>
      <c r="B52">
        <v>0</v>
      </c>
      <c r="C52">
        <v>71</v>
      </c>
      <c r="D52">
        <v>0</v>
      </c>
      <c r="E52" s="1">
        <v>0.27120417195945273</v>
      </c>
      <c r="F52" s="1">
        <v>0</v>
      </c>
      <c r="G52" s="1">
        <v>0.27120417195945273</v>
      </c>
      <c r="H52" s="2">
        <v>65.8</v>
      </c>
      <c r="I52">
        <v>157</v>
      </c>
      <c r="J52" s="2">
        <v>26.694800000000001</v>
      </c>
      <c r="K52">
        <v>0</v>
      </c>
      <c r="L52">
        <v>0</v>
      </c>
      <c r="M52">
        <v>0</v>
      </c>
      <c r="N52">
        <v>0</v>
      </c>
      <c r="O52">
        <v>1</v>
      </c>
      <c r="P52">
        <v>1</v>
      </c>
      <c r="Q52">
        <v>1</v>
      </c>
      <c r="R52">
        <v>0</v>
      </c>
      <c r="S52">
        <v>0</v>
      </c>
      <c r="T52">
        <v>4</v>
      </c>
    </row>
    <row r="53" spans="1:20" x14ac:dyDescent="0.3">
      <c r="A53">
        <v>0</v>
      </c>
      <c r="B53">
        <v>0</v>
      </c>
      <c r="C53">
        <v>65</v>
      </c>
      <c r="D53">
        <v>0</v>
      </c>
      <c r="E53" s="1">
        <v>-0.39623841694814149</v>
      </c>
      <c r="F53" s="1">
        <v>0</v>
      </c>
      <c r="G53" s="1">
        <v>-0.39623841694814149</v>
      </c>
      <c r="H53" s="2">
        <v>59</v>
      </c>
      <c r="I53">
        <v>157</v>
      </c>
      <c r="J53" s="2">
        <v>23.936060000000001</v>
      </c>
      <c r="K53">
        <v>1</v>
      </c>
      <c r="L53">
        <v>0</v>
      </c>
      <c r="M53">
        <v>1</v>
      </c>
      <c r="N53">
        <v>0</v>
      </c>
      <c r="O53">
        <v>1</v>
      </c>
      <c r="P53">
        <v>2</v>
      </c>
      <c r="Q53">
        <v>0</v>
      </c>
      <c r="R53">
        <v>1</v>
      </c>
      <c r="S53">
        <v>0</v>
      </c>
      <c r="T53">
        <v>5</v>
      </c>
    </row>
    <row r="54" spans="1:20" x14ac:dyDescent="0.3">
      <c r="A54">
        <v>0</v>
      </c>
      <c r="B54">
        <v>0</v>
      </c>
      <c r="C54">
        <v>55</v>
      </c>
      <c r="D54">
        <v>0</v>
      </c>
      <c r="E54" s="1">
        <v>-1.508642731794132</v>
      </c>
      <c r="F54" s="1">
        <v>0</v>
      </c>
      <c r="G54" s="1">
        <v>-1.508642731794132</v>
      </c>
      <c r="H54" s="2">
        <v>60.8</v>
      </c>
      <c r="I54">
        <v>170</v>
      </c>
      <c r="J54" s="2">
        <v>21.038060000000002</v>
      </c>
      <c r="K54">
        <v>0</v>
      </c>
      <c r="L54">
        <v>0</v>
      </c>
      <c r="M54">
        <v>0</v>
      </c>
      <c r="N54">
        <v>0</v>
      </c>
      <c r="O54">
        <v>0</v>
      </c>
      <c r="P54">
        <v>3</v>
      </c>
      <c r="Q54">
        <v>0</v>
      </c>
      <c r="R54">
        <v>0</v>
      </c>
      <c r="S54">
        <v>1</v>
      </c>
      <c r="T54">
        <v>0</v>
      </c>
    </row>
    <row r="55" spans="1:20" x14ac:dyDescent="0.3">
      <c r="A55">
        <v>0</v>
      </c>
      <c r="B55">
        <v>1</v>
      </c>
      <c r="C55">
        <v>70</v>
      </c>
      <c r="D55">
        <v>70</v>
      </c>
      <c r="E55" s="1">
        <v>0.15996374047485368</v>
      </c>
      <c r="F55" s="1">
        <v>0.15996374047485368</v>
      </c>
      <c r="G55" s="1">
        <v>0</v>
      </c>
      <c r="H55" s="2">
        <v>45.4</v>
      </c>
      <c r="I55">
        <v>142</v>
      </c>
      <c r="J55" s="2">
        <v>22.51538</v>
      </c>
      <c r="K55">
        <v>1</v>
      </c>
      <c r="L55">
        <v>1</v>
      </c>
      <c r="M55">
        <v>0</v>
      </c>
      <c r="N55">
        <v>0</v>
      </c>
      <c r="O55">
        <v>0</v>
      </c>
      <c r="P55">
        <v>2</v>
      </c>
      <c r="Q55">
        <v>0</v>
      </c>
      <c r="R55">
        <v>1</v>
      </c>
      <c r="S55">
        <v>0</v>
      </c>
      <c r="T55">
        <v>6</v>
      </c>
    </row>
    <row r="56" spans="1:20" x14ac:dyDescent="0.3">
      <c r="A56">
        <v>0</v>
      </c>
      <c r="B56">
        <v>0</v>
      </c>
      <c r="C56">
        <v>56</v>
      </c>
      <c r="D56">
        <v>0</v>
      </c>
      <c r="E56" s="1">
        <v>-1.3974023003095328</v>
      </c>
      <c r="F56" s="1">
        <v>0</v>
      </c>
      <c r="G56" s="1">
        <v>-1.3974023003095328</v>
      </c>
      <c r="H56" s="2">
        <v>102.1</v>
      </c>
      <c r="I56">
        <v>165</v>
      </c>
      <c r="J56" s="2">
        <v>37.502299999999998</v>
      </c>
      <c r="K56">
        <v>1</v>
      </c>
      <c r="L56">
        <v>0</v>
      </c>
      <c r="M56">
        <v>0</v>
      </c>
      <c r="N56">
        <v>0</v>
      </c>
      <c r="O56">
        <v>0</v>
      </c>
      <c r="P56">
        <v>2</v>
      </c>
      <c r="Q56">
        <v>0</v>
      </c>
      <c r="R56">
        <v>1</v>
      </c>
      <c r="S56">
        <v>0</v>
      </c>
      <c r="T56">
        <v>0</v>
      </c>
    </row>
    <row r="57" spans="1:20" x14ac:dyDescent="0.3">
      <c r="A57">
        <v>0</v>
      </c>
      <c r="B57">
        <v>1</v>
      </c>
      <c r="C57">
        <v>86</v>
      </c>
      <c r="D57">
        <v>86</v>
      </c>
      <c r="E57" s="1">
        <v>1.9398106442284384</v>
      </c>
      <c r="F57" s="1">
        <v>1.9398106442284384</v>
      </c>
      <c r="G57" s="1">
        <v>0</v>
      </c>
      <c r="H57" s="2">
        <v>62.6</v>
      </c>
      <c r="I57">
        <v>152</v>
      </c>
      <c r="J57" s="2">
        <v>27.09488</v>
      </c>
      <c r="K57">
        <v>0</v>
      </c>
      <c r="L57">
        <v>0</v>
      </c>
      <c r="M57">
        <v>0</v>
      </c>
      <c r="N57">
        <v>0</v>
      </c>
      <c r="O57">
        <v>0</v>
      </c>
      <c r="P57">
        <v>2</v>
      </c>
      <c r="Q57">
        <v>0</v>
      </c>
      <c r="R57">
        <v>1</v>
      </c>
      <c r="S57">
        <v>0</v>
      </c>
      <c r="T57">
        <v>7</v>
      </c>
    </row>
    <row r="58" spans="1:20" x14ac:dyDescent="0.3">
      <c r="A58">
        <v>0</v>
      </c>
      <c r="B58">
        <v>0</v>
      </c>
      <c r="C58">
        <v>64</v>
      </c>
      <c r="D58">
        <v>0</v>
      </c>
      <c r="E58" s="1">
        <v>-0.5074788484327406</v>
      </c>
      <c r="F58" s="1">
        <v>0</v>
      </c>
      <c r="G58" s="1">
        <v>-0.5074788484327406</v>
      </c>
      <c r="H58" s="2">
        <v>99.8</v>
      </c>
      <c r="I58">
        <v>162</v>
      </c>
      <c r="J58" s="2">
        <v>38.027740000000001</v>
      </c>
      <c r="K58">
        <v>0</v>
      </c>
      <c r="L58">
        <v>0</v>
      </c>
      <c r="M58">
        <v>1</v>
      </c>
      <c r="N58">
        <v>0</v>
      </c>
      <c r="O58">
        <v>0</v>
      </c>
      <c r="P58">
        <v>1</v>
      </c>
      <c r="Q58">
        <v>1</v>
      </c>
      <c r="R58">
        <v>0</v>
      </c>
      <c r="S58">
        <v>0</v>
      </c>
      <c r="T58">
        <v>3</v>
      </c>
    </row>
    <row r="59" spans="1:20" x14ac:dyDescent="0.3">
      <c r="A59">
        <v>0</v>
      </c>
      <c r="B59">
        <v>0</v>
      </c>
      <c r="C59">
        <v>58</v>
      </c>
      <c r="D59">
        <v>0</v>
      </c>
      <c r="E59" s="1">
        <v>-1.1749214373403347</v>
      </c>
      <c r="F59" s="1">
        <v>0</v>
      </c>
      <c r="G59" s="1">
        <v>-1.1749214373403347</v>
      </c>
      <c r="H59" s="2">
        <v>74.8</v>
      </c>
      <c r="I59">
        <v>166</v>
      </c>
      <c r="J59" s="2">
        <v>27.14472</v>
      </c>
      <c r="K59">
        <v>0</v>
      </c>
      <c r="L59">
        <v>0</v>
      </c>
      <c r="M59">
        <v>0</v>
      </c>
      <c r="N59">
        <v>0</v>
      </c>
      <c r="O59">
        <v>0</v>
      </c>
      <c r="P59">
        <v>2</v>
      </c>
      <c r="Q59">
        <v>0</v>
      </c>
      <c r="R59">
        <v>1</v>
      </c>
      <c r="S59">
        <v>0</v>
      </c>
      <c r="T59">
        <v>0</v>
      </c>
    </row>
    <row r="60" spans="1:20" x14ac:dyDescent="0.3">
      <c r="A60">
        <v>0</v>
      </c>
      <c r="B60">
        <v>0</v>
      </c>
      <c r="C60">
        <v>58</v>
      </c>
      <c r="D60">
        <v>0</v>
      </c>
      <c r="E60" s="1">
        <v>-1.1749214373403347</v>
      </c>
      <c r="F60" s="1">
        <v>0</v>
      </c>
      <c r="G60" s="1">
        <v>-1.1749214373403347</v>
      </c>
      <c r="H60" s="2">
        <v>76.2</v>
      </c>
      <c r="I60">
        <v>164</v>
      </c>
      <c r="J60" s="2">
        <v>28.33135</v>
      </c>
      <c r="K60">
        <v>0</v>
      </c>
      <c r="L60">
        <v>0</v>
      </c>
      <c r="M60">
        <v>1</v>
      </c>
      <c r="N60">
        <v>0</v>
      </c>
      <c r="O60">
        <v>0</v>
      </c>
      <c r="P60">
        <v>3</v>
      </c>
      <c r="Q60">
        <v>0</v>
      </c>
      <c r="R60">
        <v>0</v>
      </c>
      <c r="S60">
        <v>1</v>
      </c>
      <c r="T60">
        <v>2</v>
      </c>
    </row>
    <row r="61" spans="1:20" x14ac:dyDescent="0.3">
      <c r="A61">
        <v>0</v>
      </c>
      <c r="B61">
        <v>0</v>
      </c>
      <c r="C61">
        <v>65</v>
      </c>
      <c r="D61">
        <v>0</v>
      </c>
      <c r="E61" s="1">
        <v>-0.39623841694814149</v>
      </c>
      <c r="F61" s="1">
        <v>0</v>
      </c>
      <c r="G61" s="1">
        <v>-0.39623841694814149</v>
      </c>
      <c r="H61" s="2">
        <v>68</v>
      </c>
      <c r="I61">
        <v>155</v>
      </c>
      <c r="J61" s="2">
        <v>28.303850000000001</v>
      </c>
      <c r="K61">
        <v>0</v>
      </c>
      <c r="L61">
        <v>0</v>
      </c>
      <c r="M61">
        <v>0</v>
      </c>
      <c r="N61">
        <v>0</v>
      </c>
      <c r="O61">
        <v>0</v>
      </c>
      <c r="P61">
        <v>3</v>
      </c>
      <c r="Q61">
        <v>0</v>
      </c>
      <c r="R61">
        <v>0</v>
      </c>
      <c r="S61">
        <v>1</v>
      </c>
      <c r="T61">
        <v>2</v>
      </c>
    </row>
    <row r="62" spans="1:20" x14ac:dyDescent="0.3">
      <c r="A62">
        <v>0</v>
      </c>
      <c r="B62">
        <v>0</v>
      </c>
      <c r="C62">
        <v>63</v>
      </c>
      <c r="D62">
        <v>0</v>
      </c>
      <c r="E62" s="1">
        <v>-0.61871927991733955</v>
      </c>
      <c r="F62" s="1">
        <v>0</v>
      </c>
      <c r="G62" s="1">
        <v>-0.61871927991733955</v>
      </c>
      <c r="H62" s="2">
        <v>55.3</v>
      </c>
      <c r="I62">
        <v>154</v>
      </c>
      <c r="J62" s="2">
        <v>23.317589999999999</v>
      </c>
      <c r="K62">
        <v>0</v>
      </c>
      <c r="L62">
        <v>0</v>
      </c>
      <c r="M62">
        <v>0</v>
      </c>
      <c r="N62">
        <v>0</v>
      </c>
      <c r="O62">
        <v>0</v>
      </c>
      <c r="P62">
        <v>1</v>
      </c>
      <c r="Q62">
        <v>1</v>
      </c>
      <c r="R62">
        <v>0</v>
      </c>
      <c r="S62">
        <v>0</v>
      </c>
      <c r="T62">
        <v>2</v>
      </c>
    </row>
    <row r="63" spans="1:20" x14ac:dyDescent="0.3">
      <c r="A63">
        <v>0</v>
      </c>
      <c r="B63">
        <v>0</v>
      </c>
      <c r="C63">
        <v>60</v>
      </c>
      <c r="D63">
        <v>0</v>
      </c>
      <c r="E63" s="1">
        <v>-0.95244057437113672</v>
      </c>
      <c r="F63" s="1">
        <v>0</v>
      </c>
      <c r="G63" s="1">
        <v>-0.95244057437113672</v>
      </c>
      <c r="H63" s="2">
        <v>80.7</v>
      </c>
      <c r="I63">
        <v>160</v>
      </c>
      <c r="J63" s="2">
        <v>31.523440000000001</v>
      </c>
      <c r="K63">
        <v>0</v>
      </c>
      <c r="L63">
        <v>0</v>
      </c>
      <c r="M63">
        <v>0</v>
      </c>
      <c r="N63">
        <v>0</v>
      </c>
      <c r="O63">
        <v>0</v>
      </c>
      <c r="P63">
        <v>1</v>
      </c>
      <c r="Q63">
        <v>1</v>
      </c>
      <c r="R63">
        <v>0</v>
      </c>
      <c r="S63">
        <v>0</v>
      </c>
      <c r="T63">
        <v>1</v>
      </c>
    </row>
    <row r="64" spans="1:20" x14ac:dyDescent="0.3">
      <c r="A64">
        <v>0</v>
      </c>
      <c r="B64">
        <v>0</v>
      </c>
      <c r="C64">
        <v>59</v>
      </c>
      <c r="D64">
        <v>0</v>
      </c>
      <c r="E64" s="1">
        <v>-1.0636810058557358</v>
      </c>
      <c r="F64" s="1">
        <v>0</v>
      </c>
      <c r="G64" s="1">
        <v>-1.0636810058557358</v>
      </c>
      <c r="H64" s="2">
        <v>58.1</v>
      </c>
      <c r="I64">
        <v>163</v>
      </c>
      <c r="J64" s="2">
        <v>21.86759</v>
      </c>
      <c r="K64">
        <v>0</v>
      </c>
      <c r="L64">
        <v>0</v>
      </c>
      <c r="M64">
        <v>0</v>
      </c>
      <c r="N64">
        <v>0</v>
      </c>
      <c r="O64">
        <v>0</v>
      </c>
      <c r="P64">
        <v>2</v>
      </c>
      <c r="Q64">
        <v>0</v>
      </c>
      <c r="R64">
        <v>1</v>
      </c>
      <c r="S64">
        <v>0</v>
      </c>
      <c r="T64">
        <v>0</v>
      </c>
    </row>
    <row r="65" spans="1:20" x14ac:dyDescent="0.3">
      <c r="A65">
        <v>0</v>
      </c>
      <c r="B65">
        <v>0</v>
      </c>
      <c r="C65">
        <v>61</v>
      </c>
      <c r="D65">
        <v>0</v>
      </c>
      <c r="E65" s="1">
        <v>-0.84120014288653766</v>
      </c>
      <c r="F65" s="1">
        <v>0</v>
      </c>
      <c r="G65" s="1">
        <v>-0.84120014288653766</v>
      </c>
      <c r="H65" s="2">
        <v>88.5</v>
      </c>
      <c r="I65">
        <v>153</v>
      </c>
      <c r="J65" s="2">
        <v>37.805970000000002</v>
      </c>
      <c r="K65">
        <v>1</v>
      </c>
      <c r="L65">
        <v>0</v>
      </c>
      <c r="M65">
        <v>1</v>
      </c>
      <c r="N65">
        <v>0</v>
      </c>
      <c r="O65">
        <v>1</v>
      </c>
      <c r="P65">
        <v>1</v>
      </c>
      <c r="Q65">
        <v>1</v>
      </c>
      <c r="R65">
        <v>0</v>
      </c>
      <c r="S65">
        <v>0</v>
      </c>
      <c r="T65">
        <v>4</v>
      </c>
    </row>
    <row r="66" spans="1:20" x14ac:dyDescent="0.3">
      <c r="A66">
        <v>0</v>
      </c>
      <c r="B66">
        <v>1</v>
      </c>
      <c r="C66">
        <v>83</v>
      </c>
      <c r="D66">
        <v>83</v>
      </c>
      <c r="E66" s="1">
        <v>1.6060893497746411</v>
      </c>
      <c r="F66" s="1">
        <v>1.6060893497746411</v>
      </c>
      <c r="G66" s="1">
        <v>0</v>
      </c>
      <c r="H66" s="2">
        <v>79.400000000000006</v>
      </c>
      <c r="I66">
        <v>163</v>
      </c>
      <c r="J66" s="2">
        <v>29.884450000000001</v>
      </c>
      <c r="K66">
        <v>0</v>
      </c>
      <c r="L66">
        <v>0</v>
      </c>
      <c r="M66">
        <v>1</v>
      </c>
      <c r="N66">
        <v>0</v>
      </c>
      <c r="O66">
        <v>0</v>
      </c>
      <c r="P66">
        <v>3</v>
      </c>
      <c r="Q66">
        <v>0</v>
      </c>
      <c r="R66">
        <v>0</v>
      </c>
      <c r="S66">
        <v>1</v>
      </c>
      <c r="T66">
        <v>8</v>
      </c>
    </row>
    <row r="67" spans="1:20" x14ac:dyDescent="0.3">
      <c r="A67">
        <v>0</v>
      </c>
      <c r="B67">
        <v>0</v>
      </c>
      <c r="C67">
        <v>77</v>
      </c>
      <c r="D67">
        <v>0</v>
      </c>
      <c r="E67" s="1">
        <v>0.93864676086704701</v>
      </c>
      <c r="F67" s="1">
        <v>0</v>
      </c>
      <c r="G67" s="1">
        <v>0.93864676086704701</v>
      </c>
      <c r="H67" s="2">
        <v>63.5</v>
      </c>
      <c r="I67">
        <v>160</v>
      </c>
      <c r="J67" s="2">
        <v>24.804690000000001</v>
      </c>
      <c r="K67">
        <v>0</v>
      </c>
      <c r="L67">
        <v>0</v>
      </c>
      <c r="M67">
        <v>1</v>
      </c>
      <c r="N67">
        <v>0</v>
      </c>
      <c r="O67">
        <v>0</v>
      </c>
      <c r="P67">
        <v>1</v>
      </c>
      <c r="Q67">
        <v>1</v>
      </c>
      <c r="R67">
        <v>0</v>
      </c>
      <c r="S67">
        <v>0</v>
      </c>
      <c r="T67">
        <v>6</v>
      </c>
    </row>
    <row r="68" spans="1:20" x14ac:dyDescent="0.3">
      <c r="A68">
        <v>0</v>
      </c>
      <c r="B68">
        <v>0</v>
      </c>
      <c r="C68">
        <v>58</v>
      </c>
      <c r="D68">
        <v>0</v>
      </c>
      <c r="E68" s="1">
        <v>-1.1749214373403347</v>
      </c>
      <c r="F68" s="1">
        <v>0</v>
      </c>
      <c r="G68" s="1">
        <v>-1.1749214373403347</v>
      </c>
      <c r="H68" s="2">
        <v>95.3</v>
      </c>
      <c r="I68">
        <v>163</v>
      </c>
      <c r="J68" s="2">
        <v>35.868870000000001</v>
      </c>
      <c r="K68">
        <v>0</v>
      </c>
      <c r="L68">
        <v>1</v>
      </c>
      <c r="M68">
        <v>1</v>
      </c>
      <c r="N68">
        <v>1</v>
      </c>
      <c r="O68">
        <v>0</v>
      </c>
      <c r="P68">
        <v>1</v>
      </c>
      <c r="Q68">
        <v>1</v>
      </c>
      <c r="R68">
        <v>0</v>
      </c>
      <c r="S68">
        <v>0</v>
      </c>
      <c r="T68">
        <v>3</v>
      </c>
    </row>
    <row r="69" spans="1:20" x14ac:dyDescent="0.3">
      <c r="A69">
        <v>0</v>
      </c>
      <c r="B69">
        <v>1</v>
      </c>
      <c r="C69">
        <v>58</v>
      </c>
      <c r="D69">
        <v>58</v>
      </c>
      <c r="E69" s="1">
        <v>-1.1749214373403347</v>
      </c>
      <c r="F69" s="1">
        <v>-1.1749214373403347</v>
      </c>
      <c r="G69" s="1">
        <v>0</v>
      </c>
      <c r="H69" s="2">
        <v>89.8</v>
      </c>
      <c r="I69">
        <v>167</v>
      </c>
      <c r="J69" s="2">
        <v>32.199080000000002</v>
      </c>
      <c r="K69">
        <v>0</v>
      </c>
      <c r="L69">
        <v>0</v>
      </c>
      <c r="M69">
        <v>0</v>
      </c>
      <c r="N69">
        <v>0</v>
      </c>
      <c r="O69">
        <v>0</v>
      </c>
      <c r="P69">
        <v>2</v>
      </c>
      <c r="Q69">
        <v>0</v>
      </c>
      <c r="R69">
        <v>1</v>
      </c>
      <c r="S69">
        <v>0</v>
      </c>
      <c r="T69">
        <v>1</v>
      </c>
    </row>
    <row r="70" spans="1:20" x14ac:dyDescent="0.3">
      <c r="A70">
        <v>0</v>
      </c>
      <c r="B70">
        <v>0</v>
      </c>
      <c r="C70">
        <v>59</v>
      </c>
      <c r="D70">
        <v>0</v>
      </c>
      <c r="E70" s="1">
        <v>-1.0636810058557358</v>
      </c>
      <c r="F70" s="1">
        <v>0</v>
      </c>
      <c r="G70" s="1">
        <v>-1.0636810058557358</v>
      </c>
      <c r="H70" s="2">
        <v>93</v>
      </c>
      <c r="I70">
        <v>161</v>
      </c>
      <c r="J70" s="2">
        <v>35.878250000000001</v>
      </c>
      <c r="K70">
        <v>1</v>
      </c>
      <c r="L70">
        <v>1</v>
      </c>
      <c r="M70">
        <v>1</v>
      </c>
      <c r="N70">
        <v>1</v>
      </c>
      <c r="O70">
        <v>1</v>
      </c>
      <c r="P70">
        <v>2</v>
      </c>
      <c r="Q70">
        <v>0</v>
      </c>
      <c r="R70">
        <v>1</v>
      </c>
      <c r="S70">
        <v>0</v>
      </c>
      <c r="T70">
        <v>4</v>
      </c>
    </row>
    <row r="71" spans="1:20" x14ac:dyDescent="0.3">
      <c r="A71">
        <v>0</v>
      </c>
      <c r="B71">
        <v>0</v>
      </c>
      <c r="C71">
        <v>64</v>
      </c>
      <c r="D71">
        <v>0</v>
      </c>
      <c r="E71" s="1">
        <v>-0.5074788484327406</v>
      </c>
      <c r="F71" s="1">
        <v>0</v>
      </c>
      <c r="G71" s="1">
        <v>-0.5074788484327406</v>
      </c>
      <c r="H71" s="2">
        <v>88.5</v>
      </c>
      <c r="I71">
        <v>168</v>
      </c>
      <c r="J71" s="2">
        <v>31.356290000000001</v>
      </c>
      <c r="K71">
        <v>0</v>
      </c>
      <c r="L71">
        <v>0</v>
      </c>
      <c r="M71">
        <v>1</v>
      </c>
      <c r="N71">
        <v>0</v>
      </c>
      <c r="O71">
        <v>0</v>
      </c>
      <c r="P71">
        <v>2</v>
      </c>
      <c r="Q71">
        <v>0</v>
      </c>
      <c r="R71">
        <v>1</v>
      </c>
      <c r="S71">
        <v>0</v>
      </c>
      <c r="T71">
        <v>3</v>
      </c>
    </row>
    <row r="72" spans="1:20" x14ac:dyDescent="0.3">
      <c r="A72">
        <v>0</v>
      </c>
      <c r="B72">
        <v>0</v>
      </c>
      <c r="C72">
        <v>70</v>
      </c>
      <c r="D72">
        <v>0</v>
      </c>
      <c r="E72" s="1">
        <v>0.15996374047485368</v>
      </c>
      <c r="F72" s="1">
        <v>0</v>
      </c>
      <c r="G72" s="1">
        <v>0.15996374047485368</v>
      </c>
      <c r="H72" s="2">
        <v>68.900000000000006</v>
      </c>
      <c r="I72">
        <v>162</v>
      </c>
      <c r="J72" s="2">
        <v>26.253620000000002</v>
      </c>
      <c r="K72">
        <v>0</v>
      </c>
      <c r="L72">
        <v>0</v>
      </c>
      <c r="M72">
        <v>0</v>
      </c>
      <c r="N72">
        <v>0</v>
      </c>
      <c r="O72">
        <v>0</v>
      </c>
      <c r="P72">
        <v>2</v>
      </c>
      <c r="Q72">
        <v>0</v>
      </c>
      <c r="R72">
        <v>1</v>
      </c>
      <c r="S72">
        <v>0</v>
      </c>
      <c r="T72">
        <v>3</v>
      </c>
    </row>
    <row r="73" spans="1:20" x14ac:dyDescent="0.3">
      <c r="A73">
        <v>0</v>
      </c>
      <c r="B73">
        <v>0</v>
      </c>
      <c r="C73">
        <v>69</v>
      </c>
      <c r="D73">
        <v>0</v>
      </c>
      <c r="E73" s="1">
        <v>4.8723308990254642E-2</v>
      </c>
      <c r="F73" s="1">
        <v>0</v>
      </c>
      <c r="G73" s="1">
        <v>4.8723308990254642E-2</v>
      </c>
      <c r="H73" s="2">
        <v>54.4</v>
      </c>
      <c r="I73">
        <v>158</v>
      </c>
      <c r="J73" s="2">
        <v>21.79138</v>
      </c>
      <c r="K73">
        <v>0</v>
      </c>
      <c r="L73">
        <v>0</v>
      </c>
      <c r="M73">
        <v>0</v>
      </c>
      <c r="N73">
        <v>0</v>
      </c>
      <c r="O73">
        <v>0</v>
      </c>
      <c r="P73">
        <v>3</v>
      </c>
      <c r="Q73">
        <v>0</v>
      </c>
      <c r="R73">
        <v>0</v>
      </c>
      <c r="S73">
        <v>1</v>
      </c>
      <c r="T73">
        <v>3</v>
      </c>
    </row>
    <row r="74" spans="1:20" x14ac:dyDescent="0.3">
      <c r="A74">
        <v>0</v>
      </c>
      <c r="B74">
        <v>0</v>
      </c>
      <c r="C74">
        <v>57</v>
      </c>
      <c r="D74">
        <v>0</v>
      </c>
      <c r="E74" s="1">
        <v>-1.2861618688249339</v>
      </c>
      <c r="F74" s="1">
        <v>0</v>
      </c>
      <c r="G74" s="1">
        <v>-1.2861618688249339</v>
      </c>
      <c r="H74" s="2">
        <v>74.8</v>
      </c>
      <c r="I74">
        <v>163</v>
      </c>
      <c r="J74" s="2">
        <v>28.153110000000002</v>
      </c>
      <c r="K74">
        <v>0</v>
      </c>
      <c r="L74">
        <v>0</v>
      </c>
      <c r="M74">
        <v>0</v>
      </c>
      <c r="N74">
        <v>0</v>
      </c>
      <c r="O74">
        <v>0</v>
      </c>
      <c r="P74">
        <v>1</v>
      </c>
      <c r="Q74">
        <v>1</v>
      </c>
      <c r="R74">
        <v>0</v>
      </c>
      <c r="S74">
        <v>0</v>
      </c>
      <c r="T74">
        <v>0</v>
      </c>
    </row>
    <row r="75" spans="1:20" x14ac:dyDescent="0.3">
      <c r="A75">
        <v>0</v>
      </c>
      <c r="B75">
        <v>0</v>
      </c>
      <c r="C75">
        <v>63</v>
      </c>
      <c r="D75">
        <v>0</v>
      </c>
      <c r="E75" s="1">
        <v>-0.61871927991733955</v>
      </c>
      <c r="F75" s="1">
        <v>0</v>
      </c>
      <c r="G75" s="1">
        <v>-0.61871927991733955</v>
      </c>
      <c r="H75" s="2">
        <v>63.5</v>
      </c>
      <c r="I75">
        <v>165</v>
      </c>
      <c r="J75" s="2">
        <v>23.324149999999999</v>
      </c>
      <c r="K75">
        <v>1</v>
      </c>
      <c r="L75">
        <v>0</v>
      </c>
      <c r="M75">
        <v>0</v>
      </c>
      <c r="N75">
        <v>0</v>
      </c>
      <c r="O75">
        <v>0</v>
      </c>
      <c r="P75">
        <v>1</v>
      </c>
      <c r="Q75">
        <v>1</v>
      </c>
      <c r="R75">
        <v>0</v>
      </c>
      <c r="S75">
        <v>0</v>
      </c>
      <c r="T75">
        <v>1</v>
      </c>
    </row>
    <row r="76" spans="1:20" x14ac:dyDescent="0.3">
      <c r="A76">
        <v>0</v>
      </c>
      <c r="B76">
        <v>0</v>
      </c>
      <c r="C76">
        <v>71</v>
      </c>
      <c r="D76">
        <v>0</v>
      </c>
      <c r="E76" s="1">
        <v>0.27120417195945273</v>
      </c>
      <c r="F76" s="1">
        <v>0</v>
      </c>
      <c r="G76" s="1">
        <v>0.27120417195945273</v>
      </c>
      <c r="H76" s="2">
        <v>77.099999999999994</v>
      </c>
      <c r="I76">
        <v>171</v>
      </c>
      <c r="J76" s="2">
        <v>26.367090000000001</v>
      </c>
      <c r="K76">
        <v>0</v>
      </c>
      <c r="L76">
        <v>0</v>
      </c>
      <c r="M76">
        <v>0</v>
      </c>
      <c r="N76">
        <v>0</v>
      </c>
      <c r="O76">
        <v>0</v>
      </c>
      <c r="P76">
        <v>2</v>
      </c>
      <c r="Q76">
        <v>0</v>
      </c>
      <c r="R76">
        <v>1</v>
      </c>
      <c r="S76">
        <v>0</v>
      </c>
      <c r="T76">
        <v>3</v>
      </c>
    </row>
    <row r="77" spans="1:20" x14ac:dyDescent="0.3">
      <c r="A77">
        <v>0</v>
      </c>
      <c r="B77">
        <v>0</v>
      </c>
      <c r="C77">
        <v>71</v>
      </c>
      <c r="D77">
        <v>0</v>
      </c>
      <c r="E77" s="1">
        <v>0.27120417195945273</v>
      </c>
      <c r="F77" s="1">
        <v>0</v>
      </c>
      <c r="G77" s="1">
        <v>0.27120417195945273</v>
      </c>
      <c r="H77" s="2">
        <v>64</v>
      </c>
      <c r="I77">
        <v>158</v>
      </c>
      <c r="J77" s="2">
        <v>25.63692</v>
      </c>
      <c r="K77">
        <v>0</v>
      </c>
      <c r="L77">
        <v>0</v>
      </c>
      <c r="M77">
        <v>1</v>
      </c>
      <c r="N77">
        <v>0</v>
      </c>
      <c r="O77">
        <v>0</v>
      </c>
      <c r="P77">
        <v>2</v>
      </c>
      <c r="Q77">
        <v>0</v>
      </c>
      <c r="R77">
        <v>1</v>
      </c>
      <c r="S77">
        <v>0</v>
      </c>
      <c r="T77">
        <v>5</v>
      </c>
    </row>
    <row r="78" spans="1:20" x14ac:dyDescent="0.3">
      <c r="A78">
        <v>0</v>
      </c>
      <c r="B78">
        <v>0</v>
      </c>
      <c r="C78">
        <v>67</v>
      </c>
      <c r="D78">
        <v>0</v>
      </c>
      <c r="E78" s="1">
        <v>-0.17375755397894344</v>
      </c>
      <c r="F78" s="1">
        <v>0</v>
      </c>
      <c r="G78" s="1">
        <v>-0.17375755397894344</v>
      </c>
      <c r="H78" s="2">
        <v>99.8</v>
      </c>
      <c r="I78">
        <v>165</v>
      </c>
      <c r="J78" s="2">
        <v>36.657490000000003</v>
      </c>
      <c r="K78">
        <v>0</v>
      </c>
      <c r="L78">
        <v>0</v>
      </c>
      <c r="M78">
        <v>1</v>
      </c>
      <c r="N78">
        <v>0</v>
      </c>
      <c r="O78">
        <v>0</v>
      </c>
      <c r="P78">
        <v>1</v>
      </c>
      <c r="Q78">
        <v>1</v>
      </c>
      <c r="R78">
        <v>0</v>
      </c>
      <c r="S78">
        <v>0</v>
      </c>
      <c r="T78">
        <v>4</v>
      </c>
    </row>
    <row r="79" spans="1:20" x14ac:dyDescent="0.3">
      <c r="A79">
        <v>0</v>
      </c>
      <c r="B79">
        <v>0</v>
      </c>
      <c r="C79">
        <v>64</v>
      </c>
      <c r="D79">
        <v>0</v>
      </c>
      <c r="E79" s="1">
        <v>-0.5074788484327406</v>
      </c>
      <c r="F79" s="1">
        <v>0</v>
      </c>
      <c r="G79" s="1">
        <v>-0.5074788484327406</v>
      </c>
      <c r="H79" s="2">
        <v>68.900000000000006</v>
      </c>
      <c r="I79">
        <v>165</v>
      </c>
      <c r="J79" s="2">
        <v>25.30762</v>
      </c>
      <c r="K79">
        <v>0</v>
      </c>
      <c r="L79">
        <v>1</v>
      </c>
      <c r="M79">
        <v>0</v>
      </c>
      <c r="N79">
        <v>0</v>
      </c>
      <c r="O79">
        <v>0</v>
      </c>
      <c r="P79">
        <v>3</v>
      </c>
      <c r="Q79">
        <v>0</v>
      </c>
      <c r="R79">
        <v>0</v>
      </c>
      <c r="S79">
        <v>1</v>
      </c>
      <c r="T79">
        <v>2</v>
      </c>
    </row>
    <row r="80" spans="1:20" x14ac:dyDescent="0.3">
      <c r="A80">
        <v>0</v>
      </c>
      <c r="B80">
        <v>0</v>
      </c>
      <c r="C80">
        <v>69</v>
      </c>
      <c r="D80">
        <v>0</v>
      </c>
      <c r="E80" s="1">
        <v>4.8723308990254642E-2</v>
      </c>
      <c r="F80" s="1">
        <v>0</v>
      </c>
      <c r="G80" s="1">
        <v>4.8723308990254642E-2</v>
      </c>
      <c r="H80" s="2">
        <v>78.5</v>
      </c>
      <c r="I80">
        <v>167</v>
      </c>
      <c r="J80" s="2">
        <v>28.147300000000001</v>
      </c>
      <c r="K80">
        <v>1</v>
      </c>
      <c r="L80">
        <v>0</v>
      </c>
      <c r="M80">
        <v>1</v>
      </c>
      <c r="N80">
        <v>0</v>
      </c>
      <c r="O80">
        <v>0</v>
      </c>
      <c r="P80">
        <v>2</v>
      </c>
      <c r="Q80">
        <v>0</v>
      </c>
      <c r="R80">
        <v>1</v>
      </c>
      <c r="S80">
        <v>0</v>
      </c>
      <c r="T80">
        <v>4</v>
      </c>
    </row>
    <row r="81" spans="1:20" x14ac:dyDescent="0.3">
      <c r="A81">
        <v>0</v>
      </c>
      <c r="B81">
        <v>0</v>
      </c>
      <c r="C81">
        <v>68</v>
      </c>
      <c r="D81">
        <v>0</v>
      </c>
      <c r="E81" s="1">
        <v>-6.2517122494344393E-2</v>
      </c>
      <c r="F81" s="1">
        <v>0</v>
      </c>
      <c r="G81" s="1">
        <v>-6.2517122494344393E-2</v>
      </c>
      <c r="H81" s="2">
        <v>81.599999999999994</v>
      </c>
      <c r="I81">
        <v>162</v>
      </c>
      <c r="J81" s="2">
        <v>31.09282</v>
      </c>
      <c r="K81">
        <v>0</v>
      </c>
      <c r="L81">
        <v>0</v>
      </c>
      <c r="M81">
        <v>1</v>
      </c>
      <c r="N81">
        <v>0</v>
      </c>
      <c r="O81">
        <v>0</v>
      </c>
      <c r="P81">
        <v>2</v>
      </c>
      <c r="Q81">
        <v>0</v>
      </c>
      <c r="R81">
        <v>1</v>
      </c>
      <c r="S81">
        <v>0</v>
      </c>
      <c r="T81">
        <v>4</v>
      </c>
    </row>
    <row r="82" spans="1:20" x14ac:dyDescent="0.3">
      <c r="A82">
        <v>0</v>
      </c>
      <c r="B82">
        <v>0</v>
      </c>
      <c r="C82">
        <v>57</v>
      </c>
      <c r="D82">
        <v>0</v>
      </c>
      <c r="E82" s="1">
        <v>-1.2861618688249339</v>
      </c>
      <c r="F82" s="1">
        <v>0</v>
      </c>
      <c r="G82" s="1">
        <v>-1.2861618688249339</v>
      </c>
      <c r="H82" s="2">
        <v>88.5</v>
      </c>
      <c r="I82">
        <v>165</v>
      </c>
      <c r="J82" s="2">
        <v>32.506889999999999</v>
      </c>
      <c r="K82">
        <v>0</v>
      </c>
      <c r="L82">
        <v>0</v>
      </c>
      <c r="M82">
        <v>0</v>
      </c>
      <c r="N82">
        <v>0</v>
      </c>
      <c r="O82">
        <v>0</v>
      </c>
      <c r="P82">
        <v>1</v>
      </c>
      <c r="Q82">
        <v>1</v>
      </c>
      <c r="R82">
        <v>0</v>
      </c>
      <c r="S82">
        <v>0</v>
      </c>
      <c r="T82">
        <v>0</v>
      </c>
    </row>
    <row r="83" spans="1:20" x14ac:dyDescent="0.3">
      <c r="A83">
        <v>0</v>
      </c>
      <c r="B83">
        <v>0</v>
      </c>
      <c r="C83">
        <v>69</v>
      </c>
      <c r="D83">
        <v>0</v>
      </c>
      <c r="E83" s="1">
        <v>4.8723308990254642E-2</v>
      </c>
      <c r="F83" s="1">
        <v>0</v>
      </c>
      <c r="G83" s="1">
        <v>4.8723308990254642E-2</v>
      </c>
      <c r="H83" s="2">
        <v>62.6</v>
      </c>
      <c r="I83">
        <v>160</v>
      </c>
      <c r="J83" s="2">
        <v>24.453130000000002</v>
      </c>
      <c r="K83">
        <v>0</v>
      </c>
      <c r="L83">
        <v>0</v>
      </c>
      <c r="M83">
        <v>0</v>
      </c>
      <c r="N83">
        <v>0</v>
      </c>
      <c r="O83">
        <v>0</v>
      </c>
      <c r="P83">
        <v>3</v>
      </c>
      <c r="Q83">
        <v>0</v>
      </c>
      <c r="R83">
        <v>0</v>
      </c>
      <c r="S83">
        <v>1</v>
      </c>
      <c r="T83">
        <v>2</v>
      </c>
    </row>
    <row r="84" spans="1:20" x14ac:dyDescent="0.3">
      <c r="A84">
        <v>0</v>
      </c>
      <c r="B84">
        <v>0</v>
      </c>
      <c r="C84">
        <v>74</v>
      </c>
      <c r="D84">
        <v>0</v>
      </c>
      <c r="E84" s="1">
        <v>0.60492546641324985</v>
      </c>
      <c r="F84" s="1">
        <v>0</v>
      </c>
      <c r="G84" s="1">
        <v>0.60492546641324985</v>
      </c>
      <c r="H84" s="2">
        <v>64.400000000000006</v>
      </c>
      <c r="I84">
        <v>162</v>
      </c>
      <c r="J84" s="2">
        <v>24.53894</v>
      </c>
      <c r="K84">
        <v>1</v>
      </c>
      <c r="L84">
        <v>0</v>
      </c>
      <c r="M84">
        <v>0</v>
      </c>
      <c r="N84">
        <v>0</v>
      </c>
      <c r="O84">
        <v>0</v>
      </c>
      <c r="P84">
        <v>3</v>
      </c>
      <c r="Q84">
        <v>0</v>
      </c>
      <c r="R84">
        <v>0</v>
      </c>
      <c r="S84">
        <v>1</v>
      </c>
      <c r="T84">
        <v>3</v>
      </c>
    </row>
    <row r="85" spans="1:20" x14ac:dyDescent="0.3">
      <c r="A85">
        <v>0</v>
      </c>
      <c r="B85">
        <v>0</v>
      </c>
      <c r="C85">
        <v>76</v>
      </c>
      <c r="D85">
        <v>0</v>
      </c>
      <c r="E85" s="1">
        <v>0.82740632938244796</v>
      </c>
      <c r="F85" s="1">
        <v>0</v>
      </c>
      <c r="G85" s="1">
        <v>0.82740632938244796</v>
      </c>
      <c r="H85" s="2">
        <v>68</v>
      </c>
      <c r="I85">
        <v>160</v>
      </c>
      <c r="J85" s="2">
        <v>26.5625</v>
      </c>
      <c r="K85">
        <v>0</v>
      </c>
      <c r="L85">
        <v>0</v>
      </c>
      <c r="M85">
        <v>0</v>
      </c>
      <c r="N85">
        <v>0</v>
      </c>
      <c r="O85">
        <v>0</v>
      </c>
      <c r="P85">
        <v>2</v>
      </c>
      <c r="Q85">
        <v>0</v>
      </c>
      <c r="R85">
        <v>1</v>
      </c>
      <c r="S85">
        <v>0</v>
      </c>
      <c r="T85">
        <v>4</v>
      </c>
    </row>
    <row r="86" spans="1:20" x14ac:dyDescent="0.3">
      <c r="A86">
        <v>0</v>
      </c>
      <c r="B86">
        <v>0</v>
      </c>
      <c r="C86">
        <v>76</v>
      </c>
      <c r="D86">
        <v>0</v>
      </c>
      <c r="E86" s="1">
        <v>0.82740632938244796</v>
      </c>
      <c r="F86" s="1">
        <v>0</v>
      </c>
      <c r="G86" s="1">
        <v>0.82740632938244796</v>
      </c>
      <c r="H86" s="2">
        <v>59</v>
      </c>
      <c r="I86">
        <v>150</v>
      </c>
      <c r="J86" s="2">
        <v>26.22222</v>
      </c>
      <c r="K86">
        <v>0</v>
      </c>
      <c r="L86">
        <v>0</v>
      </c>
      <c r="M86">
        <v>0</v>
      </c>
      <c r="N86">
        <v>0</v>
      </c>
      <c r="O86">
        <v>0</v>
      </c>
      <c r="P86">
        <v>2</v>
      </c>
      <c r="Q86">
        <v>0</v>
      </c>
      <c r="R86">
        <v>1</v>
      </c>
      <c r="S86">
        <v>0</v>
      </c>
      <c r="T86">
        <v>4</v>
      </c>
    </row>
    <row r="87" spans="1:20" x14ac:dyDescent="0.3">
      <c r="A87">
        <v>0</v>
      </c>
      <c r="B87">
        <v>0</v>
      </c>
      <c r="C87">
        <v>56</v>
      </c>
      <c r="D87">
        <v>0</v>
      </c>
      <c r="E87" s="1">
        <v>-1.3974023003095328</v>
      </c>
      <c r="F87" s="1">
        <v>0</v>
      </c>
      <c r="G87" s="1">
        <v>-1.3974023003095328</v>
      </c>
      <c r="H87" s="2">
        <v>57.2</v>
      </c>
      <c r="I87">
        <v>163</v>
      </c>
      <c r="J87" s="2">
        <v>21.528849999999998</v>
      </c>
      <c r="K87">
        <v>0</v>
      </c>
      <c r="L87">
        <v>0</v>
      </c>
      <c r="M87">
        <v>0</v>
      </c>
      <c r="N87">
        <v>0</v>
      </c>
      <c r="O87">
        <v>0</v>
      </c>
      <c r="P87">
        <v>1</v>
      </c>
      <c r="Q87">
        <v>1</v>
      </c>
      <c r="R87">
        <v>0</v>
      </c>
      <c r="S87">
        <v>0</v>
      </c>
      <c r="T87">
        <v>0</v>
      </c>
    </row>
    <row r="88" spans="1:20" x14ac:dyDescent="0.3">
      <c r="A88">
        <v>0</v>
      </c>
      <c r="B88">
        <v>0</v>
      </c>
      <c r="C88">
        <v>62</v>
      </c>
      <c r="D88">
        <v>0</v>
      </c>
      <c r="E88" s="1">
        <v>-0.7299597114019386</v>
      </c>
      <c r="F88" s="1">
        <v>0</v>
      </c>
      <c r="G88" s="1">
        <v>-0.7299597114019386</v>
      </c>
      <c r="H88" s="2">
        <v>56.7</v>
      </c>
      <c r="I88">
        <v>165</v>
      </c>
      <c r="J88" s="2">
        <v>20.826450000000001</v>
      </c>
      <c r="K88">
        <v>0</v>
      </c>
      <c r="L88">
        <v>0</v>
      </c>
      <c r="M88">
        <v>0</v>
      </c>
      <c r="N88">
        <v>0</v>
      </c>
      <c r="O88">
        <v>0</v>
      </c>
      <c r="P88">
        <v>3</v>
      </c>
      <c r="Q88">
        <v>0</v>
      </c>
      <c r="R88">
        <v>0</v>
      </c>
      <c r="S88">
        <v>1</v>
      </c>
      <c r="T88">
        <v>2</v>
      </c>
    </row>
    <row r="89" spans="1:20" x14ac:dyDescent="0.3">
      <c r="A89">
        <v>0</v>
      </c>
      <c r="B89">
        <v>0</v>
      </c>
      <c r="C89">
        <v>66</v>
      </c>
      <c r="D89">
        <v>0</v>
      </c>
      <c r="E89" s="1">
        <v>-0.28499798546354249</v>
      </c>
      <c r="F89" s="1">
        <v>0</v>
      </c>
      <c r="G89" s="1">
        <v>-0.28499798546354249</v>
      </c>
      <c r="H89" s="2">
        <v>70.3</v>
      </c>
      <c r="I89">
        <v>152</v>
      </c>
      <c r="J89" s="2">
        <v>30.427630000000001</v>
      </c>
      <c r="K89">
        <v>0</v>
      </c>
      <c r="L89">
        <v>0</v>
      </c>
      <c r="M89">
        <v>0</v>
      </c>
      <c r="N89">
        <v>0</v>
      </c>
      <c r="O89">
        <v>0</v>
      </c>
      <c r="P89">
        <v>1</v>
      </c>
      <c r="Q89">
        <v>1</v>
      </c>
      <c r="R89">
        <v>0</v>
      </c>
      <c r="S89">
        <v>0</v>
      </c>
      <c r="T89">
        <v>2</v>
      </c>
    </row>
    <row r="90" spans="1:20" x14ac:dyDescent="0.3">
      <c r="A90">
        <v>0</v>
      </c>
      <c r="B90">
        <v>1</v>
      </c>
      <c r="C90">
        <v>86</v>
      </c>
      <c r="D90">
        <v>86</v>
      </c>
      <c r="E90" s="1">
        <v>1.9398106442284384</v>
      </c>
      <c r="F90" s="1">
        <v>1.9398106442284384</v>
      </c>
      <c r="G90" s="1">
        <v>0</v>
      </c>
      <c r="H90" s="2">
        <v>49</v>
      </c>
      <c r="I90">
        <v>163</v>
      </c>
      <c r="J90" s="2">
        <v>18.442540000000001</v>
      </c>
      <c r="K90">
        <v>0</v>
      </c>
      <c r="L90">
        <v>0</v>
      </c>
      <c r="M90">
        <v>0</v>
      </c>
      <c r="N90">
        <v>0</v>
      </c>
      <c r="O90">
        <v>0</v>
      </c>
      <c r="P90">
        <v>2</v>
      </c>
      <c r="Q90">
        <v>0</v>
      </c>
      <c r="R90">
        <v>1</v>
      </c>
      <c r="S90">
        <v>0</v>
      </c>
      <c r="T90">
        <v>8</v>
      </c>
    </row>
    <row r="91" spans="1:20" x14ac:dyDescent="0.3">
      <c r="A91">
        <v>0</v>
      </c>
      <c r="B91">
        <v>0</v>
      </c>
      <c r="C91">
        <v>77</v>
      </c>
      <c r="D91">
        <v>0</v>
      </c>
      <c r="E91" s="1">
        <v>0.93864676086704701</v>
      </c>
      <c r="F91" s="1">
        <v>0</v>
      </c>
      <c r="G91" s="1">
        <v>0.93864676086704701</v>
      </c>
      <c r="H91" s="2">
        <v>50.8</v>
      </c>
      <c r="I91">
        <v>157</v>
      </c>
      <c r="J91" s="2">
        <v>20.609359999999999</v>
      </c>
      <c r="K91">
        <v>0</v>
      </c>
      <c r="L91">
        <v>0</v>
      </c>
      <c r="M91">
        <v>0</v>
      </c>
      <c r="N91">
        <v>0</v>
      </c>
      <c r="O91">
        <v>0</v>
      </c>
      <c r="P91">
        <v>3</v>
      </c>
      <c r="Q91">
        <v>0</v>
      </c>
      <c r="R91">
        <v>0</v>
      </c>
      <c r="S91">
        <v>1</v>
      </c>
      <c r="T91">
        <v>5</v>
      </c>
    </row>
    <row r="92" spans="1:20" x14ac:dyDescent="0.3">
      <c r="A92">
        <v>0</v>
      </c>
      <c r="B92">
        <v>1</v>
      </c>
      <c r="C92">
        <v>87</v>
      </c>
      <c r="D92">
        <v>87</v>
      </c>
      <c r="E92" s="1">
        <v>2.0510510757130374</v>
      </c>
      <c r="F92" s="1">
        <v>2.0510510757130374</v>
      </c>
      <c r="G92" s="1">
        <v>0</v>
      </c>
      <c r="H92" s="2">
        <v>61.2</v>
      </c>
      <c r="I92">
        <v>160</v>
      </c>
      <c r="J92" s="2">
        <v>23.90625</v>
      </c>
      <c r="K92">
        <v>0</v>
      </c>
      <c r="L92">
        <v>1</v>
      </c>
      <c r="M92">
        <v>1</v>
      </c>
      <c r="N92">
        <v>1</v>
      </c>
      <c r="O92">
        <v>0</v>
      </c>
      <c r="P92">
        <v>3</v>
      </c>
      <c r="Q92">
        <v>0</v>
      </c>
      <c r="R92">
        <v>0</v>
      </c>
      <c r="S92">
        <v>1</v>
      </c>
      <c r="T92">
        <v>10</v>
      </c>
    </row>
    <row r="93" spans="1:20" x14ac:dyDescent="0.3">
      <c r="A93">
        <v>0</v>
      </c>
      <c r="B93">
        <v>0</v>
      </c>
      <c r="C93">
        <v>75</v>
      </c>
      <c r="D93">
        <v>0</v>
      </c>
      <c r="E93" s="1">
        <v>0.7161658978978489</v>
      </c>
      <c r="F93" s="1">
        <v>0</v>
      </c>
      <c r="G93" s="1">
        <v>0.7161658978978489</v>
      </c>
      <c r="H93" s="2">
        <v>76.2</v>
      </c>
      <c r="I93">
        <v>158</v>
      </c>
      <c r="J93" s="2">
        <v>30.523949999999999</v>
      </c>
      <c r="K93">
        <v>1</v>
      </c>
      <c r="L93">
        <v>0</v>
      </c>
      <c r="M93">
        <v>0</v>
      </c>
      <c r="N93">
        <v>0</v>
      </c>
      <c r="O93">
        <v>0</v>
      </c>
      <c r="P93">
        <v>1</v>
      </c>
      <c r="Q93">
        <v>1</v>
      </c>
      <c r="R93">
        <v>0</v>
      </c>
      <c r="S93">
        <v>0</v>
      </c>
      <c r="T93">
        <v>4</v>
      </c>
    </row>
    <row r="94" spans="1:20" x14ac:dyDescent="0.3">
      <c r="A94">
        <v>0</v>
      </c>
      <c r="B94">
        <v>1</v>
      </c>
      <c r="C94">
        <v>70</v>
      </c>
      <c r="D94">
        <v>70</v>
      </c>
      <c r="E94" s="1">
        <v>0.15996374047485368</v>
      </c>
      <c r="F94" s="1">
        <v>0.15996374047485368</v>
      </c>
      <c r="G94" s="1">
        <v>0</v>
      </c>
      <c r="H94" s="2">
        <v>63.5</v>
      </c>
      <c r="I94">
        <v>155</v>
      </c>
      <c r="J94" s="2">
        <v>26.430800000000001</v>
      </c>
      <c r="K94">
        <v>1</v>
      </c>
      <c r="L94">
        <v>0</v>
      </c>
      <c r="M94">
        <v>1</v>
      </c>
      <c r="N94">
        <v>0</v>
      </c>
      <c r="O94">
        <v>1</v>
      </c>
      <c r="P94">
        <v>3</v>
      </c>
      <c r="Q94">
        <v>0</v>
      </c>
      <c r="R94">
        <v>0</v>
      </c>
      <c r="S94">
        <v>1</v>
      </c>
      <c r="T94">
        <v>7</v>
      </c>
    </row>
    <row r="95" spans="1:20" x14ac:dyDescent="0.3">
      <c r="A95">
        <v>0</v>
      </c>
      <c r="B95">
        <v>0</v>
      </c>
      <c r="C95">
        <v>67</v>
      </c>
      <c r="D95">
        <v>0</v>
      </c>
      <c r="E95" s="1">
        <v>-0.17375755397894344</v>
      </c>
      <c r="F95" s="1">
        <v>0</v>
      </c>
      <c r="G95" s="1">
        <v>-0.17375755397894344</v>
      </c>
      <c r="H95" s="2">
        <v>88.9</v>
      </c>
      <c r="I95">
        <v>170</v>
      </c>
      <c r="J95" s="2">
        <v>30.76125</v>
      </c>
      <c r="K95">
        <v>1</v>
      </c>
      <c r="L95">
        <v>0</v>
      </c>
      <c r="M95">
        <v>0</v>
      </c>
      <c r="N95">
        <v>0</v>
      </c>
      <c r="O95">
        <v>0</v>
      </c>
      <c r="P95">
        <v>1</v>
      </c>
      <c r="Q95">
        <v>1</v>
      </c>
      <c r="R95">
        <v>0</v>
      </c>
      <c r="S95">
        <v>0</v>
      </c>
      <c r="T95">
        <v>2</v>
      </c>
    </row>
    <row r="96" spans="1:20" x14ac:dyDescent="0.3">
      <c r="A96">
        <v>0</v>
      </c>
      <c r="B96">
        <v>0</v>
      </c>
      <c r="C96">
        <v>68</v>
      </c>
      <c r="D96">
        <v>0</v>
      </c>
      <c r="E96" s="1">
        <v>-6.2517122494344393E-2</v>
      </c>
      <c r="F96" s="1">
        <v>0</v>
      </c>
      <c r="G96" s="1">
        <v>-6.2517122494344393E-2</v>
      </c>
      <c r="H96" s="2">
        <v>54.9</v>
      </c>
      <c r="I96">
        <v>155</v>
      </c>
      <c r="J96" s="2">
        <v>22.851199999999999</v>
      </c>
      <c r="K96">
        <v>0</v>
      </c>
      <c r="L96">
        <v>0</v>
      </c>
      <c r="M96">
        <v>0</v>
      </c>
      <c r="N96">
        <v>0</v>
      </c>
      <c r="O96">
        <v>0</v>
      </c>
      <c r="P96">
        <v>3</v>
      </c>
      <c r="Q96">
        <v>0</v>
      </c>
      <c r="R96">
        <v>0</v>
      </c>
      <c r="S96">
        <v>1</v>
      </c>
      <c r="T96">
        <v>3</v>
      </c>
    </row>
    <row r="97" spans="1:20" x14ac:dyDescent="0.3">
      <c r="A97">
        <v>0</v>
      </c>
      <c r="B97">
        <v>0</v>
      </c>
      <c r="C97">
        <v>58</v>
      </c>
      <c r="D97">
        <v>0</v>
      </c>
      <c r="E97" s="1">
        <v>-1.1749214373403347</v>
      </c>
      <c r="F97" s="1">
        <v>0</v>
      </c>
      <c r="G97" s="1">
        <v>-1.1749214373403347</v>
      </c>
      <c r="H97" s="2">
        <v>72.599999999999994</v>
      </c>
      <c r="I97">
        <v>163</v>
      </c>
      <c r="J97" s="2">
        <v>27.32508</v>
      </c>
      <c r="K97">
        <v>0</v>
      </c>
      <c r="L97">
        <v>0</v>
      </c>
      <c r="M97">
        <v>0</v>
      </c>
      <c r="N97">
        <v>0</v>
      </c>
      <c r="O97">
        <v>0</v>
      </c>
      <c r="P97">
        <v>2</v>
      </c>
      <c r="Q97">
        <v>0</v>
      </c>
      <c r="R97">
        <v>1</v>
      </c>
      <c r="S97">
        <v>0</v>
      </c>
      <c r="T97">
        <v>0</v>
      </c>
    </row>
    <row r="98" spans="1:20" x14ac:dyDescent="0.3">
      <c r="A98">
        <v>0</v>
      </c>
      <c r="B98">
        <v>0</v>
      </c>
      <c r="C98">
        <v>55</v>
      </c>
      <c r="D98">
        <v>0</v>
      </c>
      <c r="E98" s="1">
        <v>-1.508642731794132</v>
      </c>
      <c r="F98" s="1">
        <v>0</v>
      </c>
      <c r="G98" s="1">
        <v>-1.508642731794132</v>
      </c>
      <c r="H98" s="2">
        <v>73.5</v>
      </c>
      <c r="I98">
        <v>158</v>
      </c>
      <c r="J98" s="2">
        <v>29.442399999999999</v>
      </c>
      <c r="K98">
        <v>0</v>
      </c>
      <c r="L98">
        <v>0</v>
      </c>
      <c r="M98">
        <v>0</v>
      </c>
      <c r="N98">
        <v>0</v>
      </c>
      <c r="O98">
        <v>1</v>
      </c>
      <c r="P98">
        <v>1</v>
      </c>
      <c r="Q98">
        <v>1</v>
      </c>
      <c r="R98">
        <v>0</v>
      </c>
      <c r="S98">
        <v>0</v>
      </c>
      <c r="T98">
        <v>1</v>
      </c>
    </row>
    <row r="99" spans="1:20" x14ac:dyDescent="0.3">
      <c r="A99">
        <v>0</v>
      </c>
      <c r="B99">
        <v>1</v>
      </c>
      <c r="C99">
        <v>75</v>
      </c>
      <c r="D99">
        <v>75</v>
      </c>
      <c r="E99" s="1">
        <v>0.7161658978978489</v>
      </c>
      <c r="F99" s="1">
        <v>0.7161658978978489</v>
      </c>
      <c r="G99" s="1">
        <v>0</v>
      </c>
      <c r="H99" s="2">
        <v>83.9</v>
      </c>
      <c r="I99">
        <v>163</v>
      </c>
      <c r="J99" s="2">
        <v>31.57816</v>
      </c>
      <c r="K99">
        <v>1</v>
      </c>
      <c r="L99">
        <v>0</v>
      </c>
      <c r="M99">
        <v>1</v>
      </c>
      <c r="N99">
        <v>0</v>
      </c>
      <c r="O99">
        <v>0</v>
      </c>
      <c r="P99">
        <v>2</v>
      </c>
      <c r="Q99">
        <v>0</v>
      </c>
      <c r="R99">
        <v>1</v>
      </c>
      <c r="S99">
        <v>0</v>
      </c>
      <c r="T99">
        <v>7</v>
      </c>
    </row>
    <row r="100" spans="1:20" x14ac:dyDescent="0.3">
      <c r="A100">
        <v>0</v>
      </c>
      <c r="B100">
        <v>0</v>
      </c>
      <c r="C100">
        <v>75</v>
      </c>
      <c r="D100">
        <v>0</v>
      </c>
      <c r="E100" s="1">
        <v>0.7161658978978489</v>
      </c>
      <c r="F100" s="1">
        <v>0</v>
      </c>
      <c r="G100" s="1">
        <v>0.7161658978978489</v>
      </c>
      <c r="H100" s="2">
        <v>47.6</v>
      </c>
      <c r="I100">
        <v>150</v>
      </c>
      <c r="J100" s="2">
        <v>21.155560000000001</v>
      </c>
      <c r="K100">
        <v>0</v>
      </c>
      <c r="L100">
        <v>0</v>
      </c>
      <c r="M100">
        <v>0</v>
      </c>
      <c r="N100">
        <v>0</v>
      </c>
      <c r="O100">
        <v>0</v>
      </c>
      <c r="P100">
        <v>3</v>
      </c>
      <c r="Q100">
        <v>0</v>
      </c>
      <c r="R100">
        <v>0</v>
      </c>
      <c r="S100">
        <v>1</v>
      </c>
      <c r="T100">
        <v>5</v>
      </c>
    </row>
    <row r="101" spans="1:20" x14ac:dyDescent="0.3">
      <c r="A101">
        <v>0</v>
      </c>
      <c r="B101">
        <v>0</v>
      </c>
      <c r="C101">
        <v>76</v>
      </c>
      <c r="D101">
        <v>0</v>
      </c>
      <c r="E101" s="1">
        <v>0.82740632938244796</v>
      </c>
      <c r="F101" s="1">
        <v>0</v>
      </c>
      <c r="G101" s="1">
        <v>0.82740632938244796</v>
      </c>
      <c r="H101" s="2">
        <v>86.2</v>
      </c>
      <c r="I101">
        <v>170</v>
      </c>
      <c r="J101" s="2">
        <v>29.826989999999999</v>
      </c>
      <c r="K101">
        <v>0</v>
      </c>
      <c r="L101">
        <v>0</v>
      </c>
      <c r="M101">
        <v>1</v>
      </c>
      <c r="N101">
        <v>0</v>
      </c>
      <c r="O101">
        <v>0</v>
      </c>
      <c r="P101">
        <v>1</v>
      </c>
      <c r="Q101">
        <v>1</v>
      </c>
      <c r="R101">
        <v>0</v>
      </c>
      <c r="S101">
        <v>0</v>
      </c>
      <c r="T101">
        <v>6</v>
      </c>
    </row>
    <row r="102" spans="1:20" x14ac:dyDescent="0.3">
      <c r="A102">
        <v>0</v>
      </c>
      <c r="B102">
        <v>0</v>
      </c>
      <c r="C102">
        <v>68</v>
      </c>
      <c r="D102">
        <v>0</v>
      </c>
      <c r="E102" s="1">
        <v>-6.2517122494344393E-2</v>
      </c>
      <c r="F102" s="1">
        <v>0</v>
      </c>
      <c r="G102" s="1">
        <v>-6.2517122494344393E-2</v>
      </c>
      <c r="H102" s="2">
        <v>102.1</v>
      </c>
      <c r="I102">
        <v>163</v>
      </c>
      <c r="J102" s="2">
        <v>38.428240000000002</v>
      </c>
      <c r="K102">
        <v>0</v>
      </c>
      <c r="L102">
        <v>0</v>
      </c>
      <c r="M102">
        <v>1</v>
      </c>
      <c r="N102">
        <v>0</v>
      </c>
      <c r="O102">
        <v>0</v>
      </c>
      <c r="P102">
        <v>2</v>
      </c>
      <c r="Q102">
        <v>0</v>
      </c>
      <c r="R102">
        <v>1</v>
      </c>
      <c r="S102">
        <v>0</v>
      </c>
      <c r="T102">
        <v>4</v>
      </c>
    </row>
    <row r="103" spans="1:20" x14ac:dyDescent="0.3">
      <c r="A103">
        <v>0</v>
      </c>
      <c r="B103">
        <v>0</v>
      </c>
      <c r="C103">
        <v>61</v>
      </c>
      <c r="D103">
        <v>0</v>
      </c>
      <c r="E103" s="1">
        <v>-0.84120014288653766</v>
      </c>
      <c r="F103" s="1">
        <v>0</v>
      </c>
      <c r="G103" s="1">
        <v>-0.84120014288653766</v>
      </c>
      <c r="H103" s="2">
        <v>104.3</v>
      </c>
      <c r="I103">
        <v>160</v>
      </c>
      <c r="J103" s="2">
        <v>40.742190000000001</v>
      </c>
      <c r="K103">
        <v>0</v>
      </c>
      <c r="L103">
        <v>0</v>
      </c>
      <c r="M103">
        <v>1</v>
      </c>
      <c r="N103">
        <v>0</v>
      </c>
      <c r="O103">
        <v>0</v>
      </c>
      <c r="P103">
        <v>3</v>
      </c>
      <c r="Q103">
        <v>0</v>
      </c>
      <c r="R103">
        <v>0</v>
      </c>
      <c r="S103">
        <v>1</v>
      </c>
      <c r="T103">
        <v>3</v>
      </c>
    </row>
    <row r="104" spans="1:20" x14ac:dyDescent="0.3">
      <c r="A104">
        <v>0</v>
      </c>
      <c r="B104">
        <v>0</v>
      </c>
      <c r="C104">
        <v>60</v>
      </c>
      <c r="D104">
        <v>0</v>
      </c>
      <c r="E104" s="1">
        <v>-0.95244057437113672</v>
      </c>
      <c r="F104" s="1">
        <v>0</v>
      </c>
      <c r="G104" s="1">
        <v>-0.95244057437113672</v>
      </c>
      <c r="H104" s="2">
        <v>72.599999999999994</v>
      </c>
      <c r="I104">
        <v>168</v>
      </c>
      <c r="J104" s="2">
        <v>25.72279</v>
      </c>
      <c r="K104">
        <v>0</v>
      </c>
      <c r="L104">
        <v>1</v>
      </c>
      <c r="M104">
        <v>0</v>
      </c>
      <c r="N104">
        <v>0</v>
      </c>
      <c r="O104">
        <v>0</v>
      </c>
      <c r="P104">
        <v>3</v>
      </c>
      <c r="Q104">
        <v>0</v>
      </c>
      <c r="R104">
        <v>0</v>
      </c>
      <c r="S104">
        <v>1</v>
      </c>
      <c r="T104">
        <v>2</v>
      </c>
    </row>
    <row r="105" spans="1:20" x14ac:dyDescent="0.3">
      <c r="A105">
        <v>0</v>
      </c>
      <c r="B105">
        <v>0</v>
      </c>
      <c r="C105">
        <v>77</v>
      </c>
      <c r="D105">
        <v>0</v>
      </c>
      <c r="E105" s="1">
        <v>0.93864676086704701</v>
      </c>
      <c r="F105" s="1">
        <v>0</v>
      </c>
      <c r="G105" s="1">
        <v>0.93864676086704701</v>
      </c>
      <c r="H105" s="2">
        <v>62.1</v>
      </c>
      <c r="I105">
        <v>163</v>
      </c>
      <c r="J105" s="2">
        <v>23.373100000000001</v>
      </c>
      <c r="K105">
        <v>0</v>
      </c>
      <c r="L105">
        <v>0</v>
      </c>
      <c r="M105">
        <v>0</v>
      </c>
      <c r="N105">
        <v>0</v>
      </c>
      <c r="O105">
        <v>0</v>
      </c>
      <c r="P105">
        <v>1</v>
      </c>
      <c r="Q105">
        <v>1</v>
      </c>
      <c r="R105">
        <v>0</v>
      </c>
      <c r="S105">
        <v>0</v>
      </c>
      <c r="T105">
        <v>4</v>
      </c>
    </row>
    <row r="106" spans="1:20" x14ac:dyDescent="0.3">
      <c r="A106">
        <v>0</v>
      </c>
      <c r="B106">
        <v>0</v>
      </c>
      <c r="C106">
        <v>78</v>
      </c>
      <c r="D106">
        <v>0</v>
      </c>
      <c r="E106" s="1">
        <v>1.049887192351646</v>
      </c>
      <c r="F106" s="1">
        <v>0</v>
      </c>
      <c r="G106" s="1">
        <v>1.049887192351646</v>
      </c>
      <c r="H106" s="2">
        <v>61.2</v>
      </c>
      <c r="I106">
        <v>175</v>
      </c>
      <c r="J106" s="2">
        <v>19.98367</v>
      </c>
      <c r="K106">
        <v>0</v>
      </c>
      <c r="L106">
        <v>0</v>
      </c>
      <c r="M106">
        <v>0</v>
      </c>
      <c r="N106">
        <v>0</v>
      </c>
      <c r="O106">
        <v>0</v>
      </c>
      <c r="P106">
        <v>1</v>
      </c>
      <c r="Q106">
        <v>1</v>
      </c>
      <c r="R106">
        <v>0</v>
      </c>
      <c r="S106">
        <v>0</v>
      </c>
      <c r="T106">
        <v>4</v>
      </c>
    </row>
    <row r="107" spans="1:20" x14ac:dyDescent="0.3">
      <c r="A107">
        <v>0</v>
      </c>
      <c r="B107">
        <v>1</v>
      </c>
      <c r="C107">
        <v>74</v>
      </c>
      <c r="D107">
        <v>74</v>
      </c>
      <c r="E107" s="1">
        <v>0.60492546641324985</v>
      </c>
      <c r="F107" s="1">
        <v>0.60492546641324985</v>
      </c>
      <c r="G107" s="1">
        <v>0</v>
      </c>
      <c r="H107" s="2">
        <v>54.4</v>
      </c>
      <c r="I107">
        <v>158</v>
      </c>
      <c r="J107" s="2">
        <v>21.79138</v>
      </c>
      <c r="K107">
        <v>1</v>
      </c>
      <c r="L107">
        <v>0</v>
      </c>
      <c r="M107">
        <v>0</v>
      </c>
      <c r="N107">
        <v>0</v>
      </c>
      <c r="O107">
        <v>0</v>
      </c>
      <c r="P107">
        <v>3</v>
      </c>
      <c r="Q107">
        <v>0</v>
      </c>
      <c r="R107">
        <v>0</v>
      </c>
      <c r="S107">
        <v>1</v>
      </c>
      <c r="T107">
        <v>5</v>
      </c>
    </row>
    <row r="108" spans="1:20" x14ac:dyDescent="0.3">
      <c r="A108">
        <v>0</v>
      </c>
      <c r="B108">
        <v>1</v>
      </c>
      <c r="C108">
        <v>67</v>
      </c>
      <c r="D108">
        <v>67</v>
      </c>
      <c r="E108" s="1">
        <v>-0.17375755397894344</v>
      </c>
      <c r="F108" s="1">
        <v>-0.17375755397894344</v>
      </c>
      <c r="G108" s="1">
        <v>0</v>
      </c>
      <c r="H108" s="2">
        <v>61.2</v>
      </c>
      <c r="I108">
        <v>153</v>
      </c>
      <c r="J108" s="2">
        <v>26.143789999999999</v>
      </c>
      <c r="K108">
        <v>0</v>
      </c>
      <c r="L108">
        <v>0</v>
      </c>
      <c r="M108">
        <v>0</v>
      </c>
      <c r="N108">
        <v>0</v>
      </c>
      <c r="O108">
        <v>0</v>
      </c>
      <c r="P108">
        <v>2</v>
      </c>
      <c r="Q108">
        <v>0</v>
      </c>
      <c r="R108">
        <v>1</v>
      </c>
      <c r="S108">
        <v>0</v>
      </c>
      <c r="T108">
        <v>3</v>
      </c>
    </row>
    <row r="109" spans="1:20" x14ac:dyDescent="0.3">
      <c r="A109">
        <v>0</v>
      </c>
      <c r="B109">
        <v>1</v>
      </c>
      <c r="C109">
        <v>81</v>
      </c>
      <c r="D109">
        <v>81</v>
      </c>
      <c r="E109" s="1">
        <v>1.3836084868054432</v>
      </c>
      <c r="F109" s="1">
        <v>1.3836084868054432</v>
      </c>
      <c r="G109" s="1">
        <v>0</v>
      </c>
      <c r="H109" s="2">
        <v>88.5</v>
      </c>
      <c r="I109">
        <v>162</v>
      </c>
      <c r="J109" s="2">
        <v>33.721989999999998</v>
      </c>
      <c r="K109">
        <v>0</v>
      </c>
      <c r="L109">
        <v>0</v>
      </c>
      <c r="M109">
        <v>1</v>
      </c>
      <c r="N109">
        <v>0</v>
      </c>
      <c r="O109">
        <v>0</v>
      </c>
      <c r="P109">
        <v>2</v>
      </c>
      <c r="Q109">
        <v>0</v>
      </c>
      <c r="R109">
        <v>1</v>
      </c>
      <c r="S109">
        <v>0</v>
      </c>
      <c r="T109">
        <v>8</v>
      </c>
    </row>
    <row r="110" spans="1:20" x14ac:dyDescent="0.3">
      <c r="A110">
        <v>0</v>
      </c>
      <c r="B110">
        <v>0</v>
      </c>
      <c r="C110">
        <v>70</v>
      </c>
      <c r="D110">
        <v>0</v>
      </c>
      <c r="E110" s="1">
        <v>0.15996374047485368</v>
      </c>
      <c r="F110" s="1">
        <v>0</v>
      </c>
      <c r="G110" s="1">
        <v>0.15996374047485368</v>
      </c>
      <c r="H110" s="2">
        <v>110.7</v>
      </c>
      <c r="I110">
        <v>168</v>
      </c>
      <c r="J110" s="2">
        <v>39.221939999999996</v>
      </c>
      <c r="K110">
        <v>1</v>
      </c>
      <c r="L110">
        <v>0</v>
      </c>
      <c r="M110">
        <v>1</v>
      </c>
      <c r="N110">
        <v>0</v>
      </c>
      <c r="O110">
        <v>0</v>
      </c>
      <c r="P110">
        <v>2</v>
      </c>
      <c r="Q110">
        <v>0</v>
      </c>
      <c r="R110">
        <v>1</v>
      </c>
      <c r="S110">
        <v>0</v>
      </c>
      <c r="T110">
        <v>5</v>
      </c>
    </row>
    <row r="111" spans="1:20" x14ac:dyDescent="0.3">
      <c r="A111">
        <v>0</v>
      </c>
      <c r="B111">
        <v>0</v>
      </c>
      <c r="C111">
        <v>68</v>
      </c>
      <c r="D111">
        <v>0</v>
      </c>
      <c r="E111" s="1">
        <v>-6.2517122494344393E-2</v>
      </c>
      <c r="F111" s="1">
        <v>0</v>
      </c>
      <c r="G111" s="1">
        <v>-6.2517122494344393E-2</v>
      </c>
      <c r="H111" s="2">
        <v>61.7</v>
      </c>
      <c r="I111">
        <v>163</v>
      </c>
      <c r="J111" s="2">
        <v>23.222549999999998</v>
      </c>
      <c r="K111">
        <v>0</v>
      </c>
      <c r="L111">
        <v>0</v>
      </c>
      <c r="M111">
        <v>0</v>
      </c>
      <c r="N111">
        <v>0</v>
      </c>
      <c r="O111">
        <v>0</v>
      </c>
      <c r="P111">
        <v>1</v>
      </c>
      <c r="Q111">
        <v>1</v>
      </c>
      <c r="R111">
        <v>0</v>
      </c>
      <c r="S111">
        <v>0</v>
      </c>
      <c r="T111">
        <v>2</v>
      </c>
    </row>
    <row r="112" spans="1:20" x14ac:dyDescent="0.3">
      <c r="A112">
        <v>0</v>
      </c>
      <c r="B112">
        <v>0</v>
      </c>
      <c r="C112">
        <v>75</v>
      </c>
      <c r="D112">
        <v>0</v>
      </c>
      <c r="E112" s="1">
        <v>0.7161658978978489</v>
      </c>
      <c r="F112" s="1">
        <v>0</v>
      </c>
      <c r="G112" s="1">
        <v>0.7161658978978489</v>
      </c>
      <c r="H112" s="2">
        <v>68</v>
      </c>
      <c r="I112">
        <v>167</v>
      </c>
      <c r="J112" s="2">
        <v>24.382370000000002</v>
      </c>
      <c r="K112">
        <v>1</v>
      </c>
      <c r="L112">
        <v>0</v>
      </c>
      <c r="M112">
        <v>0</v>
      </c>
      <c r="N112">
        <v>0</v>
      </c>
      <c r="O112">
        <v>0</v>
      </c>
      <c r="P112">
        <v>1</v>
      </c>
      <c r="Q112">
        <v>1</v>
      </c>
      <c r="R112">
        <v>0</v>
      </c>
      <c r="S112">
        <v>0</v>
      </c>
      <c r="T112">
        <v>4</v>
      </c>
    </row>
    <row r="113" spans="1:20" x14ac:dyDescent="0.3">
      <c r="A113">
        <v>0</v>
      </c>
      <c r="B113">
        <v>1</v>
      </c>
      <c r="C113">
        <v>80</v>
      </c>
      <c r="D113">
        <v>80</v>
      </c>
      <c r="E113" s="1">
        <v>1.2723680553208441</v>
      </c>
      <c r="F113" s="1">
        <v>1.2723680553208441</v>
      </c>
      <c r="G113" s="1">
        <v>0</v>
      </c>
      <c r="H113" s="2">
        <v>77.599999999999994</v>
      </c>
      <c r="I113">
        <v>160</v>
      </c>
      <c r="J113" s="2">
        <v>30.3125</v>
      </c>
      <c r="K113">
        <v>0</v>
      </c>
      <c r="L113">
        <v>0</v>
      </c>
      <c r="M113">
        <v>0</v>
      </c>
      <c r="N113">
        <v>0</v>
      </c>
      <c r="O113">
        <v>0</v>
      </c>
      <c r="P113">
        <v>1</v>
      </c>
      <c r="Q113">
        <v>1</v>
      </c>
      <c r="R113">
        <v>0</v>
      </c>
      <c r="S113">
        <v>0</v>
      </c>
      <c r="T113">
        <v>6</v>
      </c>
    </row>
    <row r="114" spans="1:20" x14ac:dyDescent="0.3">
      <c r="A114">
        <v>0</v>
      </c>
      <c r="B114">
        <v>0</v>
      </c>
      <c r="C114">
        <v>56</v>
      </c>
      <c r="D114">
        <v>0</v>
      </c>
      <c r="E114" s="1">
        <v>-1.3974023003095328</v>
      </c>
      <c r="F114" s="1">
        <v>0</v>
      </c>
      <c r="G114" s="1">
        <v>-1.3974023003095328</v>
      </c>
      <c r="H114" s="2">
        <v>86.2</v>
      </c>
      <c r="I114">
        <v>160</v>
      </c>
      <c r="J114" s="2">
        <v>33.671880000000002</v>
      </c>
      <c r="K114">
        <v>0</v>
      </c>
      <c r="L114">
        <v>1</v>
      </c>
      <c r="M114">
        <v>0</v>
      </c>
      <c r="N114">
        <v>0</v>
      </c>
      <c r="O114">
        <v>0</v>
      </c>
      <c r="P114">
        <v>2</v>
      </c>
      <c r="Q114">
        <v>0</v>
      </c>
      <c r="R114">
        <v>1</v>
      </c>
      <c r="S114">
        <v>0</v>
      </c>
      <c r="T114">
        <v>1</v>
      </c>
    </row>
    <row r="115" spans="1:20" x14ac:dyDescent="0.3">
      <c r="A115">
        <v>0</v>
      </c>
      <c r="B115">
        <v>1</v>
      </c>
      <c r="C115">
        <v>69</v>
      </c>
      <c r="D115">
        <v>69</v>
      </c>
      <c r="E115" s="1">
        <v>4.8723308990254642E-2</v>
      </c>
      <c r="F115" s="1">
        <v>4.8723308990254642E-2</v>
      </c>
      <c r="G115" s="1">
        <v>0</v>
      </c>
      <c r="H115" s="2">
        <v>65.8</v>
      </c>
      <c r="I115">
        <v>165</v>
      </c>
      <c r="J115" s="2">
        <v>24.168959999999998</v>
      </c>
      <c r="K115">
        <v>0</v>
      </c>
      <c r="L115">
        <v>0</v>
      </c>
      <c r="M115">
        <v>1</v>
      </c>
      <c r="N115">
        <v>0</v>
      </c>
      <c r="O115">
        <v>0</v>
      </c>
      <c r="P115">
        <v>3</v>
      </c>
      <c r="Q115">
        <v>0</v>
      </c>
      <c r="R115">
        <v>0</v>
      </c>
      <c r="S115">
        <v>1</v>
      </c>
      <c r="T115">
        <v>5</v>
      </c>
    </row>
    <row r="116" spans="1:20" x14ac:dyDescent="0.3">
      <c r="A116">
        <v>0</v>
      </c>
      <c r="B116">
        <v>0</v>
      </c>
      <c r="C116">
        <v>79</v>
      </c>
      <c r="D116">
        <v>0</v>
      </c>
      <c r="E116" s="1">
        <v>1.1611276238362451</v>
      </c>
      <c r="F116" s="1">
        <v>0</v>
      </c>
      <c r="G116" s="1">
        <v>1.1611276238362451</v>
      </c>
      <c r="H116" s="2">
        <v>68.5</v>
      </c>
      <c r="I116">
        <v>162</v>
      </c>
      <c r="J116" s="2">
        <v>26.101199999999999</v>
      </c>
      <c r="K116">
        <v>0</v>
      </c>
      <c r="L116">
        <v>0</v>
      </c>
      <c r="M116">
        <v>0</v>
      </c>
      <c r="N116">
        <v>0</v>
      </c>
      <c r="O116">
        <v>0</v>
      </c>
      <c r="P116">
        <v>2</v>
      </c>
      <c r="Q116">
        <v>0</v>
      </c>
      <c r="R116">
        <v>1</v>
      </c>
      <c r="S116">
        <v>0</v>
      </c>
      <c r="T116">
        <v>4</v>
      </c>
    </row>
    <row r="117" spans="1:20" x14ac:dyDescent="0.3">
      <c r="A117">
        <v>0</v>
      </c>
      <c r="B117">
        <v>0</v>
      </c>
      <c r="C117">
        <v>66</v>
      </c>
      <c r="D117">
        <v>0</v>
      </c>
      <c r="E117" s="1">
        <v>-0.28499798546354249</v>
      </c>
      <c r="F117" s="1">
        <v>0</v>
      </c>
      <c r="G117" s="1">
        <v>-0.28499798546354249</v>
      </c>
      <c r="H117" s="2">
        <v>74.8</v>
      </c>
      <c r="I117">
        <v>165</v>
      </c>
      <c r="J117" s="2">
        <v>27.47475</v>
      </c>
      <c r="K117">
        <v>0</v>
      </c>
      <c r="L117">
        <v>0</v>
      </c>
      <c r="M117">
        <v>0</v>
      </c>
      <c r="N117">
        <v>0</v>
      </c>
      <c r="O117">
        <v>0</v>
      </c>
      <c r="P117">
        <v>2</v>
      </c>
      <c r="Q117">
        <v>0</v>
      </c>
      <c r="R117">
        <v>1</v>
      </c>
      <c r="S117">
        <v>0</v>
      </c>
      <c r="T117">
        <v>2</v>
      </c>
    </row>
    <row r="118" spans="1:20" x14ac:dyDescent="0.3">
      <c r="A118">
        <v>0</v>
      </c>
      <c r="B118">
        <v>0</v>
      </c>
      <c r="C118">
        <v>55</v>
      </c>
      <c r="D118">
        <v>0</v>
      </c>
      <c r="E118" s="1">
        <v>-1.508642731794132</v>
      </c>
      <c r="F118" s="1">
        <v>0</v>
      </c>
      <c r="G118" s="1">
        <v>-1.508642731794132</v>
      </c>
      <c r="H118" s="2">
        <v>85.7</v>
      </c>
      <c r="I118">
        <v>168</v>
      </c>
      <c r="J118" s="2">
        <v>30.364229999999999</v>
      </c>
      <c r="K118">
        <v>0</v>
      </c>
      <c r="L118">
        <v>0</v>
      </c>
      <c r="M118">
        <v>1</v>
      </c>
      <c r="N118">
        <v>0</v>
      </c>
      <c r="O118">
        <v>0</v>
      </c>
      <c r="P118">
        <v>1</v>
      </c>
      <c r="Q118">
        <v>1</v>
      </c>
      <c r="R118">
        <v>0</v>
      </c>
      <c r="S118">
        <v>0</v>
      </c>
      <c r="T118">
        <v>2</v>
      </c>
    </row>
    <row r="119" spans="1:20" x14ac:dyDescent="0.3">
      <c r="A119">
        <v>0</v>
      </c>
      <c r="B119">
        <v>0</v>
      </c>
      <c r="C119">
        <v>73</v>
      </c>
      <c r="D119">
        <v>0</v>
      </c>
      <c r="E119" s="1">
        <v>0.49368503492865079</v>
      </c>
      <c r="F119" s="1">
        <v>0</v>
      </c>
      <c r="G119" s="1">
        <v>0.49368503492865079</v>
      </c>
      <c r="H119" s="2">
        <v>76.7</v>
      </c>
      <c r="I119">
        <v>164</v>
      </c>
      <c r="J119" s="2">
        <v>28.517250000000001</v>
      </c>
      <c r="K119">
        <v>1</v>
      </c>
      <c r="L119">
        <v>0</v>
      </c>
      <c r="M119">
        <v>1</v>
      </c>
      <c r="N119">
        <v>0</v>
      </c>
      <c r="O119">
        <v>0</v>
      </c>
      <c r="P119">
        <v>2</v>
      </c>
      <c r="Q119">
        <v>0</v>
      </c>
      <c r="R119">
        <v>1</v>
      </c>
      <c r="S119">
        <v>0</v>
      </c>
      <c r="T119">
        <v>5</v>
      </c>
    </row>
    <row r="120" spans="1:20" x14ac:dyDescent="0.3">
      <c r="A120">
        <v>0</v>
      </c>
      <c r="B120">
        <v>0</v>
      </c>
      <c r="C120">
        <v>63</v>
      </c>
      <c r="D120">
        <v>0</v>
      </c>
      <c r="E120" s="1">
        <v>-0.61871927991733955</v>
      </c>
      <c r="F120" s="1">
        <v>0</v>
      </c>
      <c r="G120" s="1">
        <v>-0.61871927991733955</v>
      </c>
      <c r="H120" s="2">
        <v>81.599999999999994</v>
      </c>
      <c r="I120">
        <v>160</v>
      </c>
      <c r="J120" s="2">
        <v>31.875</v>
      </c>
      <c r="K120">
        <v>0</v>
      </c>
      <c r="L120">
        <v>0</v>
      </c>
      <c r="M120">
        <v>1</v>
      </c>
      <c r="N120">
        <v>0</v>
      </c>
      <c r="O120">
        <v>0</v>
      </c>
      <c r="P120">
        <v>1</v>
      </c>
      <c r="Q120">
        <v>1</v>
      </c>
      <c r="R120">
        <v>0</v>
      </c>
      <c r="S120">
        <v>0</v>
      </c>
      <c r="T120">
        <v>3</v>
      </c>
    </row>
    <row r="121" spans="1:20" x14ac:dyDescent="0.3">
      <c r="A121">
        <v>0</v>
      </c>
      <c r="B121">
        <v>0</v>
      </c>
      <c r="C121">
        <v>69</v>
      </c>
      <c r="D121">
        <v>0</v>
      </c>
      <c r="E121" s="1">
        <v>4.8723308990254642E-2</v>
      </c>
      <c r="F121" s="1">
        <v>0</v>
      </c>
      <c r="G121" s="1">
        <v>4.8723308990254642E-2</v>
      </c>
      <c r="H121" s="2">
        <v>72.599999999999994</v>
      </c>
      <c r="I121">
        <v>157</v>
      </c>
      <c r="J121" s="2">
        <v>29.453530000000001</v>
      </c>
      <c r="K121">
        <v>0</v>
      </c>
      <c r="L121">
        <v>0</v>
      </c>
      <c r="M121">
        <v>0</v>
      </c>
      <c r="N121">
        <v>0</v>
      </c>
      <c r="O121">
        <v>0</v>
      </c>
      <c r="P121">
        <v>2</v>
      </c>
      <c r="Q121">
        <v>0</v>
      </c>
      <c r="R121">
        <v>1</v>
      </c>
      <c r="S121">
        <v>0</v>
      </c>
      <c r="T121">
        <v>2</v>
      </c>
    </row>
    <row r="122" spans="1:20" x14ac:dyDescent="0.3">
      <c r="A122">
        <v>0</v>
      </c>
      <c r="B122">
        <v>0</v>
      </c>
      <c r="C122">
        <v>57</v>
      </c>
      <c r="D122">
        <v>0</v>
      </c>
      <c r="E122" s="1">
        <v>-1.2861618688249339</v>
      </c>
      <c r="F122" s="1">
        <v>0</v>
      </c>
      <c r="G122" s="1">
        <v>-1.2861618688249339</v>
      </c>
      <c r="H122" s="2">
        <v>48.5</v>
      </c>
      <c r="I122">
        <v>153</v>
      </c>
      <c r="J122" s="2">
        <v>20.718530000000001</v>
      </c>
      <c r="K122">
        <v>0</v>
      </c>
      <c r="L122">
        <v>0</v>
      </c>
      <c r="M122">
        <v>0</v>
      </c>
      <c r="N122">
        <v>0</v>
      </c>
      <c r="O122">
        <v>0</v>
      </c>
      <c r="P122">
        <v>3</v>
      </c>
      <c r="Q122">
        <v>0</v>
      </c>
      <c r="R122">
        <v>0</v>
      </c>
      <c r="S122">
        <v>1</v>
      </c>
      <c r="T122">
        <v>1</v>
      </c>
    </row>
    <row r="123" spans="1:20" x14ac:dyDescent="0.3">
      <c r="A123">
        <v>0</v>
      </c>
      <c r="B123">
        <v>1</v>
      </c>
      <c r="C123">
        <v>69</v>
      </c>
      <c r="D123">
        <v>69</v>
      </c>
      <c r="E123" s="1">
        <v>4.8723308990254642E-2</v>
      </c>
      <c r="F123" s="1">
        <v>4.8723308990254642E-2</v>
      </c>
      <c r="G123" s="1">
        <v>0</v>
      </c>
      <c r="H123" s="2">
        <v>104.3</v>
      </c>
      <c r="I123">
        <v>163</v>
      </c>
      <c r="J123" s="2">
        <v>39.256279999999997</v>
      </c>
      <c r="K123">
        <v>0</v>
      </c>
      <c r="L123">
        <v>0</v>
      </c>
      <c r="M123">
        <v>1</v>
      </c>
      <c r="N123">
        <v>0</v>
      </c>
      <c r="O123">
        <v>0</v>
      </c>
      <c r="P123">
        <v>1</v>
      </c>
      <c r="Q123">
        <v>1</v>
      </c>
      <c r="R123">
        <v>0</v>
      </c>
      <c r="S123">
        <v>0</v>
      </c>
      <c r="T123">
        <v>5</v>
      </c>
    </row>
    <row r="124" spans="1:20" x14ac:dyDescent="0.3">
      <c r="A124">
        <v>0</v>
      </c>
      <c r="B124">
        <v>0</v>
      </c>
      <c r="C124">
        <v>87</v>
      </c>
      <c r="D124">
        <v>0</v>
      </c>
      <c r="E124" s="1">
        <v>2.0510510757130374</v>
      </c>
      <c r="F124" s="1">
        <v>0</v>
      </c>
      <c r="G124" s="1">
        <v>2.0510510757130374</v>
      </c>
      <c r="H124" s="2">
        <v>63.5</v>
      </c>
      <c r="I124">
        <v>160</v>
      </c>
      <c r="J124" s="2">
        <v>24.804690000000001</v>
      </c>
      <c r="K124">
        <v>0</v>
      </c>
      <c r="L124">
        <v>0</v>
      </c>
      <c r="M124">
        <v>1</v>
      </c>
      <c r="N124">
        <v>0</v>
      </c>
      <c r="O124">
        <v>0</v>
      </c>
      <c r="P124">
        <v>2</v>
      </c>
      <c r="Q124">
        <v>0</v>
      </c>
      <c r="R124">
        <v>1</v>
      </c>
      <c r="S124">
        <v>0</v>
      </c>
      <c r="T124">
        <v>8</v>
      </c>
    </row>
    <row r="125" spans="1:20" x14ac:dyDescent="0.3">
      <c r="A125">
        <v>0</v>
      </c>
      <c r="B125">
        <v>0</v>
      </c>
      <c r="C125">
        <v>59</v>
      </c>
      <c r="D125">
        <v>0</v>
      </c>
      <c r="E125" s="1">
        <v>-1.0636810058557358</v>
      </c>
      <c r="F125" s="1">
        <v>0</v>
      </c>
      <c r="G125" s="1">
        <v>-1.0636810058557358</v>
      </c>
      <c r="H125" s="2">
        <v>85.7</v>
      </c>
      <c r="I125">
        <v>158</v>
      </c>
      <c r="J125" s="2">
        <v>34.329430000000002</v>
      </c>
      <c r="K125">
        <v>1</v>
      </c>
      <c r="L125">
        <v>0</v>
      </c>
      <c r="M125">
        <v>0</v>
      </c>
      <c r="N125">
        <v>0</v>
      </c>
      <c r="O125">
        <v>0</v>
      </c>
      <c r="P125">
        <v>2</v>
      </c>
      <c r="Q125">
        <v>0</v>
      </c>
      <c r="R125">
        <v>1</v>
      </c>
      <c r="S125">
        <v>0</v>
      </c>
      <c r="T125">
        <v>0</v>
      </c>
    </row>
    <row r="126" spans="1:20" x14ac:dyDescent="0.3">
      <c r="A126">
        <v>0</v>
      </c>
      <c r="B126">
        <v>0</v>
      </c>
      <c r="C126">
        <v>81</v>
      </c>
      <c r="D126">
        <v>0</v>
      </c>
      <c r="E126" s="1">
        <v>1.3836084868054432</v>
      </c>
      <c r="F126" s="1">
        <v>0</v>
      </c>
      <c r="G126" s="1">
        <v>1.3836084868054432</v>
      </c>
      <c r="H126" s="2">
        <v>61.2</v>
      </c>
      <c r="I126">
        <v>160</v>
      </c>
      <c r="J126" s="2">
        <v>23.90625</v>
      </c>
      <c r="K126">
        <v>0</v>
      </c>
      <c r="L126">
        <v>0</v>
      </c>
      <c r="M126">
        <v>1</v>
      </c>
      <c r="N126">
        <v>0</v>
      </c>
      <c r="O126">
        <v>0</v>
      </c>
      <c r="P126">
        <v>2</v>
      </c>
      <c r="Q126">
        <v>0</v>
      </c>
      <c r="R126">
        <v>1</v>
      </c>
      <c r="S126">
        <v>0</v>
      </c>
      <c r="T126">
        <v>7</v>
      </c>
    </row>
    <row r="127" spans="1:20" x14ac:dyDescent="0.3">
      <c r="A127">
        <v>0</v>
      </c>
      <c r="B127">
        <v>0</v>
      </c>
      <c r="C127">
        <v>65</v>
      </c>
      <c r="D127">
        <v>0</v>
      </c>
      <c r="E127" s="1">
        <v>-0.39623841694814149</v>
      </c>
      <c r="F127" s="1">
        <v>0</v>
      </c>
      <c r="G127" s="1">
        <v>-0.39623841694814149</v>
      </c>
      <c r="H127" s="2">
        <v>81.599999999999994</v>
      </c>
      <c r="I127">
        <v>165</v>
      </c>
      <c r="J127" s="2">
        <v>29.972449999999998</v>
      </c>
      <c r="K127">
        <v>0</v>
      </c>
      <c r="L127">
        <v>1</v>
      </c>
      <c r="M127">
        <v>0</v>
      </c>
      <c r="N127">
        <v>0</v>
      </c>
      <c r="O127">
        <v>0</v>
      </c>
      <c r="P127">
        <v>1</v>
      </c>
      <c r="Q127">
        <v>1</v>
      </c>
      <c r="R127">
        <v>0</v>
      </c>
      <c r="S127">
        <v>0</v>
      </c>
      <c r="T127">
        <v>3</v>
      </c>
    </row>
    <row r="128" spans="1:20" x14ac:dyDescent="0.3">
      <c r="A128">
        <v>0</v>
      </c>
      <c r="B128">
        <v>1</v>
      </c>
      <c r="C128">
        <v>83</v>
      </c>
      <c r="D128">
        <v>83</v>
      </c>
      <c r="E128" s="1">
        <v>1.6060893497746411</v>
      </c>
      <c r="F128" s="1">
        <v>1.6060893497746411</v>
      </c>
      <c r="G128" s="1">
        <v>0</v>
      </c>
      <c r="H128" s="2">
        <v>58.5</v>
      </c>
      <c r="I128">
        <v>155</v>
      </c>
      <c r="J128" s="2">
        <v>24.349640000000001</v>
      </c>
      <c r="K128">
        <v>0</v>
      </c>
      <c r="L128">
        <v>0</v>
      </c>
      <c r="M128">
        <v>1</v>
      </c>
      <c r="N128">
        <v>0</v>
      </c>
      <c r="O128">
        <v>0</v>
      </c>
      <c r="P128">
        <v>2</v>
      </c>
      <c r="Q128">
        <v>0</v>
      </c>
      <c r="R128">
        <v>1</v>
      </c>
      <c r="S128">
        <v>0</v>
      </c>
      <c r="T128">
        <v>8</v>
      </c>
    </row>
    <row r="129" spans="1:20" x14ac:dyDescent="0.3">
      <c r="A129">
        <v>0</v>
      </c>
      <c r="B129">
        <v>0</v>
      </c>
      <c r="C129">
        <v>66</v>
      </c>
      <c r="D129">
        <v>0</v>
      </c>
      <c r="E129" s="1">
        <v>-0.28499798546354249</v>
      </c>
      <c r="F129" s="1">
        <v>0</v>
      </c>
      <c r="G129" s="1">
        <v>-0.28499798546354249</v>
      </c>
      <c r="H129" s="2">
        <v>43.5</v>
      </c>
      <c r="I129">
        <v>171</v>
      </c>
      <c r="J129" s="2">
        <v>14.87637</v>
      </c>
      <c r="K129">
        <v>1</v>
      </c>
      <c r="L129">
        <v>0</v>
      </c>
      <c r="M129">
        <v>1</v>
      </c>
      <c r="N129">
        <v>0</v>
      </c>
      <c r="O129">
        <v>0</v>
      </c>
      <c r="P129">
        <v>3</v>
      </c>
      <c r="Q129">
        <v>0</v>
      </c>
      <c r="R129">
        <v>0</v>
      </c>
      <c r="S129">
        <v>1</v>
      </c>
      <c r="T129">
        <v>5</v>
      </c>
    </row>
    <row r="130" spans="1:20" x14ac:dyDescent="0.3">
      <c r="A130">
        <v>0</v>
      </c>
      <c r="B130">
        <v>1</v>
      </c>
      <c r="C130">
        <v>60</v>
      </c>
      <c r="D130">
        <v>60</v>
      </c>
      <c r="E130" s="1">
        <v>-0.95244057437113672</v>
      </c>
      <c r="F130" s="1">
        <v>-0.95244057437113672</v>
      </c>
      <c r="G130" s="1">
        <v>0</v>
      </c>
      <c r="H130" s="2">
        <v>88.5</v>
      </c>
      <c r="I130">
        <v>165</v>
      </c>
      <c r="J130" s="2">
        <v>32.506889999999999</v>
      </c>
      <c r="K130">
        <v>0</v>
      </c>
      <c r="L130">
        <v>0</v>
      </c>
      <c r="M130">
        <v>0</v>
      </c>
      <c r="N130">
        <v>0</v>
      </c>
      <c r="O130">
        <v>0</v>
      </c>
      <c r="P130">
        <v>2</v>
      </c>
      <c r="Q130">
        <v>0</v>
      </c>
      <c r="R130">
        <v>1</v>
      </c>
      <c r="S130">
        <v>0</v>
      </c>
      <c r="T130">
        <v>2</v>
      </c>
    </row>
    <row r="131" spans="1:20" x14ac:dyDescent="0.3">
      <c r="A131">
        <v>0</v>
      </c>
      <c r="B131">
        <v>0</v>
      </c>
      <c r="C131">
        <v>71</v>
      </c>
      <c r="D131">
        <v>0</v>
      </c>
      <c r="E131" s="1">
        <v>0.27120417195945273</v>
      </c>
      <c r="F131" s="1">
        <v>0</v>
      </c>
      <c r="G131" s="1">
        <v>0.27120417195945273</v>
      </c>
      <c r="H131" s="2">
        <v>56.7</v>
      </c>
      <c r="I131">
        <v>158</v>
      </c>
      <c r="J131" s="2">
        <v>22.712710000000001</v>
      </c>
      <c r="K131">
        <v>0</v>
      </c>
      <c r="L131">
        <v>0</v>
      </c>
      <c r="M131">
        <v>0</v>
      </c>
      <c r="N131">
        <v>0</v>
      </c>
      <c r="O131">
        <v>0</v>
      </c>
      <c r="P131">
        <v>3</v>
      </c>
      <c r="Q131">
        <v>0</v>
      </c>
      <c r="R131">
        <v>0</v>
      </c>
      <c r="S131">
        <v>1</v>
      </c>
      <c r="T131">
        <v>4</v>
      </c>
    </row>
    <row r="132" spans="1:20" x14ac:dyDescent="0.3">
      <c r="A132">
        <v>0</v>
      </c>
      <c r="B132">
        <v>0</v>
      </c>
      <c r="C132">
        <v>69</v>
      </c>
      <c r="D132">
        <v>0</v>
      </c>
      <c r="E132" s="1">
        <v>4.8723308990254642E-2</v>
      </c>
      <c r="F132" s="1">
        <v>0</v>
      </c>
      <c r="G132" s="1">
        <v>4.8723308990254642E-2</v>
      </c>
      <c r="H132" s="2">
        <v>71.7</v>
      </c>
      <c r="I132">
        <v>161</v>
      </c>
      <c r="J132" s="2">
        <v>27.660969999999999</v>
      </c>
      <c r="K132">
        <v>0</v>
      </c>
      <c r="L132">
        <v>0</v>
      </c>
      <c r="M132">
        <v>0</v>
      </c>
      <c r="N132">
        <v>0</v>
      </c>
      <c r="O132">
        <v>0</v>
      </c>
      <c r="P132">
        <v>2</v>
      </c>
      <c r="Q132">
        <v>0</v>
      </c>
      <c r="R132">
        <v>1</v>
      </c>
      <c r="S132">
        <v>0</v>
      </c>
      <c r="T132">
        <v>2</v>
      </c>
    </row>
    <row r="133" spans="1:20" x14ac:dyDescent="0.3">
      <c r="A133">
        <v>0</v>
      </c>
      <c r="B133">
        <v>0</v>
      </c>
      <c r="C133">
        <v>66</v>
      </c>
      <c r="D133">
        <v>0</v>
      </c>
      <c r="E133" s="1">
        <v>-0.28499798546354249</v>
      </c>
      <c r="F133" s="1">
        <v>0</v>
      </c>
      <c r="G133" s="1">
        <v>-0.28499798546354249</v>
      </c>
      <c r="H133" s="2">
        <v>78.900000000000006</v>
      </c>
      <c r="I133">
        <v>162</v>
      </c>
      <c r="J133" s="2">
        <v>30.06401</v>
      </c>
      <c r="K133">
        <v>1</v>
      </c>
      <c r="L133">
        <v>0</v>
      </c>
      <c r="M133">
        <v>0</v>
      </c>
      <c r="N133">
        <v>0</v>
      </c>
      <c r="O133">
        <v>0</v>
      </c>
      <c r="P133">
        <v>2</v>
      </c>
      <c r="Q133">
        <v>0</v>
      </c>
      <c r="R133">
        <v>1</v>
      </c>
      <c r="S133">
        <v>0</v>
      </c>
      <c r="T133">
        <v>2</v>
      </c>
    </row>
    <row r="134" spans="1:20" x14ac:dyDescent="0.3">
      <c r="A134">
        <v>0</v>
      </c>
      <c r="B134">
        <v>0</v>
      </c>
      <c r="C134">
        <v>56</v>
      </c>
      <c r="D134">
        <v>0</v>
      </c>
      <c r="E134" s="1">
        <v>-1.3974023003095328</v>
      </c>
      <c r="F134" s="1">
        <v>0</v>
      </c>
      <c r="G134" s="1">
        <v>-1.3974023003095328</v>
      </c>
      <c r="H134" s="2">
        <v>65.8</v>
      </c>
      <c r="I134">
        <v>165</v>
      </c>
      <c r="J134" s="2">
        <v>24.168959999999998</v>
      </c>
      <c r="K134">
        <v>1</v>
      </c>
      <c r="L134">
        <v>0</v>
      </c>
      <c r="M134">
        <v>0</v>
      </c>
      <c r="N134">
        <v>0</v>
      </c>
      <c r="O134">
        <v>0</v>
      </c>
      <c r="P134">
        <v>2</v>
      </c>
      <c r="Q134">
        <v>0</v>
      </c>
      <c r="R134">
        <v>1</v>
      </c>
      <c r="S134">
        <v>0</v>
      </c>
      <c r="T134">
        <v>0</v>
      </c>
    </row>
    <row r="135" spans="1:20" x14ac:dyDescent="0.3">
      <c r="A135">
        <v>0</v>
      </c>
      <c r="B135">
        <v>1</v>
      </c>
      <c r="C135">
        <v>76</v>
      </c>
      <c r="D135">
        <v>76</v>
      </c>
      <c r="E135" s="1">
        <v>0.82740632938244796</v>
      </c>
      <c r="F135" s="1">
        <v>0.82740632938244796</v>
      </c>
      <c r="G135" s="1">
        <v>0</v>
      </c>
      <c r="H135" s="2">
        <v>95.3</v>
      </c>
      <c r="I135">
        <v>165</v>
      </c>
      <c r="J135" s="2">
        <v>35.00459</v>
      </c>
      <c r="K135">
        <v>0</v>
      </c>
      <c r="L135">
        <v>0</v>
      </c>
      <c r="M135">
        <v>1</v>
      </c>
      <c r="N135">
        <v>0</v>
      </c>
      <c r="O135">
        <v>0</v>
      </c>
      <c r="P135">
        <v>3</v>
      </c>
      <c r="Q135">
        <v>0</v>
      </c>
      <c r="R135">
        <v>0</v>
      </c>
      <c r="S135">
        <v>1</v>
      </c>
      <c r="T135">
        <v>7</v>
      </c>
    </row>
    <row r="136" spans="1:20" x14ac:dyDescent="0.3">
      <c r="A136">
        <v>0</v>
      </c>
      <c r="B136">
        <v>0</v>
      </c>
      <c r="C136">
        <v>60</v>
      </c>
      <c r="D136">
        <v>0</v>
      </c>
      <c r="E136" s="1">
        <v>-0.95244057437113672</v>
      </c>
      <c r="F136" s="1">
        <v>0</v>
      </c>
      <c r="G136" s="1">
        <v>-0.95244057437113672</v>
      </c>
      <c r="H136" s="2">
        <v>68</v>
      </c>
      <c r="I136">
        <v>160</v>
      </c>
      <c r="J136" s="2">
        <v>26.5625</v>
      </c>
      <c r="K136">
        <v>0</v>
      </c>
      <c r="L136">
        <v>0</v>
      </c>
      <c r="M136">
        <v>0</v>
      </c>
      <c r="N136">
        <v>0</v>
      </c>
      <c r="O136">
        <v>0</v>
      </c>
      <c r="P136">
        <v>1</v>
      </c>
      <c r="Q136">
        <v>1</v>
      </c>
      <c r="R136">
        <v>0</v>
      </c>
      <c r="S136">
        <v>0</v>
      </c>
      <c r="T136">
        <v>1</v>
      </c>
    </row>
    <row r="137" spans="1:20" x14ac:dyDescent="0.3">
      <c r="A137">
        <v>0</v>
      </c>
      <c r="B137">
        <v>1</v>
      </c>
      <c r="C137">
        <v>86</v>
      </c>
      <c r="D137">
        <v>86</v>
      </c>
      <c r="E137" s="1">
        <v>1.9398106442284384</v>
      </c>
      <c r="F137" s="1">
        <v>1.9398106442284384</v>
      </c>
      <c r="G137" s="1">
        <v>0</v>
      </c>
      <c r="H137" s="2">
        <v>45.4</v>
      </c>
      <c r="I137">
        <v>163</v>
      </c>
      <c r="J137" s="2">
        <v>17.087579999999999</v>
      </c>
      <c r="K137">
        <v>0</v>
      </c>
      <c r="L137">
        <v>0</v>
      </c>
      <c r="M137">
        <v>1</v>
      </c>
      <c r="N137">
        <v>0</v>
      </c>
      <c r="O137">
        <v>0</v>
      </c>
      <c r="P137">
        <v>3</v>
      </c>
      <c r="Q137">
        <v>0</v>
      </c>
      <c r="R137">
        <v>0</v>
      </c>
      <c r="S137">
        <v>1</v>
      </c>
      <c r="T137">
        <v>10</v>
      </c>
    </row>
    <row r="138" spans="1:20" x14ac:dyDescent="0.3">
      <c r="A138">
        <v>0</v>
      </c>
      <c r="B138">
        <v>0</v>
      </c>
      <c r="C138">
        <v>58</v>
      </c>
      <c r="D138">
        <v>0</v>
      </c>
      <c r="E138" s="1">
        <v>-1.1749214373403347</v>
      </c>
      <c r="F138" s="1">
        <v>0</v>
      </c>
      <c r="G138" s="1">
        <v>-1.1749214373403347</v>
      </c>
      <c r="H138" s="2">
        <v>61.2</v>
      </c>
      <c r="I138">
        <v>160</v>
      </c>
      <c r="J138" s="2">
        <v>23.90625</v>
      </c>
      <c r="K138">
        <v>0</v>
      </c>
      <c r="L138">
        <v>0</v>
      </c>
      <c r="M138">
        <v>0</v>
      </c>
      <c r="N138">
        <v>0</v>
      </c>
      <c r="O138">
        <v>0</v>
      </c>
      <c r="P138">
        <v>1</v>
      </c>
      <c r="Q138">
        <v>1</v>
      </c>
      <c r="R138">
        <v>0</v>
      </c>
      <c r="S138">
        <v>0</v>
      </c>
      <c r="T138">
        <v>0</v>
      </c>
    </row>
    <row r="139" spans="1:20" x14ac:dyDescent="0.3">
      <c r="A139">
        <v>0</v>
      </c>
      <c r="B139">
        <v>1</v>
      </c>
      <c r="C139">
        <v>67</v>
      </c>
      <c r="D139">
        <v>67</v>
      </c>
      <c r="E139" s="1">
        <v>-0.17375755397894344</v>
      </c>
      <c r="F139" s="1">
        <v>-0.17375755397894344</v>
      </c>
      <c r="G139" s="1">
        <v>0</v>
      </c>
      <c r="H139" s="2">
        <v>68</v>
      </c>
      <c r="I139">
        <v>157</v>
      </c>
      <c r="J139" s="2">
        <v>27.587330000000001</v>
      </c>
      <c r="K139">
        <v>1</v>
      </c>
      <c r="L139">
        <v>0</v>
      </c>
      <c r="M139">
        <v>0</v>
      </c>
      <c r="N139">
        <v>0</v>
      </c>
      <c r="O139">
        <v>0</v>
      </c>
      <c r="P139">
        <v>1</v>
      </c>
      <c r="Q139">
        <v>1</v>
      </c>
      <c r="R139">
        <v>0</v>
      </c>
      <c r="S139">
        <v>0</v>
      </c>
      <c r="T139">
        <v>3</v>
      </c>
    </row>
    <row r="140" spans="1:20" x14ac:dyDescent="0.3">
      <c r="A140">
        <v>0</v>
      </c>
      <c r="B140">
        <v>0</v>
      </c>
      <c r="C140">
        <v>67</v>
      </c>
      <c r="D140">
        <v>0</v>
      </c>
      <c r="E140" s="1">
        <v>-0.17375755397894344</v>
      </c>
      <c r="F140" s="1">
        <v>0</v>
      </c>
      <c r="G140" s="1">
        <v>-0.17375755397894344</v>
      </c>
      <c r="H140" s="2">
        <v>59.9</v>
      </c>
      <c r="I140">
        <v>160</v>
      </c>
      <c r="J140" s="2">
        <v>23.398440000000001</v>
      </c>
      <c r="K140">
        <v>0</v>
      </c>
      <c r="L140">
        <v>0</v>
      </c>
      <c r="M140">
        <v>0</v>
      </c>
      <c r="N140">
        <v>0</v>
      </c>
      <c r="O140">
        <v>0</v>
      </c>
      <c r="P140">
        <v>1</v>
      </c>
      <c r="Q140">
        <v>1</v>
      </c>
      <c r="R140">
        <v>0</v>
      </c>
      <c r="S140">
        <v>0</v>
      </c>
      <c r="T140">
        <v>2</v>
      </c>
    </row>
    <row r="141" spans="1:20" x14ac:dyDescent="0.3">
      <c r="A141">
        <v>0</v>
      </c>
      <c r="B141">
        <v>0</v>
      </c>
      <c r="C141">
        <v>57</v>
      </c>
      <c r="D141">
        <v>0</v>
      </c>
      <c r="E141" s="1">
        <v>-1.2861618688249339</v>
      </c>
      <c r="F141" s="1">
        <v>0</v>
      </c>
      <c r="G141" s="1">
        <v>-1.2861618688249339</v>
      </c>
      <c r="H141" s="2">
        <v>73</v>
      </c>
      <c r="I141">
        <v>172</v>
      </c>
      <c r="J141" s="2">
        <v>24.6755</v>
      </c>
      <c r="K141">
        <v>0</v>
      </c>
      <c r="L141">
        <v>0</v>
      </c>
      <c r="M141">
        <v>1</v>
      </c>
      <c r="N141">
        <v>0</v>
      </c>
      <c r="O141">
        <v>1</v>
      </c>
      <c r="P141">
        <v>3</v>
      </c>
      <c r="Q141">
        <v>0</v>
      </c>
      <c r="R141">
        <v>0</v>
      </c>
      <c r="S141">
        <v>1</v>
      </c>
      <c r="T141">
        <v>3</v>
      </c>
    </row>
    <row r="142" spans="1:20" x14ac:dyDescent="0.3">
      <c r="A142">
        <v>0</v>
      </c>
      <c r="B142">
        <v>0</v>
      </c>
      <c r="C142">
        <v>76</v>
      </c>
      <c r="D142">
        <v>0</v>
      </c>
      <c r="E142" s="1">
        <v>0.82740632938244796</v>
      </c>
      <c r="F142" s="1">
        <v>0</v>
      </c>
      <c r="G142" s="1">
        <v>0.82740632938244796</v>
      </c>
      <c r="H142" s="2">
        <v>74.8</v>
      </c>
      <c r="I142">
        <v>166</v>
      </c>
      <c r="J142" s="2">
        <v>27.14472</v>
      </c>
      <c r="K142">
        <v>0</v>
      </c>
      <c r="L142">
        <v>0</v>
      </c>
      <c r="M142">
        <v>0</v>
      </c>
      <c r="N142">
        <v>0</v>
      </c>
      <c r="O142">
        <v>0</v>
      </c>
      <c r="P142">
        <v>2</v>
      </c>
      <c r="Q142">
        <v>0</v>
      </c>
      <c r="R142">
        <v>1</v>
      </c>
      <c r="S142">
        <v>0</v>
      </c>
      <c r="T142">
        <v>4</v>
      </c>
    </row>
    <row r="143" spans="1:20" x14ac:dyDescent="0.3">
      <c r="A143">
        <v>0</v>
      </c>
      <c r="B143">
        <v>0</v>
      </c>
      <c r="C143">
        <v>61</v>
      </c>
      <c r="D143">
        <v>0</v>
      </c>
      <c r="E143" s="1">
        <v>-0.84120014288653766</v>
      </c>
      <c r="F143" s="1">
        <v>0</v>
      </c>
      <c r="G143" s="1">
        <v>-0.84120014288653766</v>
      </c>
      <c r="H143" s="2">
        <v>65.8</v>
      </c>
      <c r="I143">
        <v>178</v>
      </c>
      <c r="J143" s="2">
        <v>20.767579999999999</v>
      </c>
      <c r="K143">
        <v>0</v>
      </c>
      <c r="L143">
        <v>1</v>
      </c>
      <c r="M143">
        <v>0</v>
      </c>
      <c r="N143">
        <v>0</v>
      </c>
      <c r="O143">
        <v>0</v>
      </c>
      <c r="P143">
        <v>3</v>
      </c>
      <c r="Q143">
        <v>0</v>
      </c>
      <c r="R143">
        <v>0</v>
      </c>
      <c r="S143">
        <v>1</v>
      </c>
      <c r="T143">
        <v>2</v>
      </c>
    </row>
    <row r="144" spans="1:20" x14ac:dyDescent="0.3">
      <c r="A144">
        <v>0</v>
      </c>
      <c r="B144">
        <v>0</v>
      </c>
      <c r="C144">
        <v>66</v>
      </c>
      <c r="D144">
        <v>0</v>
      </c>
      <c r="E144" s="1">
        <v>-0.28499798546354249</v>
      </c>
      <c r="F144" s="1">
        <v>0</v>
      </c>
      <c r="G144" s="1">
        <v>-0.28499798546354249</v>
      </c>
      <c r="H144" s="2">
        <v>49.9</v>
      </c>
      <c r="I144">
        <v>158</v>
      </c>
      <c r="J144" s="2">
        <v>19.988779999999998</v>
      </c>
      <c r="K144">
        <v>0</v>
      </c>
      <c r="L144">
        <v>0</v>
      </c>
      <c r="M144">
        <v>0</v>
      </c>
      <c r="N144">
        <v>0</v>
      </c>
      <c r="O144">
        <v>0</v>
      </c>
      <c r="P144">
        <v>1</v>
      </c>
      <c r="Q144">
        <v>1</v>
      </c>
      <c r="R144">
        <v>0</v>
      </c>
      <c r="S144">
        <v>0</v>
      </c>
      <c r="T144">
        <v>3</v>
      </c>
    </row>
    <row r="145" spans="1:20" x14ac:dyDescent="0.3">
      <c r="A145">
        <v>0</v>
      </c>
      <c r="B145">
        <v>0</v>
      </c>
      <c r="C145">
        <v>74</v>
      </c>
      <c r="D145">
        <v>0</v>
      </c>
      <c r="E145" s="1">
        <v>0.60492546641324985</v>
      </c>
      <c r="F145" s="1">
        <v>0</v>
      </c>
      <c r="G145" s="1">
        <v>0.60492546641324985</v>
      </c>
      <c r="H145" s="2">
        <v>99.8</v>
      </c>
      <c r="I145">
        <v>168</v>
      </c>
      <c r="J145" s="2">
        <v>35.35998</v>
      </c>
      <c r="K145">
        <v>0</v>
      </c>
      <c r="L145">
        <v>0</v>
      </c>
      <c r="M145">
        <v>0</v>
      </c>
      <c r="N145">
        <v>0</v>
      </c>
      <c r="O145">
        <v>0</v>
      </c>
      <c r="P145">
        <v>3</v>
      </c>
      <c r="Q145">
        <v>0</v>
      </c>
      <c r="R145">
        <v>0</v>
      </c>
      <c r="S145">
        <v>1</v>
      </c>
      <c r="T145">
        <v>3</v>
      </c>
    </row>
    <row r="146" spans="1:20" x14ac:dyDescent="0.3">
      <c r="A146">
        <v>0</v>
      </c>
      <c r="B146">
        <v>0</v>
      </c>
      <c r="C146">
        <v>61</v>
      </c>
      <c r="D146">
        <v>0</v>
      </c>
      <c r="E146" s="1">
        <v>-0.84120014288653766</v>
      </c>
      <c r="F146" s="1">
        <v>0</v>
      </c>
      <c r="G146" s="1">
        <v>-0.84120014288653766</v>
      </c>
      <c r="H146" s="2">
        <v>64.400000000000006</v>
      </c>
      <c r="I146">
        <v>165</v>
      </c>
      <c r="J146" s="2">
        <v>23.654730000000001</v>
      </c>
      <c r="K146">
        <v>0</v>
      </c>
      <c r="L146">
        <v>0</v>
      </c>
      <c r="M146">
        <v>0</v>
      </c>
      <c r="N146">
        <v>0</v>
      </c>
      <c r="O146">
        <v>0</v>
      </c>
      <c r="P146">
        <v>1</v>
      </c>
      <c r="Q146">
        <v>1</v>
      </c>
      <c r="R146">
        <v>0</v>
      </c>
      <c r="S146">
        <v>0</v>
      </c>
      <c r="T146">
        <v>1</v>
      </c>
    </row>
    <row r="147" spans="1:20" x14ac:dyDescent="0.3">
      <c r="A147">
        <v>0</v>
      </c>
      <c r="B147">
        <v>1</v>
      </c>
      <c r="C147">
        <v>70</v>
      </c>
      <c r="D147">
        <v>70</v>
      </c>
      <c r="E147" s="1">
        <v>0.15996374047485368</v>
      </c>
      <c r="F147" s="1">
        <v>0.15996374047485368</v>
      </c>
      <c r="G147" s="1">
        <v>0</v>
      </c>
      <c r="H147" s="2">
        <v>76.2</v>
      </c>
      <c r="I147">
        <v>168</v>
      </c>
      <c r="J147" s="2">
        <v>26.9983</v>
      </c>
      <c r="K147">
        <v>0</v>
      </c>
      <c r="L147">
        <v>0</v>
      </c>
      <c r="M147">
        <v>0</v>
      </c>
      <c r="N147">
        <v>0</v>
      </c>
      <c r="O147">
        <v>0</v>
      </c>
      <c r="P147">
        <v>2</v>
      </c>
      <c r="Q147">
        <v>0</v>
      </c>
      <c r="R147">
        <v>1</v>
      </c>
      <c r="S147">
        <v>0</v>
      </c>
      <c r="T147">
        <v>4</v>
      </c>
    </row>
    <row r="148" spans="1:20" x14ac:dyDescent="0.3">
      <c r="A148">
        <v>0</v>
      </c>
      <c r="B148">
        <v>0</v>
      </c>
      <c r="C148">
        <v>79</v>
      </c>
      <c r="D148">
        <v>0</v>
      </c>
      <c r="E148" s="1">
        <v>1.1611276238362451</v>
      </c>
      <c r="F148" s="1">
        <v>0</v>
      </c>
      <c r="G148" s="1">
        <v>1.1611276238362451</v>
      </c>
      <c r="H148" s="2">
        <v>59.9</v>
      </c>
      <c r="I148">
        <v>162</v>
      </c>
      <c r="J148" s="2">
        <v>22.824259999999999</v>
      </c>
      <c r="K148">
        <v>0</v>
      </c>
      <c r="L148">
        <v>0</v>
      </c>
      <c r="M148">
        <v>0</v>
      </c>
      <c r="N148">
        <v>0</v>
      </c>
      <c r="O148">
        <v>0</v>
      </c>
      <c r="P148">
        <v>2</v>
      </c>
      <c r="Q148">
        <v>0</v>
      </c>
      <c r="R148">
        <v>1</v>
      </c>
      <c r="S148">
        <v>0</v>
      </c>
      <c r="T148">
        <v>4</v>
      </c>
    </row>
    <row r="149" spans="1:20" x14ac:dyDescent="0.3">
      <c r="A149">
        <v>0</v>
      </c>
      <c r="B149">
        <v>0</v>
      </c>
      <c r="C149">
        <v>82</v>
      </c>
      <c r="D149">
        <v>0</v>
      </c>
      <c r="E149" s="1">
        <v>1.4948489182900422</v>
      </c>
      <c r="F149" s="1">
        <v>0</v>
      </c>
      <c r="G149" s="1">
        <v>1.4948489182900422</v>
      </c>
      <c r="H149" s="2">
        <v>59.9</v>
      </c>
      <c r="I149">
        <v>157</v>
      </c>
      <c r="J149" s="2">
        <v>24.301189999999998</v>
      </c>
      <c r="K149">
        <v>0</v>
      </c>
      <c r="L149">
        <v>0</v>
      </c>
      <c r="M149">
        <v>1</v>
      </c>
      <c r="N149">
        <v>0</v>
      </c>
      <c r="O149">
        <v>0</v>
      </c>
      <c r="P149">
        <v>3</v>
      </c>
      <c r="Q149">
        <v>0</v>
      </c>
      <c r="R149">
        <v>0</v>
      </c>
      <c r="S149">
        <v>1</v>
      </c>
      <c r="T149">
        <v>7</v>
      </c>
    </row>
    <row r="150" spans="1:20" x14ac:dyDescent="0.3">
      <c r="A150">
        <v>0</v>
      </c>
      <c r="B150">
        <v>1</v>
      </c>
      <c r="C150">
        <v>78</v>
      </c>
      <c r="D150">
        <v>78</v>
      </c>
      <c r="E150" s="1">
        <v>1.049887192351646</v>
      </c>
      <c r="F150" s="1">
        <v>1.049887192351646</v>
      </c>
      <c r="G150" s="1">
        <v>0</v>
      </c>
      <c r="H150" s="2">
        <v>76.7</v>
      </c>
      <c r="I150">
        <v>163</v>
      </c>
      <c r="J150" s="2">
        <v>28.868230000000001</v>
      </c>
      <c r="K150">
        <v>0</v>
      </c>
      <c r="L150">
        <v>0</v>
      </c>
      <c r="M150">
        <v>0</v>
      </c>
      <c r="N150">
        <v>0</v>
      </c>
      <c r="O150">
        <v>0</v>
      </c>
      <c r="P150">
        <v>1</v>
      </c>
      <c r="Q150">
        <v>1</v>
      </c>
      <c r="R150">
        <v>0</v>
      </c>
      <c r="S150">
        <v>0</v>
      </c>
      <c r="T150">
        <v>5</v>
      </c>
    </row>
    <row r="151" spans="1:20" x14ac:dyDescent="0.3">
      <c r="A151">
        <v>0</v>
      </c>
      <c r="B151">
        <v>0</v>
      </c>
      <c r="C151">
        <v>59</v>
      </c>
      <c r="D151">
        <v>0</v>
      </c>
      <c r="E151" s="1">
        <v>-1.0636810058557358</v>
      </c>
      <c r="F151" s="1">
        <v>0</v>
      </c>
      <c r="G151" s="1">
        <v>-1.0636810058557358</v>
      </c>
      <c r="H151" s="2">
        <v>64.400000000000006</v>
      </c>
      <c r="I151">
        <v>157</v>
      </c>
      <c r="J151" s="2">
        <v>26.126819999999999</v>
      </c>
      <c r="K151">
        <v>0</v>
      </c>
      <c r="L151">
        <v>0</v>
      </c>
      <c r="M151">
        <v>1</v>
      </c>
      <c r="N151">
        <v>0</v>
      </c>
      <c r="O151">
        <v>0</v>
      </c>
      <c r="P151">
        <v>1</v>
      </c>
      <c r="Q151">
        <v>1</v>
      </c>
      <c r="R151">
        <v>0</v>
      </c>
      <c r="S151">
        <v>0</v>
      </c>
      <c r="T151">
        <v>2</v>
      </c>
    </row>
    <row r="152" spans="1:20" x14ac:dyDescent="0.3">
      <c r="A152">
        <v>0</v>
      </c>
      <c r="B152">
        <v>0</v>
      </c>
      <c r="C152">
        <v>56</v>
      </c>
      <c r="D152">
        <v>0</v>
      </c>
      <c r="E152" s="1">
        <v>-1.3974023003095328</v>
      </c>
      <c r="F152" s="1">
        <v>0</v>
      </c>
      <c r="G152" s="1">
        <v>-1.3974023003095328</v>
      </c>
      <c r="H152" s="2">
        <v>79.400000000000006</v>
      </c>
      <c r="I152">
        <v>169</v>
      </c>
      <c r="J152" s="2">
        <v>27.800149999999999</v>
      </c>
      <c r="K152">
        <v>0</v>
      </c>
      <c r="L152">
        <v>0</v>
      </c>
      <c r="M152">
        <v>1</v>
      </c>
      <c r="N152">
        <v>0</v>
      </c>
      <c r="O152">
        <v>0</v>
      </c>
      <c r="P152">
        <v>3</v>
      </c>
      <c r="Q152">
        <v>0</v>
      </c>
      <c r="R152">
        <v>0</v>
      </c>
      <c r="S152">
        <v>1</v>
      </c>
      <c r="T152">
        <v>2</v>
      </c>
    </row>
    <row r="153" spans="1:20" x14ac:dyDescent="0.3">
      <c r="A153">
        <v>0</v>
      </c>
      <c r="B153">
        <v>1</v>
      </c>
      <c r="C153">
        <v>61</v>
      </c>
      <c r="D153">
        <v>61</v>
      </c>
      <c r="E153" s="1">
        <v>-0.84120014288653766</v>
      </c>
      <c r="F153" s="1">
        <v>-0.84120014288653766</v>
      </c>
      <c r="G153" s="1">
        <v>0</v>
      </c>
      <c r="H153" s="2">
        <v>87.5</v>
      </c>
      <c r="I153">
        <v>167</v>
      </c>
      <c r="J153" s="2">
        <v>31.374379999999999</v>
      </c>
      <c r="K153">
        <v>1</v>
      </c>
      <c r="L153">
        <v>0</v>
      </c>
      <c r="M153">
        <v>1</v>
      </c>
      <c r="N153">
        <v>0</v>
      </c>
      <c r="O153">
        <v>0</v>
      </c>
      <c r="P153">
        <v>3</v>
      </c>
      <c r="Q153">
        <v>0</v>
      </c>
      <c r="R153">
        <v>0</v>
      </c>
      <c r="S153">
        <v>1</v>
      </c>
      <c r="T153">
        <v>4</v>
      </c>
    </row>
    <row r="154" spans="1:20" x14ac:dyDescent="0.3">
      <c r="A154">
        <v>0</v>
      </c>
      <c r="B154">
        <v>0</v>
      </c>
      <c r="C154">
        <v>60</v>
      </c>
      <c r="D154">
        <v>0</v>
      </c>
      <c r="E154" s="1">
        <v>-0.95244057437113672</v>
      </c>
      <c r="F154" s="1">
        <v>0</v>
      </c>
      <c r="G154" s="1">
        <v>-0.95244057437113672</v>
      </c>
      <c r="H154" s="2">
        <v>69.400000000000006</v>
      </c>
      <c r="I154">
        <v>166</v>
      </c>
      <c r="J154" s="2">
        <v>25.185079999999999</v>
      </c>
      <c r="K154">
        <v>0</v>
      </c>
      <c r="L154">
        <v>0</v>
      </c>
      <c r="M154">
        <v>0</v>
      </c>
      <c r="N154">
        <v>0</v>
      </c>
      <c r="O154">
        <v>0</v>
      </c>
      <c r="P154">
        <v>1</v>
      </c>
      <c r="Q154">
        <v>1</v>
      </c>
      <c r="R154">
        <v>0</v>
      </c>
      <c r="S154">
        <v>0</v>
      </c>
      <c r="T154">
        <v>1</v>
      </c>
    </row>
    <row r="155" spans="1:20" x14ac:dyDescent="0.3">
      <c r="A155">
        <v>0</v>
      </c>
      <c r="B155">
        <v>0</v>
      </c>
      <c r="C155">
        <v>58</v>
      </c>
      <c r="D155">
        <v>0</v>
      </c>
      <c r="E155" s="1">
        <v>-1.1749214373403347</v>
      </c>
      <c r="F155" s="1">
        <v>0</v>
      </c>
      <c r="G155" s="1">
        <v>-1.1749214373403347</v>
      </c>
      <c r="H155" s="2">
        <v>88.9</v>
      </c>
      <c r="I155">
        <v>160</v>
      </c>
      <c r="J155" s="2">
        <v>34.726559999999999</v>
      </c>
      <c r="K155">
        <v>0</v>
      </c>
      <c r="L155">
        <v>0</v>
      </c>
      <c r="M155">
        <v>0</v>
      </c>
      <c r="N155">
        <v>0</v>
      </c>
      <c r="O155">
        <v>0</v>
      </c>
      <c r="P155">
        <v>2</v>
      </c>
      <c r="Q155">
        <v>0</v>
      </c>
      <c r="R155">
        <v>1</v>
      </c>
      <c r="S155">
        <v>0</v>
      </c>
      <c r="T155">
        <v>0</v>
      </c>
    </row>
    <row r="156" spans="1:20" x14ac:dyDescent="0.3">
      <c r="A156">
        <v>0</v>
      </c>
      <c r="B156">
        <v>0</v>
      </c>
      <c r="C156">
        <v>75</v>
      </c>
      <c r="D156">
        <v>0</v>
      </c>
      <c r="E156" s="1">
        <v>0.7161658978978489</v>
      </c>
      <c r="F156" s="1">
        <v>0</v>
      </c>
      <c r="G156" s="1">
        <v>0.7161658978978489</v>
      </c>
      <c r="H156" s="2">
        <v>63.5</v>
      </c>
      <c r="I156">
        <v>156</v>
      </c>
      <c r="J156" s="2">
        <v>26.093029999999999</v>
      </c>
      <c r="K156">
        <v>0</v>
      </c>
      <c r="L156">
        <v>0</v>
      </c>
      <c r="M156">
        <v>0</v>
      </c>
      <c r="N156">
        <v>0</v>
      </c>
      <c r="O156">
        <v>0</v>
      </c>
      <c r="P156">
        <v>1</v>
      </c>
      <c r="Q156">
        <v>1</v>
      </c>
      <c r="R156">
        <v>0</v>
      </c>
      <c r="S156">
        <v>0</v>
      </c>
      <c r="T156">
        <v>4</v>
      </c>
    </row>
    <row r="157" spans="1:20" x14ac:dyDescent="0.3">
      <c r="A157">
        <v>0</v>
      </c>
      <c r="B157">
        <v>0</v>
      </c>
      <c r="C157">
        <v>75</v>
      </c>
      <c r="D157">
        <v>0</v>
      </c>
      <c r="E157" s="1">
        <v>0.7161658978978489</v>
      </c>
      <c r="F157" s="1">
        <v>0</v>
      </c>
      <c r="G157" s="1">
        <v>0.7161658978978489</v>
      </c>
      <c r="H157" s="2">
        <v>79.8</v>
      </c>
      <c r="I157">
        <v>158</v>
      </c>
      <c r="J157" s="2">
        <v>31.96603</v>
      </c>
      <c r="K157">
        <v>1</v>
      </c>
      <c r="L157">
        <v>0</v>
      </c>
      <c r="M157">
        <v>1</v>
      </c>
      <c r="N157">
        <v>0</v>
      </c>
      <c r="O157">
        <v>0</v>
      </c>
      <c r="P157">
        <v>2</v>
      </c>
      <c r="Q157">
        <v>0</v>
      </c>
      <c r="R157">
        <v>1</v>
      </c>
      <c r="S157">
        <v>0</v>
      </c>
      <c r="T157">
        <v>6</v>
      </c>
    </row>
    <row r="158" spans="1:20" x14ac:dyDescent="0.3">
      <c r="A158">
        <v>0</v>
      </c>
      <c r="B158">
        <v>0</v>
      </c>
      <c r="C158">
        <v>80</v>
      </c>
      <c r="D158">
        <v>0</v>
      </c>
      <c r="E158" s="1">
        <v>1.2723680553208441</v>
      </c>
      <c r="F158" s="1">
        <v>0</v>
      </c>
      <c r="G158" s="1">
        <v>1.2723680553208441</v>
      </c>
      <c r="H158" s="2">
        <v>65.8</v>
      </c>
      <c r="I158">
        <v>155</v>
      </c>
      <c r="J158" s="2">
        <v>27.38814</v>
      </c>
      <c r="K158">
        <v>0</v>
      </c>
      <c r="L158">
        <v>0</v>
      </c>
      <c r="M158">
        <v>1</v>
      </c>
      <c r="N158">
        <v>0</v>
      </c>
      <c r="O158">
        <v>0</v>
      </c>
      <c r="P158">
        <v>2</v>
      </c>
      <c r="Q158">
        <v>0</v>
      </c>
      <c r="R158">
        <v>1</v>
      </c>
      <c r="S158">
        <v>0</v>
      </c>
      <c r="T158">
        <v>7</v>
      </c>
    </row>
    <row r="159" spans="1:20" x14ac:dyDescent="0.3">
      <c r="A159">
        <v>0</v>
      </c>
      <c r="B159">
        <v>0</v>
      </c>
      <c r="C159">
        <v>64</v>
      </c>
      <c r="D159">
        <v>0</v>
      </c>
      <c r="E159" s="1">
        <v>-0.5074788484327406</v>
      </c>
      <c r="F159" s="1">
        <v>0</v>
      </c>
      <c r="G159" s="1">
        <v>-0.5074788484327406</v>
      </c>
      <c r="H159" s="2">
        <v>49.9</v>
      </c>
      <c r="I159">
        <v>155</v>
      </c>
      <c r="J159" s="2">
        <v>20.770029999999998</v>
      </c>
      <c r="K159">
        <v>0</v>
      </c>
      <c r="L159">
        <v>0</v>
      </c>
      <c r="M159">
        <v>0</v>
      </c>
      <c r="N159">
        <v>0</v>
      </c>
      <c r="O159">
        <v>0</v>
      </c>
      <c r="P159">
        <v>3</v>
      </c>
      <c r="Q159">
        <v>0</v>
      </c>
      <c r="R159">
        <v>0</v>
      </c>
      <c r="S159">
        <v>1</v>
      </c>
      <c r="T159">
        <v>2</v>
      </c>
    </row>
    <row r="160" spans="1:20" x14ac:dyDescent="0.3">
      <c r="A160">
        <v>0</v>
      </c>
      <c r="B160">
        <v>0</v>
      </c>
      <c r="C160">
        <v>66</v>
      </c>
      <c r="D160">
        <v>0</v>
      </c>
      <c r="E160" s="1">
        <v>-0.28499798546354249</v>
      </c>
      <c r="F160" s="1">
        <v>0</v>
      </c>
      <c r="G160" s="1">
        <v>-0.28499798546354249</v>
      </c>
      <c r="H160" s="2">
        <v>90.7</v>
      </c>
      <c r="I160">
        <v>165</v>
      </c>
      <c r="J160" s="2">
        <v>33.314970000000002</v>
      </c>
      <c r="K160">
        <v>0</v>
      </c>
      <c r="L160">
        <v>0</v>
      </c>
      <c r="M160">
        <v>1</v>
      </c>
      <c r="N160">
        <v>0</v>
      </c>
      <c r="O160">
        <v>0</v>
      </c>
      <c r="P160">
        <v>2</v>
      </c>
      <c r="Q160">
        <v>0</v>
      </c>
      <c r="R160">
        <v>1</v>
      </c>
      <c r="S160">
        <v>0</v>
      </c>
      <c r="T160">
        <v>4</v>
      </c>
    </row>
    <row r="161" spans="1:20" x14ac:dyDescent="0.3">
      <c r="A161">
        <v>0</v>
      </c>
      <c r="B161">
        <v>1</v>
      </c>
      <c r="C161">
        <v>66</v>
      </c>
      <c r="D161">
        <v>66</v>
      </c>
      <c r="E161" s="1">
        <v>-0.28499798546354249</v>
      </c>
      <c r="F161" s="1">
        <v>-0.28499798546354249</v>
      </c>
      <c r="G161" s="1">
        <v>0</v>
      </c>
      <c r="H161" s="2">
        <v>52.2</v>
      </c>
      <c r="I161">
        <v>149</v>
      </c>
      <c r="J161" s="2">
        <v>23.512450000000001</v>
      </c>
      <c r="K161">
        <v>0</v>
      </c>
      <c r="L161">
        <v>0</v>
      </c>
      <c r="M161">
        <v>0</v>
      </c>
      <c r="N161">
        <v>0</v>
      </c>
      <c r="O161">
        <v>0</v>
      </c>
      <c r="P161">
        <v>2</v>
      </c>
      <c r="Q161">
        <v>0</v>
      </c>
      <c r="R161">
        <v>1</v>
      </c>
      <c r="S161">
        <v>0</v>
      </c>
      <c r="T161">
        <v>4</v>
      </c>
    </row>
    <row r="162" spans="1:20" x14ac:dyDescent="0.3">
      <c r="A162">
        <v>0</v>
      </c>
      <c r="B162">
        <v>0</v>
      </c>
      <c r="C162">
        <v>83</v>
      </c>
      <c r="D162">
        <v>0</v>
      </c>
      <c r="E162" s="1">
        <v>1.6060893497746411</v>
      </c>
      <c r="F162" s="1">
        <v>0</v>
      </c>
      <c r="G162" s="1">
        <v>1.6060893497746411</v>
      </c>
      <c r="H162" s="2">
        <v>39.9</v>
      </c>
      <c r="I162">
        <v>163</v>
      </c>
      <c r="J162" s="2">
        <v>15.0175</v>
      </c>
      <c r="K162">
        <v>0</v>
      </c>
      <c r="L162">
        <v>1</v>
      </c>
      <c r="M162">
        <v>1</v>
      </c>
      <c r="N162">
        <v>1</v>
      </c>
      <c r="O162">
        <v>0</v>
      </c>
      <c r="P162">
        <v>3</v>
      </c>
      <c r="Q162">
        <v>0</v>
      </c>
      <c r="R162">
        <v>0</v>
      </c>
      <c r="S162">
        <v>1</v>
      </c>
      <c r="T162">
        <v>9</v>
      </c>
    </row>
    <row r="163" spans="1:20" x14ac:dyDescent="0.3">
      <c r="A163">
        <v>0</v>
      </c>
      <c r="B163">
        <v>1</v>
      </c>
      <c r="C163">
        <v>77</v>
      </c>
      <c r="D163">
        <v>77</v>
      </c>
      <c r="E163" s="1">
        <v>0.93864676086704701</v>
      </c>
      <c r="F163" s="1">
        <v>0.93864676086704701</v>
      </c>
      <c r="G163" s="1">
        <v>0</v>
      </c>
      <c r="H163" s="2">
        <v>73.5</v>
      </c>
      <c r="I163">
        <v>171</v>
      </c>
      <c r="J163" s="2">
        <v>25.135940000000002</v>
      </c>
      <c r="K163">
        <v>0</v>
      </c>
      <c r="L163">
        <v>1</v>
      </c>
      <c r="M163">
        <v>0</v>
      </c>
      <c r="N163">
        <v>0</v>
      </c>
      <c r="O163">
        <v>0</v>
      </c>
      <c r="P163">
        <v>3</v>
      </c>
      <c r="Q163">
        <v>0</v>
      </c>
      <c r="R163">
        <v>0</v>
      </c>
      <c r="S163">
        <v>1</v>
      </c>
      <c r="T163">
        <v>6</v>
      </c>
    </row>
    <row r="164" spans="1:20" x14ac:dyDescent="0.3">
      <c r="A164">
        <v>0</v>
      </c>
      <c r="B164">
        <v>0</v>
      </c>
      <c r="C164">
        <v>78</v>
      </c>
      <c r="D164">
        <v>0</v>
      </c>
      <c r="E164" s="1">
        <v>1.049887192351646</v>
      </c>
      <c r="F164" s="1">
        <v>0</v>
      </c>
      <c r="G164" s="1">
        <v>1.049887192351646</v>
      </c>
      <c r="H164" s="2">
        <v>48.5</v>
      </c>
      <c r="I164">
        <v>161</v>
      </c>
      <c r="J164" s="2">
        <v>18.710699999999999</v>
      </c>
      <c r="K164">
        <v>0</v>
      </c>
      <c r="L164">
        <v>0</v>
      </c>
      <c r="M164">
        <v>1</v>
      </c>
      <c r="N164">
        <v>0</v>
      </c>
      <c r="O164">
        <v>0</v>
      </c>
      <c r="P164">
        <v>3</v>
      </c>
      <c r="Q164">
        <v>0</v>
      </c>
      <c r="R164">
        <v>0</v>
      </c>
      <c r="S164">
        <v>1</v>
      </c>
      <c r="T164">
        <v>7</v>
      </c>
    </row>
    <row r="165" spans="1:20" x14ac:dyDescent="0.3">
      <c r="A165">
        <v>0</v>
      </c>
      <c r="B165">
        <v>0</v>
      </c>
      <c r="C165">
        <v>82</v>
      </c>
      <c r="D165">
        <v>0</v>
      </c>
      <c r="E165" s="1">
        <v>1.4948489182900422</v>
      </c>
      <c r="F165" s="1">
        <v>0</v>
      </c>
      <c r="G165" s="1">
        <v>1.4948489182900422</v>
      </c>
      <c r="H165" s="2">
        <v>65.8</v>
      </c>
      <c r="I165">
        <v>155</v>
      </c>
      <c r="J165" s="2">
        <v>27.38814</v>
      </c>
      <c r="K165">
        <v>0</v>
      </c>
      <c r="L165">
        <v>0</v>
      </c>
      <c r="M165">
        <v>0</v>
      </c>
      <c r="N165">
        <v>0</v>
      </c>
      <c r="O165">
        <v>0</v>
      </c>
      <c r="P165">
        <v>1</v>
      </c>
      <c r="Q165">
        <v>1</v>
      </c>
      <c r="R165">
        <v>0</v>
      </c>
      <c r="S165">
        <v>0</v>
      </c>
      <c r="T165">
        <v>5</v>
      </c>
    </row>
    <row r="166" spans="1:20" x14ac:dyDescent="0.3">
      <c r="A166">
        <v>0</v>
      </c>
      <c r="B166">
        <v>1</v>
      </c>
      <c r="C166">
        <v>60</v>
      </c>
      <c r="D166">
        <v>60</v>
      </c>
      <c r="E166" s="1">
        <v>-0.95244057437113672</v>
      </c>
      <c r="F166" s="1">
        <v>-0.95244057437113672</v>
      </c>
      <c r="G166" s="1">
        <v>0</v>
      </c>
      <c r="H166" s="2">
        <v>63.5</v>
      </c>
      <c r="I166">
        <v>158</v>
      </c>
      <c r="J166" s="2">
        <v>25.436630000000001</v>
      </c>
      <c r="K166">
        <v>1</v>
      </c>
      <c r="L166">
        <v>0</v>
      </c>
      <c r="M166">
        <v>1</v>
      </c>
      <c r="N166">
        <v>0</v>
      </c>
      <c r="O166">
        <v>0</v>
      </c>
      <c r="P166">
        <v>1</v>
      </c>
      <c r="Q166">
        <v>1</v>
      </c>
      <c r="R166">
        <v>0</v>
      </c>
      <c r="S166">
        <v>0</v>
      </c>
      <c r="T166">
        <v>4</v>
      </c>
    </row>
    <row r="167" spans="1:20" x14ac:dyDescent="0.3">
      <c r="A167">
        <v>0</v>
      </c>
      <c r="B167">
        <v>0</v>
      </c>
      <c r="C167">
        <v>59</v>
      </c>
      <c r="D167">
        <v>0</v>
      </c>
      <c r="E167" s="1">
        <v>-1.0636810058557358</v>
      </c>
      <c r="F167" s="1">
        <v>0</v>
      </c>
      <c r="G167" s="1">
        <v>-1.0636810058557358</v>
      </c>
      <c r="H167" s="2">
        <v>54.4</v>
      </c>
      <c r="I167">
        <v>163</v>
      </c>
      <c r="J167" s="2">
        <v>20.474989999999998</v>
      </c>
      <c r="K167">
        <v>0</v>
      </c>
      <c r="L167">
        <v>0</v>
      </c>
      <c r="M167">
        <v>0</v>
      </c>
      <c r="N167">
        <v>0</v>
      </c>
      <c r="O167">
        <v>0</v>
      </c>
      <c r="P167">
        <v>2</v>
      </c>
      <c r="Q167">
        <v>0</v>
      </c>
      <c r="R167">
        <v>1</v>
      </c>
      <c r="S167">
        <v>0</v>
      </c>
      <c r="T167">
        <v>1</v>
      </c>
    </row>
    <row r="168" spans="1:20" x14ac:dyDescent="0.3">
      <c r="A168">
        <v>0</v>
      </c>
      <c r="B168">
        <v>0</v>
      </c>
      <c r="C168">
        <v>71</v>
      </c>
      <c r="D168">
        <v>0</v>
      </c>
      <c r="E168" s="1">
        <v>0.27120417195945273</v>
      </c>
      <c r="F168" s="1">
        <v>0</v>
      </c>
      <c r="G168" s="1">
        <v>0.27120417195945273</v>
      </c>
      <c r="H168" s="2">
        <v>60.8</v>
      </c>
      <c r="I168">
        <v>160</v>
      </c>
      <c r="J168" s="2">
        <v>23.75</v>
      </c>
      <c r="K168">
        <v>0</v>
      </c>
      <c r="L168">
        <v>0</v>
      </c>
      <c r="M168">
        <v>0</v>
      </c>
      <c r="N168">
        <v>0</v>
      </c>
      <c r="O168">
        <v>0</v>
      </c>
      <c r="P168">
        <v>2</v>
      </c>
      <c r="Q168">
        <v>0</v>
      </c>
      <c r="R168">
        <v>1</v>
      </c>
      <c r="S168">
        <v>0</v>
      </c>
      <c r="T168">
        <v>3</v>
      </c>
    </row>
    <row r="169" spans="1:20" x14ac:dyDescent="0.3">
      <c r="A169">
        <v>0</v>
      </c>
      <c r="B169">
        <v>0</v>
      </c>
      <c r="C169">
        <v>69</v>
      </c>
      <c r="D169">
        <v>0</v>
      </c>
      <c r="E169" s="1">
        <v>4.8723308990254642E-2</v>
      </c>
      <c r="F169" s="1">
        <v>0</v>
      </c>
      <c r="G169" s="1">
        <v>4.8723308990254642E-2</v>
      </c>
      <c r="H169" s="2">
        <v>62.6</v>
      </c>
      <c r="I169">
        <v>165</v>
      </c>
      <c r="J169" s="2">
        <v>22.993569999999998</v>
      </c>
      <c r="K169">
        <v>0</v>
      </c>
      <c r="L169">
        <v>0</v>
      </c>
      <c r="M169">
        <v>0</v>
      </c>
      <c r="N169">
        <v>0</v>
      </c>
      <c r="O169">
        <v>0</v>
      </c>
      <c r="P169">
        <v>2</v>
      </c>
      <c r="Q169">
        <v>0</v>
      </c>
      <c r="R169">
        <v>1</v>
      </c>
      <c r="S169">
        <v>0</v>
      </c>
      <c r="T169">
        <v>2</v>
      </c>
    </row>
    <row r="170" spans="1:20" x14ac:dyDescent="0.3">
      <c r="A170">
        <v>0</v>
      </c>
      <c r="B170">
        <v>1</v>
      </c>
      <c r="C170">
        <v>90</v>
      </c>
      <c r="D170">
        <v>90</v>
      </c>
      <c r="E170" s="1">
        <v>2.3847723701668344</v>
      </c>
      <c r="F170" s="1">
        <v>2.3847723701668344</v>
      </c>
      <c r="G170" s="1">
        <v>0</v>
      </c>
      <c r="H170" s="2">
        <v>47.6</v>
      </c>
      <c r="I170">
        <v>161</v>
      </c>
      <c r="J170" s="2">
        <v>18.363489999999999</v>
      </c>
      <c r="K170">
        <v>0</v>
      </c>
      <c r="L170">
        <v>0</v>
      </c>
      <c r="M170">
        <v>1</v>
      </c>
      <c r="N170">
        <v>0</v>
      </c>
      <c r="O170">
        <v>1</v>
      </c>
      <c r="P170">
        <v>1</v>
      </c>
      <c r="Q170">
        <v>1</v>
      </c>
      <c r="R170">
        <v>0</v>
      </c>
      <c r="S170">
        <v>0</v>
      </c>
      <c r="T170">
        <v>11</v>
      </c>
    </row>
    <row r="171" spans="1:20" x14ac:dyDescent="0.3">
      <c r="A171">
        <v>0</v>
      </c>
      <c r="B171">
        <v>0</v>
      </c>
      <c r="C171">
        <v>60</v>
      </c>
      <c r="D171">
        <v>0</v>
      </c>
      <c r="E171" s="1">
        <v>-0.95244057437113672</v>
      </c>
      <c r="F171" s="1">
        <v>0</v>
      </c>
      <c r="G171" s="1">
        <v>-0.95244057437113672</v>
      </c>
      <c r="H171" s="2">
        <v>63.5</v>
      </c>
      <c r="I171">
        <v>168</v>
      </c>
      <c r="J171" s="2">
        <v>22.49858</v>
      </c>
      <c r="K171">
        <v>1</v>
      </c>
      <c r="L171">
        <v>0</v>
      </c>
      <c r="M171">
        <v>0</v>
      </c>
      <c r="N171">
        <v>0</v>
      </c>
      <c r="O171">
        <v>0</v>
      </c>
      <c r="P171">
        <v>1</v>
      </c>
      <c r="Q171">
        <v>1</v>
      </c>
      <c r="R171">
        <v>0</v>
      </c>
      <c r="S171">
        <v>0</v>
      </c>
      <c r="T171">
        <v>1</v>
      </c>
    </row>
    <row r="172" spans="1:20" x14ac:dyDescent="0.3">
      <c r="A172">
        <v>0</v>
      </c>
      <c r="B172">
        <v>0</v>
      </c>
      <c r="C172">
        <v>60</v>
      </c>
      <c r="D172">
        <v>0</v>
      </c>
      <c r="E172" s="1">
        <v>-0.95244057437113672</v>
      </c>
      <c r="F172" s="1">
        <v>0</v>
      </c>
      <c r="G172" s="1">
        <v>-0.95244057437113672</v>
      </c>
      <c r="H172" s="2">
        <v>67.099999999999994</v>
      </c>
      <c r="I172">
        <v>165</v>
      </c>
      <c r="J172" s="2">
        <v>24.646460000000001</v>
      </c>
      <c r="K172">
        <v>0</v>
      </c>
      <c r="L172">
        <v>0</v>
      </c>
      <c r="M172">
        <v>0</v>
      </c>
      <c r="N172">
        <v>0</v>
      </c>
      <c r="O172">
        <v>0</v>
      </c>
      <c r="P172">
        <v>3</v>
      </c>
      <c r="Q172">
        <v>0</v>
      </c>
      <c r="R172">
        <v>0</v>
      </c>
      <c r="S172">
        <v>1</v>
      </c>
      <c r="T172">
        <v>1</v>
      </c>
    </row>
    <row r="173" spans="1:20" x14ac:dyDescent="0.3">
      <c r="A173">
        <v>0</v>
      </c>
      <c r="B173">
        <v>0</v>
      </c>
      <c r="C173">
        <v>60</v>
      </c>
      <c r="D173">
        <v>0</v>
      </c>
      <c r="E173" s="1">
        <v>-0.95244057437113672</v>
      </c>
      <c r="F173" s="1">
        <v>0</v>
      </c>
      <c r="G173" s="1">
        <v>-0.95244057437113672</v>
      </c>
      <c r="H173" s="2">
        <v>81.599999999999994</v>
      </c>
      <c r="I173">
        <v>166</v>
      </c>
      <c r="J173" s="2">
        <v>29.61242</v>
      </c>
      <c r="K173">
        <v>0</v>
      </c>
      <c r="L173">
        <v>0</v>
      </c>
      <c r="M173">
        <v>0</v>
      </c>
      <c r="N173">
        <v>0</v>
      </c>
      <c r="O173">
        <v>0</v>
      </c>
      <c r="P173">
        <v>2</v>
      </c>
      <c r="Q173">
        <v>0</v>
      </c>
      <c r="R173">
        <v>1</v>
      </c>
      <c r="S173">
        <v>0</v>
      </c>
      <c r="T173">
        <v>1</v>
      </c>
    </row>
    <row r="174" spans="1:20" x14ac:dyDescent="0.3">
      <c r="A174">
        <v>0</v>
      </c>
      <c r="B174">
        <v>0</v>
      </c>
      <c r="C174">
        <v>61</v>
      </c>
      <c r="D174">
        <v>0</v>
      </c>
      <c r="E174" s="1">
        <v>-0.84120014288653766</v>
      </c>
      <c r="F174" s="1">
        <v>0</v>
      </c>
      <c r="G174" s="1">
        <v>-0.84120014288653766</v>
      </c>
      <c r="H174" s="2">
        <v>80.3</v>
      </c>
      <c r="I174">
        <v>168</v>
      </c>
      <c r="J174" s="2">
        <v>28.450959999999998</v>
      </c>
      <c r="K174">
        <v>0</v>
      </c>
      <c r="L174">
        <v>0</v>
      </c>
      <c r="M174">
        <v>0</v>
      </c>
      <c r="N174">
        <v>0</v>
      </c>
      <c r="O174">
        <v>0</v>
      </c>
      <c r="P174">
        <v>2</v>
      </c>
      <c r="Q174">
        <v>0</v>
      </c>
      <c r="R174">
        <v>1</v>
      </c>
      <c r="S174">
        <v>0</v>
      </c>
      <c r="T174">
        <v>1</v>
      </c>
    </row>
    <row r="175" spans="1:20" x14ac:dyDescent="0.3">
      <c r="A175">
        <v>0</v>
      </c>
      <c r="B175">
        <v>0</v>
      </c>
      <c r="C175">
        <v>69</v>
      </c>
      <c r="D175">
        <v>0</v>
      </c>
      <c r="E175" s="1">
        <v>4.8723308990254642E-2</v>
      </c>
      <c r="F175" s="1">
        <v>0</v>
      </c>
      <c r="G175" s="1">
        <v>4.8723308990254642E-2</v>
      </c>
      <c r="H175" s="2">
        <v>49</v>
      </c>
      <c r="I175">
        <v>153</v>
      </c>
      <c r="J175" s="2">
        <v>20.932120000000001</v>
      </c>
      <c r="K175">
        <v>0</v>
      </c>
      <c r="L175">
        <v>0</v>
      </c>
      <c r="M175">
        <v>0</v>
      </c>
      <c r="N175">
        <v>0</v>
      </c>
      <c r="O175">
        <v>0</v>
      </c>
      <c r="P175">
        <v>2</v>
      </c>
      <c r="Q175">
        <v>0</v>
      </c>
      <c r="R175">
        <v>1</v>
      </c>
      <c r="S175">
        <v>0</v>
      </c>
      <c r="T175">
        <v>3</v>
      </c>
    </row>
    <row r="176" spans="1:20" x14ac:dyDescent="0.3">
      <c r="A176">
        <v>0</v>
      </c>
      <c r="B176">
        <v>0</v>
      </c>
      <c r="C176">
        <v>55</v>
      </c>
      <c r="D176">
        <v>0</v>
      </c>
      <c r="E176" s="1">
        <v>-1.508642731794132</v>
      </c>
      <c r="F176" s="1">
        <v>0</v>
      </c>
      <c r="G176" s="1">
        <v>-1.508642731794132</v>
      </c>
      <c r="H176" s="2">
        <v>86.2</v>
      </c>
      <c r="I176">
        <v>153</v>
      </c>
      <c r="J176" s="2">
        <v>36.823439999999998</v>
      </c>
      <c r="K176">
        <v>1</v>
      </c>
      <c r="L176">
        <v>0</v>
      </c>
      <c r="M176">
        <v>1</v>
      </c>
      <c r="N176">
        <v>0</v>
      </c>
      <c r="O176">
        <v>1</v>
      </c>
      <c r="P176">
        <v>2</v>
      </c>
      <c r="Q176">
        <v>0</v>
      </c>
      <c r="R176">
        <v>1</v>
      </c>
      <c r="S176">
        <v>0</v>
      </c>
      <c r="T176">
        <v>3</v>
      </c>
    </row>
    <row r="177" spans="1:20" x14ac:dyDescent="0.3">
      <c r="A177">
        <v>0</v>
      </c>
      <c r="B177">
        <v>1</v>
      </c>
      <c r="C177">
        <v>83</v>
      </c>
      <c r="D177">
        <v>83</v>
      </c>
      <c r="E177" s="1">
        <v>1.6060893497746411</v>
      </c>
      <c r="F177" s="1">
        <v>1.6060893497746411</v>
      </c>
      <c r="G177" s="1">
        <v>0</v>
      </c>
      <c r="H177" s="2">
        <v>59</v>
      </c>
      <c r="I177">
        <v>153</v>
      </c>
      <c r="J177" s="2">
        <v>25.203980000000001</v>
      </c>
      <c r="K177">
        <v>0</v>
      </c>
      <c r="L177">
        <v>0</v>
      </c>
      <c r="M177">
        <v>1</v>
      </c>
      <c r="N177">
        <v>0</v>
      </c>
      <c r="O177">
        <v>0</v>
      </c>
      <c r="P177">
        <v>3</v>
      </c>
      <c r="Q177">
        <v>0</v>
      </c>
      <c r="R177">
        <v>0</v>
      </c>
      <c r="S177">
        <v>1</v>
      </c>
      <c r="T177">
        <v>8</v>
      </c>
    </row>
    <row r="178" spans="1:20" x14ac:dyDescent="0.3">
      <c r="A178">
        <v>0</v>
      </c>
      <c r="B178">
        <v>0</v>
      </c>
      <c r="C178">
        <v>69</v>
      </c>
      <c r="D178">
        <v>0</v>
      </c>
      <c r="E178" s="1">
        <v>4.8723308990254642E-2</v>
      </c>
      <c r="F178" s="1">
        <v>0</v>
      </c>
      <c r="G178" s="1">
        <v>4.8723308990254642E-2</v>
      </c>
      <c r="H178" s="2">
        <v>58.5</v>
      </c>
      <c r="I178">
        <v>170</v>
      </c>
      <c r="J178" s="2">
        <v>20.24221</v>
      </c>
      <c r="K178">
        <v>0</v>
      </c>
      <c r="L178">
        <v>0</v>
      </c>
      <c r="M178">
        <v>0</v>
      </c>
      <c r="N178">
        <v>0</v>
      </c>
      <c r="O178">
        <v>0</v>
      </c>
      <c r="P178">
        <v>1</v>
      </c>
      <c r="Q178">
        <v>1</v>
      </c>
      <c r="R178">
        <v>0</v>
      </c>
      <c r="S178">
        <v>0</v>
      </c>
      <c r="T178">
        <v>2</v>
      </c>
    </row>
    <row r="179" spans="1:20" x14ac:dyDescent="0.3">
      <c r="A179">
        <v>0</v>
      </c>
      <c r="B179">
        <v>0</v>
      </c>
      <c r="C179">
        <v>89</v>
      </c>
      <c r="D179">
        <v>0</v>
      </c>
      <c r="E179" s="1">
        <v>2.2735319386822352</v>
      </c>
      <c r="F179" s="1">
        <v>0</v>
      </c>
      <c r="G179" s="1">
        <v>2.2735319386822352</v>
      </c>
      <c r="H179" s="2">
        <v>52.2</v>
      </c>
      <c r="I179">
        <v>157</v>
      </c>
      <c r="J179" s="2">
        <v>21.177330000000001</v>
      </c>
      <c r="K179">
        <v>0</v>
      </c>
      <c r="L179">
        <v>0</v>
      </c>
      <c r="M179">
        <v>0</v>
      </c>
      <c r="N179">
        <v>0</v>
      </c>
      <c r="O179">
        <v>0</v>
      </c>
      <c r="P179">
        <v>2</v>
      </c>
      <c r="Q179">
        <v>0</v>
      </c>
      <c r="R179">
        <v>1</v>
      </c>
      <c r="S179">
        <v>0</v>
      </c>
      <c r="T179">
        <v>7</v>
      </c>
    </row>
    <row r="180" spans="1:20" x14ac:dyDescent="0.3">
      <c r="A180">
        <v>0</v>
      </c>
      <c r="B180">
        <v>1</v>
      </c>
      <c r="C180">
        <v>85</v>
      </c>
      <c r="D180">
        <v>85</v>
      </c>
      <c r="E180" s="1">
        <v>1.8285702127438392</v>
      </c>
      <c r="F180" s="1">
        <v>1.8285702127438392</v>
      </c>
      <c r="G180" s="1">
        <v>0</v>
      </c>
      <c r="H180" s="2">
        <v>54.9</v>
      </c>
      <c r="I180">
        <v>159</v>
      </c>
      <c r="J180" s="2">
        <v>21.715910000000001</v>
      </c>
      <c r="K180">
        <v>0</v>
      </c>
      <c r="L180">
        <v>1</v>
      </c>
      <c r="M180">
        <v>1</v>
      </c>
      <c r="N180">
        <v>1</v>
      </c>
      <c r="O180">
        <v>0</v>
      </c>
      <c r="P180">
        <v>3</v>
      </c>
      <c r="Q180">
        <v>0</v>
      </c>
      <c r="R180">
        <v>0</v>
      </c>
      <c r="S180">
        <v>1</v>
      </c>
      <c r="T180">
        <v>11</v>
      </c>
    </row>
    <row r="181" spans="1:20" x14ac:dyDescent="0.3">
      <c r="A181">
        <v>0</v>
      </c>
      <c r="B181">
        <v>0</v>
      </c>
      <c r="C181">
        <v>82</v>
      </c>
      <c r="D181">
        <v>0</v>
      </c>
      <c r="E181" s="1">
        <v>1.4948489182900422</v>
      </c>
      <c r="F181" s="1">
        <v>0</v>
      </c>
      <c r="G181" s="1">
        <v>1.4948489182900422</v>
      </c>
      <c r="H181" s="2">
        <v>78.5</v>
      </c>
      <c r="I181">
        <v>161</v>
      </c>
      <c r="J181" s="2">
        <v>30.284320000000001</v>
      </c>
      <c r="K181">
        <v>0</v>
      </c>
      <c r="L181">
        <v>0</v>
      </c>
      <c r="M181">
        <v>0</v>
      </c>
      <c r="N181">
        <v>0</v>
      </c>
      <c r="O181">
        <v>0</v>
      </c>
      <c r="P181">
        <v>1</v>
      </c>
      <c r="Q181">
        <v>1</v>
      </c>
      <c r="R181">
        <v>0</v>
      </c>
      <c r="S181">
        <v>0</v>
      </c>
      <c r="T181">
        <v>5</v>
      </c>
    </row>
    <row r="182" spans="1:20" x14ac:dyDescent="0.3">
      <c r="A182">
        <v>0</v>
      </c>
      <c r="B182">
        <v>0</v>
      </c>
      <c r="C182">
        <v>63</v>
      </c>
      <c r="D182">
        <v>0</v>
      </c>
      <c r="E182" s="1">
        <v>-0.61871927991733955</v>
      </c>
      <c r="F182" s="1">
        <v>0</v>
      </c>
      <c r="G182" s="1">
        <v>-0.61871927991733955</v>
      </c>
      <c r="H182" s="2">
        <v>77.099999999999994</v>
      </c>
      <c r="I182">
        <v>157</v>
      </c>
      <c r="J182" s="2">
        <v>31.279160000000001</v>
      </c>
      <c r="K182">
        <v>0</v>
      </c>
      <c r="L182">
        <v>0</v>
      </c>
      <c r="M182">
        <v>0</v>
      </c>
      <c r="N182">
        <v>0</v>
      </c>
      <c r="O182">
        <v>0</v>
      </c>
      <c r="P182">
        <v>1</v>
      </c>
      <c r="Q182">
        <v>1</v>
      </c>
      <c r="R182">
        <v>0</v>
      </c>
      <c r="S182">
        <v>0</v>
      </c>
      <c r="T182">
        <v>1</v>
      </c>
    </row>
    <row r="183" spans="1:20" x14ac:dyDescent="0.3">
      <c r="A183">
        <v>0</v>
      </c>
      <c r="B183">
        <v>1</v>
      </c>
      <c r="C183">
        <v>63</v>
      </c>
      <c r="D183">
        <v>63</v>
      </c>
      <c r="E183" s="1">
        <v>-0.61871927991733955</v>
      </c>
      <c r="F183" s="1">
        <v>-0.61871927991733955</v>
      </c>
      <c r="G183" s="1">
        <v>0</v>
      </c>
      <c r="H183" s="2">
        <v>81.599999999999994</v>
      </c>
      <c r="I183">
        <v>165</v>
      </c>
      <c r="J183" s="2">
        <v>29.972449999999998</v>
      </c>
      <c r="K183">
        <v>0</v>
      </c>
      <c r="L183">
        <v>0</v>
      </c>
      <c r="M183">
        <v>0</v>
      </c>
      <c r="N183">
        <v>0</v>
      </c>
      <c r="O183">
        <v>0</v>
      </c>
      <c r="P183">
        <v>2</v>
      </c>
      <c r="Q183">
        <v>0</v>
      </c>
      <c r="R183">
        <v>1</v>
      </c>
      <c r="S183">
        <v>0</v>
      </c>
      <c r="T183">
        <v>2</v>
      </c>
    </row>
    <row r="184" spans="1:20" x14ac:dyDescent="0.3">
      <c r="A184">
        <v>0</v>
      </c>
      <c r="B184">
        <v>0</v>
      </c>
      <c r="C184">
        <v>61</v>
      </c>
      <c r="D184">
        <v>0</v>
      </c>
      <c r="E184" s="1">
        <v>-0.84120014288653766</v>
      </c>
      <c r="F184" s="1">
        <v>0</v>
      </c>
      <c r="G184" s="1">
        <v>-0.84120014288653766</v>
      </c>
      <c r="H184" s="2">
        <v>64.400000000000006</v>
      </c>
      <c r="I184">
        <v>158</v>
      </c>
      <c r="J184" s="2">
        <v>25.797149999999998</v>
      </c>
      <c r="K184">
        <v>1</v>
      </c>
      <c r="L184">
        <v>0</v>
      </c>
      <c r="M184">
        <v>0</v>
      </c>
      <c r="N184">
        <v>0</v>
      </c>
      <c r="O184">
        <v>0</v>
      </c>
      <c r="P184">
        <v>1</v>
      </c>
      <c r="Q184">
        <v>1</v>
      </c>
      <c r="R184">
        <v>0</v>
      </c>
      <c r="S184">
        <v>0</v>
      </c>
      <c r="T184">
        <v>1</v>
      </c>
    </row>
    <row r="185" spans="1:20" x14ac:dyDescent="0.3">
      <c r="A185">
        <v>0</v>
      </c>
      <c r="B185">
        <v>0</v>
      </c>
      <c r="C185">
        <v>56</v>
      </c>
      <c r="D185">
        <v>0</v>
      </c>
      <c r="E185" s="1">
        <v>-1.3974023003095328</v>
      </c>
      <c r="F185" s="1">
        <v>0</v>
      </c>
      <c r="G185" s="1">
        <v>-1.3974023003095328</v>
      </c>
      <c r="H185" s="2">
        <v>70.8</v>
      </c>
      <c r="I185">
        <v>168</v>
      </c>
      <c r="J185" s="2">
        <v>25.085039999999999</v>
      </c>
      <c r="K185">
        <v>0</v>
      </c>
      <c r="L185">
        <v>0</v>
      </c>
      <c r="M185">
        <v>0</v>
      </c>
      <c r="N185">
        <v>0</v>
      </c>
      <c r="O185">
        <v>0</v>
      </c>
      <c r="P185">
        <v>1</v>
      </c>
      <c r="Q185">
        <v>1</v>
      </c>
      <c r="R185">
        <v>0</v>
      </c>
      <c r="S185">
        <v>0</v>
      </c>
      <c r="T185">
        <v>0</v>
      </c>
    </row>
    <row r="186" spans="1:20" x14ac:dyDescent="0.3">
      <c r="A186">
        <v>0</v>
      </c>
      <c r="B186">
        <v>0</v>
      </c>
      <c r="C186">
        <v>59</v>
      </c>
      <c r="D186">
        <v>0</v>
      </c>
      <c r="E186" s="1">
        <v>-1.0636810058557358</v>
      </c>
      <c r="F186" s="1">
        <v>0</v>
      </c>
      <c r="G186" s="1">
        <v>-1.0636810058557358</v>
      </c>
      <c r="H186" s="2">
        <v>86.2</v>
      </c>
      <c r="I186">
        <v>167</v>
      </c>
      <c r="J186" s="2">
        <v>30.908239999999999</v>
      </c>
      <c r="K186">
        <v>0</v>
      </c>
      <c r="L186">
        <v>0</v>
      </c>
      <c r="M186">
        <v>0</v>
      </c>
      <c r="N186">
        <v>0</v>
      </c>
      <c r="O186">
        <v>0</v>
      </c>
      <c r="P186">
        <v>2</v>
      </c>
      <c r="Q186">
        <v>0</v>
      </c>
      <c r="R186">
        <v>1</v>
      </c>
      <c r="S186">
        <v>0</v>
      </c>
      <c r="T186">
        <v>0</v>
      </c>
    </row>
    <row r="187" spans="1:20" x14ac:dyDescent="0.3">
      <c r="A187">
        <v>0</v>
      </c>
      <c r="B187">
        <v>0</v>
      </c>
      <c r="C187">
        <v>60</v>
      </c>
      <c r="D187">
        <v>0</v>
      </c>
      <c r="E187" s="1">
        <v>-0.95244057437113672</v>
      </c>
      <c r="F187" s="1">
        <v>0</v>
      </c>
      <c r="G187" s="1">
        <v>-0.95244057437113672</v>
      </c>
      <c r="H187" s="2">
        <v>59</v>
      </c>
      <c r="I187">
        <v>157</v>
      </c>
      <c r="J187" s="2">
        <v>23.936060000000001</v>
      </c>
      <c r="K187">
        <v>0</v>
      </c>
      <c r="L187">
        <v>0</v>
      </c>
      <c r="M187">
        <v>0</v>
      </c>
      <c r="N187">
        <v>0</v>
      </c>
      <c r="O187">
        <v>0</v>
      </c>
      <c r="P187">
        <v>3</v>
      </c>
      <c r="Q187">
        <v>0</v>
      </c>
      <c r="R187">
        <v>0</v>
      </c>
      <c r="S187">
        <v>1</v>
      </c>
      <c r="T187">
        <v>1</v>
      </c>
    </row>
    <row r="188" spans="1:20" x14ac:dyDescent="0.3">
      <c r="A188">
        <v>0</v>
      </c>
      <c r="B188">
        <v>0</v>
      </c>
      <c r="C188">
        <v>67</v>
      </c>
      <c r="D188">
        <v>0</v>
      </c>
      <c r="E188" s="1">
        <v>-0.17375755397894344</v>
      </c>
      <c r="F188" s="1">
        <v>0</v>
      </c>
      <c r="G188" s="1">
        <v>-0.17375755397894344</v>
      </c>
      <c r="H188" s="2">
        <v>67.599999999999994</v>
      </c>
      <c r="I188">
        <v>156</v>
      </c>
      <c r="J188" s="2">
        <v>27.77778</v>
      </c>
      <c r="K188">
        <v>0</v>
      </c>
      <c r="L188">
        <v>0</v>
      </c>
      <c r="M188">
        <v>0</v>
      </c>
      <c r="N188">
        <v>0</v>
      </c>
      <c r="O188">
        <v>0</v>
      </c>
      <c r="P188">
        <v>3</v>
      </c>
      <c r="Q188">
        <v>0</v>
      </c>
      <c r="R188">
        <v>0</v>
      </c>
      <c r="S188">
        <v>1</v>
      </c>
      <c r="T188">
        <v>2</v>
      </c>
    </row>
    <row r="189" spans="1:20" x14ac:dyDescent="0.3">
      <c r="A189">
        <v>0</v>
      </c>
      <c r="B189">
        <v>1</v>
      </c>
      <c r="C189">
        <v>73</v>
      </c>
      <c r="D189">
        <v>73</v>
      </c>
      <c r="E189" s="1">
        <v>0.49368503492865079</v>
      </c>
      <c r="F189" s="1">
        <v>0.49368503492865079</v>
      </c>
      <c r="G189" s="1">
        <v>0</v>
      </c>
      <c r="H189" s="2">
        <v>55.3</v>
      </c>
      <c r="I189">
        <v>166</v>
      </c>
      <c r="J189" s="2">
        <v>20.06822</v>
      </c>
      <c r="K189">
        <v>1</v>
      </c>
      <c r="L189">
        <v>0</v>
      </c>
      <c r="M189">
        <v>0</v>
      </c>
      <c r="N189">
        <v>0</v>
      </c>
      <c r="O189">
        <v>0</v>
      </c>
      <c r="P189">
        <v>3</v>
      </c>
      <c r="Q189">
        <v>0</v>
      </c>
      <c r="R189">
        <v>0</v>
      </c>
      <c r="S189">
        <v>1</v>
      </c>
      <c r="T189">
        <v>5</v>
      </c>
    </row>
    <row r="190" spans="1:20" x14ac:dyDescent="0.3">
      <c r="A190">
        <v>0</v>
      </c>
      <c r="B190">
        <v>0</v>
      </c>
      <c r="C190">
        <v>59</v>
      </c>
      <c r="D190">
        <v>0</v>
      </c>
      <c r="E190" s="1">
        <v>-1.0636810058557358</v>
      </c>
      <c r="F190" s="1">
        <v>0</v>
      </c>
      <c r="G190" s="1">
        <v>-1.0636810058557358</v>
      </c>
      <c r="H190" s="2">
        <v>55.3</v>
      </c>
      <c r="I190">
        <v>165</v>
      </c>
      <c r="J190" s="2">
        <v>20.31221</v>
      </c>
      <c r="K190">
        <v>0</v>
      </c>
      <c r="L190">
        <v>0</v>
      </c>
      <c r="M190">
        <v>0</v>
      </c>
      <c r="N190">
        <v>0</v>
      </c>
      <c r="O190">
        <v>0</v>
      </c>
      <c r="P190">
        <v>3</v>
      </c>
      <c r="Q190">
        <v>0</v>
      </c>
      <c r="R190">
        <v>0</v>
      </c>
      <c r="S190">
        <v>1</v>
      </c>
      <c r="T190">
        <v>1</v>
      </c>
    </row>
    <row r="191" spans="1:20" x14ac:dyDescent="0.3">
      <c r="A191">
        <v>0</v>
      </c>
      <c r="B191">
        <v>1</v>
      </c>
      <c r="C191">
        <v>79</v>
      </c>
      <c r="D191">
        <v>79</v>
      </c>
      <c r="E191" s="1">
        <v>1.1611276238362451</v>
      </c>
      <c r="F191" s="1">
        <v>1.1611276238362451</v>
      </c>
      <c r="G191" s="1">
        <v>0</v>
      </c>
      <c r="H191" s="2">
        <v>72.599999999999994</v>
      </c>
      <c r="I191">
        <v>156</v>
      </c>
      <c r="J191" s="2">
        <v>29.832350000000002</v>
      </c>
      <c r="K191">
        <v>0</v>
      </c>
      <c r="L191">
        <v>0</v>
      </c>
      <c r="M191">
        <v>1</v>
      </c>
      <c r="N191">
        <v>0</v>
      </c>
      <c r="O191">
        <v>0</v>
      </c>
      <c r="P191">
        <v>3</v>
      </c>
      <c r="Q191">
        <v>0</v>
      </c>
      <c r="R191">
        <v>0</v>
      </c>
      <c r="S191">
        <v>1</v>
      </c>
      <c r="T191">
        <v>7</v>
      </c>
    </row>
    <row r="192" spans="1:20" x14ac:dyDescent="0.3">
      <c r="A192">
        <v>0</v>
      </c>
      <c r="B192">
        <v>0</v>
      </c>
      <c r="C192">
        <v>68</v>
      </c>
      <c r="D192">
        <v>0</v>
      </c>
      <c r="E192" s="1">
        <v>-6.2517122494344393E-2</v>
      </c>
      <c r="F192" s="1">
        <v>0</v>
      </c>
      <c r="G192" s="1">
        <v>-6.2517122494344393E-2</v>
      </c>
      <c r="H192" s="2">
        <v>90.7</v>
      </c>
      <c r="I192">
        <v>163</v>
      </c>
      <c r="J192" s="2">
        <v>34.137529999999998</v>
      </c>
      <c r="K192">
        <v>1</v>
      </c>
      <c r="L192">
        <v>0</v>
      </c>
      <c r="M192">
        <v>0</v>
      </c>
      <c r="N192">
        <v>0</v>
      </c>
      <c r="O192">
        <v>0</v>
      </c>
      <c r="P192">
        <v>2</v>
      </c>
      <c r="Q192">
        <v>0</v>
      </c>
      <c r="R192">
        <v>1</v>
      </c>
      <c r="S192">
        <v>0</v>
      </c>
      <c r="T192">
        <v>2</v>
      </c>
    </row>
    <row r="193" spans="1:20" x14ac:dyDescent="0.3">
      <c r="A193">
        <v>0</v>
      </c>
      <c r="B193">
        <v>1</v>
      </c>
      <c r="C193">
        <v>57</v>
      </c>
      <c r="D193">
        <v>57</v>
      </c>
      <c r="E193" s="1">
        <v>-1.2861618688249339</v>
      </c>
      <c r="F193" s="1">
        <v>-1.2861618688249339</v>
      </c>
      <c r="G193" s="1">
        <v>0</v>
      </c>
      <c r="H193" s="2">
        <v>71.2</v>
      </c>
      <c r="I193">
        <v>159</v>
      </c>
      <c r="J193" s="2">
        <v>28.163440000000001</v>
      </c>
      <c r="K193">
        <v>0</v>
      </c>
      <c r="L193">
        <v>0</v>
      </c>
      <c r="M193">
        <v>0</v>
      </c>
      <c r="N193">
        <v>0</v>
      </c>
      <c r="O193">
        <v>0</v>
      </c>
      <c r="P193">
        <v>2</v>
      </c>
      <c r="Q193">
        <v>0</v>
      </c>
      <c r="R193">
        <v>1</v>
      </c>
      <c r="S193">
        <v>0</v>
      </c>
      <c r="T193">
        <v>1</v>
      </c>
    </row>
    <row r="194" spans="1:20" x14ac:dyDescent="0.3">
      <c r="A194">
        <v>0</v>
      </c>
      <c r="B194">
        <v>0</v>
      </c>
      <c r="C194">
        <v>70</v>
      </c>
      <c r="D194">
        <v>0</v>
      </c>
      <c r="E194" s="1">
        <v>0.15996374047485368</v>
      </c>
      <c r="F194" s="1">
        <v>0</v>
      </c>
      <c r="G194" s="1">
        <v>0.15996374047485368</v>
      </c>
      <c r="H194" s="2">
        <v>65.3</v>
      </c>
      <c r="I194">
        <v>158</v>
      </c>
      <c r="J194" s="2">
        <v>26.15767</v>
      </c>
      <c r="K194">
        <v>0</v>
      </c>
      <c r="L194">
        <v>0</v>
      </c>
      <c r="M194">
        <v>0</v>
      </c>
      <c r="N194">
        <v>0</v>
      </c>
      <c r="O194">
        <v>0</v>
      </c>
      <c r="P194">
        <v>1</v>
      </c>
      <c r="Q194">
        <v>1</v>
      </c>
      <c r="R194">
        <v>0</v>
      </c>
      <c r="S194">
        <v>0</v>
      </c>
      <c r="T194">
        <v>3</v>
      </c>
    </row>
    <row r="195" spans="1:20" x14ac:dyDescent="0.3">
      <c r="A195">
        <v>0</v>
      </c>
      <c r="B195">
        <v>0</v>
      </c>
      <c r="C195">
        <v>56</v>
      </c>
      <c r="D195">
        <v>0</v>
      </c>
      <c r="E195" s="1">
        <v>-1.3974023003095328</v>
      </c>
      <c r="F195" s="1">
        <v>0</v>
      </c>
      <c r="G195" s="1">
        <v>-1.3974023003095328</v>
      </c>
      <c r="H195" s="2">
        <v>74.8</v>
      </c>
      <c r="I195">
        <v>159</v>
      </c>
      <c r="J195" s="2">
        <v>29.587440000000001</v>
      </c>
      <c r="K195">
        <v>0</v>
      </c>
      <c r="L195">
        <v>0</v>
      </c>
      <c r="M195">
        <v>0</v>
      </c>
      <c r="N195">
        <v>0</v>
      </c>
      <c r="O195">
        <v>0</v>
      </c>
      <c r="P195">
        <v>3</v>
      </c>
      <c r="Q195">
        <v>0</v>
      </c>
      <c r="R195">
        <v>0</v>
      </c>
      <c r="S195">
        <v>1</v>
      </c>
      <c r="T195">
        <v>0</v>
      </c>
    </row>
    <row r="196" spans="1:20" x14ac:dyDescent="0.3">
      <c r="A196">
        <v>0</v>
      </c>
      <c r="B196">
        <v>0</v>
      </c>
      <c r="C196">
        <v>60</v>
      </c>
      <c r="D196">
        <v>0</v>
      </c>
      <c r="E196" s="1">
        <v>-0.95244057437113672</v>
      </c>
      <c r="F196" s="1">
        <v>0</v>
      </c>
      <c r="G196" s="1">
        <v>-0.95244057437113672</v>
      </c>
      <c r="H196" s="2">
        <v>95.3</v>
      </c>
      <c r="I196">
        <v>171</v>
      </c>
      <c r="J196" s="2">
        <v>32.59122</v>
      </c>
      <c r="K196">
        <v>0</v>
      </c>
      <c r="L196">
        <v>0</v>
      </c>
      <c r="M196">
        <v>1</v>
      </c>
      <c r="N196">
        <v>0</v>
      </c>
      <c r="O196">
        <v>0</v>
      </c>
      <c r="P196">
        <v>2</v>
      </c>
      <c r="Q196">
        <v>0</v>
      </c>
      <c r="R196">
        <v>1</v>
      </c>
      <c r="S196">
        <v>0</v>
      </c>
      <c r="T196">
        <v>3</v>
      </c>
    </row>
    <row r="197" spans="1:20" x14ac:dyDescent="0.3">
      <c r="A197">
        <v>0</v>
      </c>
      <c r="B197">
        <v>0</v>
      </c>
      <c r="C197">
        <v>67</v>
      </c>
      <c r="D197">
        <v>0</v>
      </c>
      <c r="E197" s="1">
        <v>-0.17375755397894344</v>
      </c>
      <c r="F197" s="1">
        <v>0</v>
      </c>
      <c r="G197" s="1">
        <v>-0.17375755397894344</v>
      </c>
      <c r="H197" s="2">
        <v>66.7</v>
      </c>
      <c r="I197">
        <v>155</v>
      </c>
      <c r="J197" s="2">
        <v>27.76275</v>
      </c>
      <c r="K197">
        <v>0</v>
      </c>
      <c r="L197">
        <v>0</v>
      </c>
      <c r="M197">
        <v>0</v>
      </c>
      <c r="N197">
        <v>0</v>
      </c>
      <c r="O197">
        <v>0</v>
      </c>
      <c r="P197">
        <v>1</v>
      </c>
      <c r="Q197">
        <v>1</v>
      </c>
      <c r="R197">
        <v>0</v>
      </c>
      <c r="S197">
        <v>0</v>
      </c>
      <c r="T197">
        <v>2</v>
      </c>
    </row>
    <row r="198" spans="1:20" x14ac:dyDescent="0.3">
      <c r="A198">
        <v>0</v>
      </c>
      <c r="B198">
        <v>0</v>
      </c>
      <c r="C198">
        <v>69</v>
      </c>
      <c r="D198">
        <v>0</v>
      </c>
      <c r="E198" s="1">
        <v>4.8723308990254642E-2</v>
      </c>
      <c r="F198" s="1">
        <v>0</v>
      </c>
      <c r="G198" s="1">
        <v>4.8723308990254642E-2</v>
      </c>
      <c r="H198" s="2">
        <v>98.9</v>
      </c>
      <c r="I198">
        <v>158</v>
      </c>
      <c r="J198" s="2">
        <v>39.617049999999999</v>
      </c>
      <c r="K198">
        <v>1</v>
      </c>
      <c r="L198">
        <v>0</v>
      </c>
      <c r="M198">
        <v>0</v>
      </c>
      <c r="N198">
        <v>0</v>
      </c>
      <c r="O198">
        <v>0</v>
      </c>
      <c r="P198">
        <v>2</v>
      </c>
      <c r="Q198">
        <v>0</v>
      </c>
      <c r="R198">
        <v>1</v>
      </c>
      <c r="S198">
        <v>0</v>
      </c>
      <c r="T198">
        <v>2</v>
      </c>
    </row>
    <row r="199" spans="1:20" x14ac:dyDescent="0.3">
      <c r="A199">
        <v>0</v>
      </c>
      <c r="B199">
        <v>0</v>
      </c>
      <c r="C199">
        <v>60</v>
      </c>
      <c r="D199">
        <v>0</v>
      </c>
      <c r="E199" s="1">
        <v>-0.95244057437113672</v>
      </c>
      <c r="F199" s="1">
        <v>0</v>
      </c>
      <c r="G199" s="1">
        <v>-0.95244057437113672</v>
      </c>
      <c r="H199" s="2">
        <v>79.400000000000006</v>
      </c>
      <c r="I199">
        <v>168</v>
      </c>
      <c r="J199" s="2">
        <v>28.132090000000002</v>
      </c>
      <c r="K199">
        <v>1</v>
      </c>
      <c r="L199">
        <v>1</v>
      </c>
      <c r="M199">
        <v>0</v>
      </c>
      <c r="N199">
        <v>0</v>
      </c>
      <c r="O199">
        <v>0</v>
      </c>
      <c r="P199">
        <v>1</v>
      </c>
      <c r="Q199">
        <v>1</v>
      </c>
      <c r="R199">
        <v>0</v>
      </c>
      <c r="S199">
        <v>0</v>
      </c>
      <c r="T199">
        <v>2</v>
      </c>
    </row>
    <row r="200" spans="1:20" x14ac:dyDescent="0.3">
      <c r="A200">
        <v>0</v>
      </c>
      <c r="B200">
        <v>1</v>
      </c>
      <c r="C200">
        <v>78</v>
      </c>
      <c r="D200">
        <v>78</v>
      </c>
      <c r="E200" s="1">
        <v>1.049887192351646</v>
      </c>
      <c r="F200" s="1">
        <v>1.049887192351646</v>
      </c>
      <c r="G200" s="1">
        <v>0</v>
      </c>
      <c r="H200" s="2">
        <v>70.8</v>
      </c>
      <c r="I200">
        <v>165</v>
      </c>
      <c r="J200" s="2">
        <v>26.005510000000001</v>
      </c>
      <c r="K200">
        <v>0</v>
      </c>
      <c r="L200">
        <v>0</v>
      </c>
      <c r="M200">
        <v>1</v>
      </c>
      <c r="N200">
        <v>0</v>
      </c>
      <c r="O200">
        <v>0</v>
      </c>
      <c r="P200">
        <v>1</v>
      </c>
      <c r="Q200">
        <v>1</v>
      </c>
      <c r="R200">
        <v>0</v>
      </c>
      <c r="S200">
        <v>0</v>
      </c>
      <c r="T200">
        <v>7</v>
      </c>
    </row>
    <row r="201" spans="1:20" x14ac:dyDescent="0.3">
      <c r="A201">
        <v>0</v>
      </c>
      <c r="B201">
        <v>0</v>
      </c>
      <c r="C201">
        <v>56</v>
      </c>
      <c r="D201">
        <v>0</v>
      </c>
      <c r="E201" s="1">
        <v>-1.3974023003095328</v>
      </c>
      <c r="F201" s="1">
        <v>0</v>
      </c>
      <c r="G201" s="1">
        <v>-1.3974023003095328</v>
      </c>
      <c r="H201" s="2">
        <v>127</v>
      </c>
      <c r="I201">
        <v>168</v>
      </c>
      <c r="J201" s="2">
        <v>44.997169999999997</v>
      </c>
      <c r="K201">
        <v>0</v>
      </c>
      <c r="L201">
        <v>0</v>
      </c>
      <c r="M201">
        <v>1</v>
      </c>
      <c r="N201">
        <v>0</v>
      </c>
      <c r="O201">
        <v>0</v>
      </c>
      <c r="P201">
        <v>2</v>
      </c>
      <c r="Q201">
        <v>0</v>
      </c>
      <c r="R201">
        <v>1</v>
      </c>
      <c r="S201">
        <v>0</v>
      </c>
      <c r="T201">
        <v>2</v>
      </c>
    </row>
    <row r="202" spans="1:20" x14ac:dyDescent="0.3">
      <c r="A202">
        <v>0</v>
      </c>
      <c r="B202">
        <v>0</v>
      </c>
      <c r="C202">
        <v>61</v>
      </c>
      <c r="D202">
        <v>0</v>
      </c>
      <c r="E202" s="1">
        <v>-0.84120014288653766</v>
      </c>
      <c r="F202" s="1">
        <v>0</v>
      </c>
      <c r="G202" s="1">
        <v>-0.84120014288653766</v>
      </c>
      <c r="H202" s="2">
        <v>68.900000000000006</v>
      </c>
      <c r="I202">
        <v>165</v>
      </c>
      <c r="J202" s="2">
        <v>25.30762</v>
      </c>
      <c r="K202">
        <v>0</v>
      </c>
      <c r="L202">
        <v>0</v>
      </c>
      <c r="M202">
        <v>0</v>
      </c>
      <c r="N202">
        <v>0</v>
      </c>
      <c r="O202">
        <v>0</v>
      </c>
      <c r="P202">
        <v>3</v>
      </c>
      <c r="Q202">
        <v>0</v>
      </c>
      <c r="R202">
        <v>0</v>
      </c>
      <c r="S202">
        <v>1</v>
      </c>
      <c r="T202">
        <v>1</v>
      </c>
    </row>
    <row r="203" spans="1:20" x14ac:dyDescent="0.3">
      <c r="A203">
        <v>0</v>
      </c>
      <c r="B203">
        <v>0</v>
      </c>
      <c r="C203">
        <v>78</v>
      </c>
      <c r="D203">
        <v>0</v>
      </c>
      <c r="E203" s="1">
        <v>1.049887192351646</v>
      </c>
      <c r="F203" s="1">
        <v>0</v>
      </c>
      <c r="G203" s="1">
        <v>1.049887192351646</v>
      </c>
      <c r="H203" s="2">
        <v>56.2</v>
      </c>
      <c r="I203">
        <v>154</v>
      </c>
      <c r="J203" s="2">
        <v>23.69708</v>
      </c>
      <c r="K203">
        <v>0</v>
      </c>
      <c r="L203">
        <v>0</v>
      </c>
      <c r="M203">
        <v>0</v>
      </c>
      <c r="N203">
        <v>0</v>
      </c>
      <c r="O203">
        <v>0</v>
      </c>
      <c r="P203">
        <v>1</v>
      </c>
      <c r="Q203">
        <v>1</v>
      </c>
      <c r="R203">
        <v>0</v>
      </c>
      <c r="S203">
        <v>0</v>
      </c>
      <c r="T203">
        <v>5</v>
      </c>
    </row>
    <row r="204" spans="1:20" x14ac:dyDescent="0.3">
      <c r="A204">
        <v>0</v>
      </c>
      <c r="B204">
        <v>1</v>
      </c>
      <c r="C204">
        <v>76</v>
      </c>
      <c r="D204">
        <v>76</v>
      </c>
      <c r="E204" s="1">
        <v>0.82740632938244796</v>
      </c>
      <c r="F204" s="1">
        <v>0.82740632938244796</v>
      </c>
      <c r="G204" s="1">
        <v>0</v>
      </c>
      <c r="H204" s="2">
        <v>74.8</v>
      </c>
      <c r="I204">
        <v>168</v>
      </c>
      <c r="J204" s="2">
        <v>26.502269999999999</v>
      </c>
      <c r="K204">
        <v>0</v>
      </c>
      <c r="L204">
        <v>0</v>
      </c>
      <c r="M204">
        <v>1</v>
      </c>
      <c r="N204">
        <v>0</v>
      </c>
      <c r="O204">
        <v>0</v>
      </c>
      <c r="P204">
        <v>1</v>
      </c>
      <c r="Q204">
        <v>1</v>
      </c>
      <c r="R204">
        <v>0</v>
      </c>
      <c r="S204">
        <v>0</v>
      </c>
      <c r="T204">
        <v>7</v>
      </c>
    </row>
    <row r="205" spans="1:20" x14ac:dyDescent="0.3">
      <c r="A205">
        <v>0</v>
      </c>
      <c r="B205">
        <v>0</v>
      </c>
      <c r="C205">
        <v>64</v>
      </c>
      <c r="D205">
        <v>0</v>
      </c>
      <c r="E205" s="1">
        <v>-0.5074788484327406</v>
      </c>
      <c r="F205" s="1">
        <v>0</v>
      </c>
      <c r="G205" s="1">
        <v>-0.5074788484327406</v>
      </c>
      <c r="H205" s="2">
        <v>104.3</v>
      </c>
      <c r="I205">
        <v>153</v>
      </c>
      <c r="J205" s="2">
        <v>44.555520000000001</v>
      </c>
      <c r="K205">
        <v>0</v>
      </c>
      <c r="L205">
        <v>0</v>
      </c>
      <c r="M205">
        <v>0</v>
      </c>
      <c r="N205">
        <v>0</v>
      </c>
      <c r="O205">
        <v>0</v>
      </c>
      <c r="P205">
        <v>2</v>
      </c>
      <c r="Q205">
        <v>0</v>
      </c>
      <c r="R205">
        <v>1</v>
      </c>
      <c r="S205">
        <v>0</v>
      </c>
      <c r="T205">
        <v>1</v>
      </c>
    </row>
    <row r="206" spans="1:20" x14ac:dyDescent="0.3">
      <c r="A206">
        <v>0</v>
      </c>
      <c r="B206">
        <v>0</v>
      </c>
      <c r="C206">
        <v>68</v>
      </c>
      <c r="D206">
        <v>0</v>
      </c>
      <c r="E206" s="1">
        <v>-6.2517122494344393E-2</v>
      </c>
      <c r="F206" s="1">
        <v>0</v>
      </c>
      <c r="G206" s="1">
        <v>-6.2517122494344393E-2</v>
      </c>
      <c r="H206" s="2">
        <v>52.2</v>
      </c>
      <c r="I206">
        <v>163</v>
      </c>
      <c r="J206" s="2">
        <v>19.64696</v>
      </c>
      <c r="K206">
        <v>0</v>
      </c>
      <c r="L206">
        <v>0</v>
      </c>
      <c r="M206">
        <v>0</v>
      </c>
      <c r="N206">
        <v>0</v>
      </c>
      <c r="O206">
        <v>0</v>
      </c>
      <c r="P206">
        <v>1</v>
      </c>
      <c r="Q206">
        <v>1</v>
      </c>
      <c r="R206">
        <v>0</v>
      </c>
      <c r="S206">
        <v>0</v>
      </c>
      <c r="T206">
        <v>3</v>
      </c>
    </row>
    <row r="207" spans="1:20" x14ac:dyDescent="0.3">
      <c r="A207">
        <v>0</v>
      </c>
      <c r="B207">
        <v>0</v>
      </c>
      <c r="C207">
        <v>57</v>
      </c>
      <c r="D207">
        <v>0</v>
      </c>
      <c r="E207" s="1">
        <v>-1.2861618688249339</v>
      </c>
      <c r="F207" s="1">
        <v>0</v>
      </c>
      <c r="G207" s="1">
        <v>-1.2861618688249339</v>
      </c>
      <c r="H207" s="2">
        <v>80.7</v>
      </c>
      <c r="I207">
        <v>162</v>
      </c>
      <c r="J207" s="2">
        <v>30.749880000000001</v>
      </c>
      <c r="K207">
        <v>0</v>
      </c>
      <c r="L207">
        <v>1</v>
      </c>
      <c r="M207">
        <v>0</v>
      </c>
      <c r="N207">
        <v>0</v>
      </c>
      <c r="O207">
        <v>0</v>
      </c>
      <c r="P207">
        <v>1</v>
      </c>
      <c r="Q207">
        <v>1</v>
      </c>
      <c r="R207">
        <v>0</v>
      </c>
      <c r="S207">
        <v>0</v>
      </c>
      <c r="T207">
        <v>1</v>
      </c>
    </row>
    <row r="208" spans="1:20" x14ac:dyDescent="0.3">
      <c r="A208">
        <v>0</v>
      </c>
      <c r="B208">
        <v>0</v>
      </c>
      <c r="C208">
        <v>57</v>
      </c>
      <c r="D208">
        <v>0</v>
      </c>
      <c r="E208" s="1">
        <v>-1.2861618688249339</v>
      </c>
      <c r="F208" s="1">
        <v>0</v>
      </c>
      <c r="G208" s="1">
        <v>-1.2861618688249339</v>
      </c>
      <c r="H208" s="2">
        <v>86.2</v>
      </c>
      <c r="I208">
        <v>163</v>
      </c>
      <c r="J208" s="2">
        <v>32.443820000000002</v>
      </c>
      <c r="K208">
        <v>0</v>
      </c>
      <c r="L208">
        <v>0</v>
      </c>
      <c r="M208">
        <v>0</v>
      </c>
      <c r="N208">
        <v>0</v>
      </c>
      <c r="O208">
        <v>0</v>
      </c>
      <c r="P208">
        <v>3</v>
      </c>
      <c r="Q208">
        <v>0</v>
      </c>
      <c r="R208">
        <v>0</v>
      </c>
      <c r="S208">
        <v>1</v>
      </c>
      <c r="T208">
        <v>0</v>
      </c>
    </row>
    <row r="209" spans="1:20" x14ac:dyDescent="0.3">
      <c r="A209">
        <v>0</v>
      </c>
      <c r="B209">
        <v>0</v>
      </c>
      <c r="C209">
        <v>60</v>
      </c>
      <c r="D209">
        <v>0</v>
      </c>
      <c r="E209" s="1">
        <v>-0.95244057437113672</v>
      </c>
      <c r="F209" s="1">
        <v>0</v>
      </c>
      <c r="G209" s="1">
        <v>-0.95244057437113672</v>
      </c>
      <c r="H209" s="2">
        <v>86.2</v>
      </c>
      <c r="I209">
        <v>158</v>
      </c>
      <c r="J209" s="2">
        <v>34.529719999999998</v>
      </c>
      <c r="K209">
        <v>0</v>
      </c>
      <c r="L209">
        <v>0</v>
      </c>
      <c r="M209">
        <v>0</v>
      </c>
      <c r="N209">
        <v>0</v>
      </c>
      <c r="O209">
        <v>1</v>
      </c>
      <c r="P209">
        <v>1</v>
      </c>
      <c r="Q209">
        <v>1</v>
      </c>
      <c r="R209">
        <v>0</v>
      </c>
      <c r="S209">
        <v>0</v>
      </c>
      <c r="T209">
        <v>2</v>
      </c>
    </row>
    <row r="210" spans="1:20" x14ac:dyDescent="0.3">
      <c r="A210">
        <v>0</v>
      </c>
      <c r="B210">
        <v>0</v>
      </c>
      <c r="C210">
        <v>65</v>
      </c>
      <c r="D210">
        <v>0</v>
      </c>
      <c r="E210" s="1">
        <v>-0.39623841694814149</v>
      </c>
      <c r="F210" s="1">
        <v>0</v>
      </c>
      <c r="G210" s="1">
        <v>-0.39623841694814149</v>
      </c>
      <c r="H210" s="2">
        <v>79.400000000000006</v>
      </c>
      <c r="I210">
        <v>162</v>
      </c>
      <c r="J210" s="2">
        <v>30.254539999999999</v>
      </c>
      <c r="K210">
        <v>0</v>
      </c>
      <c r="L210">
        <v>0</v>
      </c>
      <c r="M210">
        <v>0</v>
      </c>
      <c r="N210">
        <v>0</v>
      </c>
      <c r="O210">
        <v>0</v>
      </c>
      <c r="P210">
        <v>2</v>
      </c>
      <c r="Q210">
        <v>0</v>
      </c>
      <c r="R210">
        <v>1</v>
      </c>
      <c r="S210">
        <v>0</v>
      </c>
      <c r="T210">
        <v>2</v>
      </c>
    </row>
    <row r="211" spans="1:20" x14ac:dyDescent="0.3">
      <c r="A211">
        <v>0</v>
      </c>
      <c r="B211">
        <v>0</v>
      </c>
      <c r="C211">
        <v>72</v>
      </c>
      <c r="D211">
        <v>0</v>
      </c>
      <c r="E211" s="1">
        <v>0.38244460344405179</v>
      </c>
      <c r="F211" s="1">
        <v>0</v>
      </c>
      <c r="G211" s="1">
        <v>0.38244460344405179</v>
      </c>
      <c r="H211" s="2">
        <v>105.2</v>
      </c>
      <c r="I211">
        <v>168</v>
      </c>
      <c r="J211" s="2">
        <v>37.273240000000001</v>
      </c>
      <c r="K211">
        <v>0</v>
      </c>
      <c r="L211">
        <v>1</v>
      </c>
      <c r="M211">
        <v>1</v>
      </c>
      <c r="N211">
        <v>1</v>
      </c>
      <c r="O211">
        <v>0</v>
      </c>
      <c r="P211">
        <v>3</v>
      </c>
      <c r="Q211">
        <v>0</v>
      </c>
      <c r="R211">
        <v>0</v>
      </c>
      <c r="S211">
        <v>1</v>
      </c>
      <c r="T211">
        <v>6</v>
      </c>
    </row>
    <row r="212" spans="1:20" x14ac:dyDescent="0.3">
      <c r="A212">
        <v>0</v>
      </c>
      <c r="B212">
        <v>0</v>
      </c>
      <c r="C212">
        <v>57</v>
      </c>
      <c r="D212">
        <v>0</v>
      </c>
      <c r="E212" s="1">
        <v>-1.2861618688249339</v>
      </c>
      <c r="F212" s="1">
        <v>0</v>
      </c>
      <c r="G212" s="1">
        <v>-1.2861618688249339</v>
      </c>
      <c r="H212" s="2">
        <v>74.8</v>
      </c>
      <c r="I212">
        <v>170</v>
      </c>
      <c r="J212" s="2">
        <v>25.882349999999999</v>
      </c>
      <c r="K212">
        <v>0</v>
      </c>
      <c r="L212">
        <v>0</v>
      </c>
      <c r="M212">
        <v>1</v>
      </c>
      <c r="N212">
        <v>0</v>
      </c>
      <c r="O212">
        <v>0</v>
      </c>
      <c r="P212">
        <v>2</v>
      </c>
      <c r="Q212">
        <v>0</v>
      </c>
      <c r="R212">
        <v>1</v>
      </c>
      <c r="S212">
        <v>0</v>
      </c>
      <c r="T212">
        <v>2</v>
      </c>
    </row>
    <row r="213" spans="1:20" x14ac:dyDescent="0.3">
      <c r="A213">
        <v>0</v>
      </c>
      <c r="B213">
        <v>0</v>
      </c>
      <c r="C213">
        <v>56</v>
      </c>
      <c r="D213">
        <v>0</v>
      </c>
      <c r="E213" s="1">
        <v>-1.3974023003095328</v>
      </c>
      <c r="F213" s="1">
        <v>0</v>
      </c>
      <c r="G213" s="1">
        <v>-1.3974023003095328</v>
      </c>
      <c r="H213" s="2">
        <v>77.099999999999994</v>
      </c>
      <c r="I213">
        <v>162</v>
      </c>
      <c r="J213" s="2">
        <v>29.378139999999998</v>
      </c>
      <c r="K213">
        <v>0</v>
      </c>
      <c r="L213">
        <v>0</v>
      </c>
      <c r="M213">
        <v>0</v>
      </c>
      <c r="N213">
        <v>0</v>
      </c>
      <c r="O213">
        <v>0</v>
      </c>
      <c r="P213">
        <v>3</v>
      </c>
      <c r="Q213">
        <v>0</v>
      </c>
      <c r="R213">
        <v>0</v>
      </c>
      <c r="S213">
        <v>1</v>
      </c>
      <c r="T213">
        <v>0</v>
      </c>
    </row>
    <row r="214" spans="1:20" x14ac:dyDescent="0.3">
      <c r="A214">
        <v>0</v>
      </c>
      <c r="B214">
        <v>0</v>
      </c>
      <c r="C214">
        <v>77</v>
      </c>
      <c r="D214">
        <v>0</v>
      </c>
      <c r="E214" s="1">
        <v>0.93864676086704701</v>
      </c>
      <c r="F214" s="1">
        <v>0</v>
      </c>
      <c r="G214" s="1">
        <v>0.93864676086704701</v>
      </c>
      <c r="H214" s="2">
        <v>65.8</v>
      </c>
      <c r="I214">
        <v>162</v>
      </c>
      <c r="J214" s="2">
        <v>25.072399999999998</v>
      </c>
      <c r="K214">
        <v>0</v>
      </c>
      <c r="L214">
        <v>1</v>
      </c>
      <c r="M214">
        <v>1</v>
      </c>
      <c r="N214">
        <v>1</v>
      </c>
      <c r="O214">
        <v>0</v>
      </c>
      <c r="P214">
        <v>1</v>
      </c>
      <c r="Q214">
        <v>1</v>
      </c>
      <c r="R214">
        <v>0</v>
      </c>
      <c r="S214">
        <v>0</v>
      </c>
      <c r="T214">
        <v>7</v>
      </c>
    </row>
    <row r="215" spans="1:20" x14ac:dyDescent="0.3">
      <c r="A215">
        <v>0</v>
      </c>
      <c r="B215">
        <v>0</v>
      </c>
      <c r="C215">
        <v>57</v>
      </c>
      <c r="D215">
        <v>0</v>
      </c>
      <c r="E215" s="1">
        <v>-1.2861618688249339</v>
      </c>
      <c r="F215" s="1">
        <v>0</v>
      </c>
      <c r="G215" s="1">
        <v>-1.2861618688249339</v>
      </c>
      <c r="H215" s="2">
        <v>70.3</v>
      </c>
      <c r="I215">
        <v>162</v>
      </c>
      <c r="J215" s="2">
        <v>26.78708</v>
      </c>
      <c r="K215">
        <v>0</v>
      </c>
      <c r="L215">
        <v>0</v>
      </c>
      <c r="M215">
        <v>0</v>
      </c>
      <c r="N215">
        <v>0</v>
      </c>
      <c r="O215">
        <v>0</v>
      </c>
      <c r="P215">
        <v>2</v>
      </c>
      <c r="Q215">
        <v>0</v>
      </c>
      <c r="R215">
        <v>1</v>
      </c>
      <c r="S215">
        <v>0</v>
      </c>
      <c r="T215">
        <v>0</v>
      </c>
    </row>
    <row r="216" spans="1:20" x14ac:dyDescent="0.3">
      <c r="A216">
        <v>0</v>
      </c>
      <c r="B216">
        <v>0</v>
      </c>
      <c r="C216">
        <v>83</v>
      </c>
      <c r="D216">
        <v>0</v>
      </c>
      <c r="E216" s="1">
        <v>1.6060893497746411</v>
      </c>
      <c r="F216" s="1">
        <v>0</v>
      </c>
      <c r="G216" s="1">
        <v>1.6060893497746411</v>
      </c>
      <c r="H216" s="2">
        <v>68</v>
      </c>
      <c r="I216">
        <v>165</v>
      </c>
      <c r="J216" s="2">
        <v>24.977039999999999</v>
      </c>
      <c r="K216">
        <v>0</v>
      </c>
      <c r="L216">
        <v>0</v>
      </c>
      <c r="M216">
        <v>1</v>
      </c>
      <c r="N216">
        <v>0</v>
      </c>
      <c r="O216">
        <v>0</v>
      </c>
      <c r="P216">
        <v>1</v>
      </c>
      <c r="Q216">
        <v>1</v>
      </c>
      <c r="R216">
        <v>0</v>
      </c>
      <c r="S216">
        <v>0</v>
      </c>
      <c r="T216">
        <v>7</v>
      </c>
    </row>
    <row r="217" spans="1:20" x14ac:dyDescent="0.3">
      <c r="A217">
        <v>0</v>
      </c>
      <c r="B217">
        <v>1</v>
      </c>
      <c r="C217">
        <v>67</v>
      </c>
      <c r="D217">
        <v>67</v>
      </c>
      <c r="E217" s="1">
        <v>-0.17375755397894344</v>
      </c>
      <c r="F217" s="1">
        <v>-0.17375755397894344</v>
      </c>
      <c r="G217" s="1">
        <v>0</v>
      </c>
      <c r="H217" s="2">
        <v>56.7</v>
      </c>
      <c r="I217">
        <v>165</v>
      </c>
      <c r="J217" s="2">
        <v>20.826450000000001</v>
      </c>
      <c r="K217">
        <v>0</v>
      </c>
      <c r="L217">
        <v>1</v>
      </c>
      <c r="M217">
        <v>0</v>
      </c>
      <c r="N217">
        <v>0</v>
      </c>
      <c r="O217">
        <v>0</v>
      </c>
      <c r="P217">
        <v>1</v>
      </c>
      <c r="Q217">
        <v>1</v>
      </c>
      <c r="R217">
        <v>0</v>
      </c>
      <c r="S217">
        <v>0</v>
      </c>
      <c r="T217">
        <v>5</v>
      </c>
    </row>
    <row r="218" spans="1:20" x14ac:dyDescent="0.3">
      <c r="A218">
        <v>0</v>
      </c>
      <c r="B218">
        <v>0</v>
      </c>
      <c r="C218">
        <v>56</v>
      </c>
      <c r="D218">
        <v>0</v>
      </c>
      <c r="E218" s="1">
        <v>-1.3974023003095328</v>
      </c>
      <c r="F218" s="1">
        <v>0</v>
      </c>
      <c r="G218" s="1">
        <v>-1.3974023003095328</v>
      </c>
      <c r="H218" s="2">
        <v>64.900000000000006</v>
      </c>
      <c r="I218">
        <v>163</v>
      </c>
      <c r="J218" s="2">
        <v>24.426960000000001</v>
      </c>
      <c r="K218">
        <v>1</v>
      </c>
      <c r="L218">
        <v>0</v>
      </c>
      <c r="M218">
        <v>0</v>
      </c>
      <c r="N218">
        <v>0</v>
      </c>
      <c r="O218">
        <v>0</v>
      </c>
      <c r="P218">
        <v>1</v>
      </c>
      <c r="Q218">
        <v>1</v>
      </c>
      <c r="R218">
        <v>0</v>
      </c>
      <c r="S218">
        <v>0</v>
      </c>
      <c r="T218">
        <v>0</v>
      </c>
    </row>
    <row r="219" spans="1:20" x14ac:dyDescent="0.3">
      <c r="A219">
        <v>0</v>
      </c>
      <c r="B219">
        <v>0</v>
      </c>
      <c r="C219">
        <v>77</v>
      </c>
      <c r="D219">
        <v>0</v>
      </c>
      <c r="E219" s="1">
        <v>0.93864676086704701</v>
      </c>
      <c r="F219" s="1">
        <v>0</v>
      </c>
      <c r="G219" s="1">
        <v>0.93864676086704701</v>
      </c>
      <c r="H219" s="2">
        <v>68</v>
      </c>
      <c r="I219">
        <v>170</v>
      </c>
      <c r="J219" s="2">
        <v>23.529409999999999</v>
      </c>
      <c r="K219">
        <v>0</v>
      </c>
      <c r="L219">
        <v>0</v>
      </c>
      <c r="M219">
        <v>0</v>
      </c>
      <c r="N219">
        <v>0</v>
      </c>
      <c r="O219">
        <v>1</v>
      </c>
      <c r="P219">
        <v>1</v>
      </c>
      <c r="Q219">
        <v>1</v>
      </c>
      <c r="R219">
        <v>0</v>
      </c>
      <c r="S219">
        <v>0</v>
      </c>
      <c r="T219">
        <v>5</v>
      </c>
    </row>
    <row r="220" spans="1:20" x14ac:dyDescent="0.3">
      <c r="A220">
        <v>0</v>
      </c>
      <c r="B220">
        <v>0</v>
      </c>
      <c r="C220">
        <v>65</v>
      </c>
      <c r="D220">
        <v>0</v>
      </c>
      <c r="E220" s="1">
        <v>-0.39623841694814149</v>
      </c>
      <c r="F220" s="1">
        <v>0</v>
      </c>
      <c r="G220" s="1">
        <v>-0.39623841694814149</v>
      </c>
      <c r="H220" s="2">
        <v>74.8</v>
      </c>
      <c r="I220">
        <v>160</v>
      </c>
      <c r="J220" s="2">
        <v>29.21875</v>
      </c>
      <c r="K220">
        <v>1</v>
      </c>
      <c r="L220">
        <v>0</v>
      </c>
      <c r="M220">
        <v>0</v>
      </c>
      <c r="N220">
        <v>0</v>
      </c>
      <c r="O220">
        <v>0</v>
      </c>
      <c r="P220">
        <v>3</v>
      </c>
      <c r="Q220">
        <v>0</v>
      </c>
      <c r="R220">
        <v>0</v>
      </c>
      <c r="S220">
        <v>1</v>
      </c>
      <c r="T220">
        <v>2</v>
      </c>
    </row>
    <row r="221" spans="1:20" x14ac:dyDescent="0.3">
      <c r="A221">
        <v>0</v>
      </c>
      <c r="B221">
        <v>0</v>
      </c>
      <c r="C221">
        <v>70</v>
      </c>
      <c r="D221">
        <v>0</v>
      </c>
      <c r="E221" s="1">
        <v>0.15996374047485368</v>
      </c>
      <c r="F221" s="1">
        <v>0</v>
      </c>
      <c r="G221" s="1">
        <v>0.15996374047485368</v>
      </c>
      <c r="H221" s="2">
        <v>57.2</v>
      </c>
      <c r="I221">
        <v>160</v>
      </c>
      <c r="J221" s="2">
        <v>22.34375</v>
      </c>
      <c r="K221">
        <v>0</v>
      </c>
      <c r="L221">
        <v>0</v>
      </c>
      <c r="M221">
        <v>0</v>
      </c>
      <c r="N221">
        <v>0</v>
      </c>
      <c r="O221">
        <v>0</v>
      </c>
      <c r="P221">
        <v>2</v>
      </c>
      <c r="Q221">
        <v>0</v>
      </c>
      <c r="R221">
        <v>1</v>
      </c>
      <c r="S221">
        <v>0</v>
      </c>
      <c r="T221">
        <v>3</v>
      </c>
    </row>
    <row r="222" spans="1:20" x14ac:dyDescent="0.3">
      <c r="A222">
        <v>0</v>
      </c>
      <c r="B222">
        <v>0</v>
      </c>
      <c r="C222">
        <v>72</v>
      </c>
      <c r="D222">
        <v>0</v>
      </c>
      <c r="E222" s="1">
        <v>0.38244460344405179</v>
      </c>
      <c r="F222" s="1">
        <v>0</v>
      </c>
      <c r="G222" s="1">
        <v>0.38244460344405179</v>
      </c>
      <c r="H222" s="2">
        <v>59</v>
      </c>
      <c r="I222">
        <v>162</v>
      </c>
      <c r="J222" s="2">
        <v>22.48133</v>
      </c>
      <c r="K222">
        <v>0</v>
      </c>
      <c r="L222">
        <v>0</v>
      </c>
      <c r="M222">
        <v>1</v>
      </c>
      <c r="N222">
        <v>0</v>
      </c>
      <c r="O222">
        <v>0</v>
      </c>
      <c r="P222">
        <v>3</v>
      </c>
      <c r="Q222">
        <v>0</v>
      </c>
      <c r="R222">
        <v>0</v>
      </c>
      <c r="S222">
        <v>1</v>
      </c>
      <c r="T222">
        <v>5</v>
      </c>
    </row>
    <row r="223" spans="1:20" x14ac:dyDescent="0.3">
      <c r="A223">
        <v>0</v>
      </c>
      <c r="B223">
        <v>0</v>
      </c>
      <c r="C223">
        <v>76</v>
      </c>
      <c r="D223">
        <v>0</v>
      </c>
      <c r="E223" s="1">
        <v>0.82740632938244796</v>
      </c>
      <c r="F223" s="1">
        <v>0</v>
      </c>
      <c r="G223" s="1">
        <v>0.82740632938244796</v>
      </c>
      <c r="H223" s="2">
        <v>58.1</v>
      </c>
      <c r="I223">
        <v>158</v>
      </c>
      <c r="J223" s="2">
        <v>23.273510000000002</v>
      </c>
      <c r="K223">
        <v>0</v>
      </c>
      <c r="L223">
        <v>0</v>
      </c>
      <c r="M223">
        <v>1</v>
      </c>
      <c r="N223">
        <v>0</v>
      </c>
      <c r="O223">
        <v>0</v>
      </c>
      <c r="P223">
        <v>3</v>
      </c>
      <c r="Q223">
        <v>0</v>
      </c>
      <c r="R223">
        <v>0</v>
      </c>
      <c r="S223">
        <v>1</v>
      </c>
      <c r="T223">
        <v>6</v>
      </c>
    </row>
    <row r="224" spans="1:20" x14ac:dyDescent="0.3">
      <c r="A224">
        <v>0</v>
      </c>
      <c r="B224">
        <v>0</v>
      </c>
      <c r="C224">
        <v>58</v>
      </c>
      <c r="D224">
        <v>0</v>
      </c>
      <c r="E224" s="1">
        <v>-1.1749214373403347</v>
      </c>
      <c r="F224" s="1">
        <v>0</v>
      </c>
      <c r="G224" s="1">
        <v>-1.1749214373403347</v>
      </c>
      <c r="H224" s="2">
        <v>59.9</v>
      </c>
      <c r="I224">
        <v>157</v>
      </c>
      <c r="J224" s="2">
        <v>24.301189999999998</v>
      </c>
      <c r="K224">
        <v>0</v>
      </c>
      <c r="L224">
        <v>0</v>
      </c>
      <c r="M224">
        <v>0</v>
      </c>
      <c r="N224">
        <v>0</v>
      </c>
      <c r="O224">
        <v>0</v>
      </c>
      <c r="P224">
        <v>2</v>
      </c>
      <c r="Q224">
        <v>0</v>
      </c>
      <c r="R224">
        <v>1</v>
      </c>
      <c r="S224">
        <v>0</v>
      </c>
      <c r="T224">
        <v>0</v>
      </c>
    </row>
    <row r="225" spans="1:20" x14ac:dyDescent="0.3">
      <c r="A225">
        <v>0</v>
      </c>
      <c r="B225">
        <v>0</v>
      </c>
      <c r="C225">
        <v>69</v>
      </c>
      <c r="D225">
        <v>0</v>
      </c>
      <c r="E225" s="1">
        <v>4.8723308990254642E-2</v>
      </c>
      <c r="F225" s="1">
        <v>0</v>
      </c>
      <c r="G225" s="1">
        <v>4.8723308990254642E-2</v>
      </c>
      <c r="H225" s="2">
        <v>59</v>
      </c>
      <c r="I225">
        <v>157</v>
      </c>
      <c r="J225" s="2">
        <v>23.936060000000001</v>
      </c>
      <c r="K225">
        <v>0</v>
      </c>
      <c r="L225">
        <v>0</v>
      </c>
      <c r="M225">
        <v>0</v>
      </c>
      <c r="N225">
        <v>0</v>
      </c>
      <c r="O225">
        <v>0</v>
      </c>
      <c r="P225">
        <v>1</v>
      </c>
      <c r="Q225">
        <v>1</v>
      </c>
      <c r="R225">
        <v>0</v>
      </c>
      <c r="S225">
        <v>0</v>
      </c>
      <c r="T225">
        <v>2</v>
      </c>
    </row>
    <row r="226" spans="1:20" x14ac:dyDescent="0.3">
      <c r="A226">
        <v>0</v>
      </c>
      <c r="B226">
        <v>0</v>
      </c>
      <c r="C226">
        <v>58</v>
      </c>
      <c r="D226">
        <v>0</v>
      </c>
      <c r="E226" s="1">
        <v>-1.1749214373403347</v>
      </c>
      <c r="F226" s="1">
        <v>0</v>
      </c>
      <c r="G226" s="1">
        <v>-1.1749214373403347</v>
      </c>
      <c r="H226" s="2">
        <v>119.7</v>
      </c>
      <c r="I226">
        <v>165</v>
      </c>
      <c r="J226" s="2">
        <v>43.966940000000001</v>
      </c>
      <c r="K226">
        <v>0</v>
      </c>
      <c r="L226">
        <v>0</v>
      </c>
      <c r="M226">
        <v>1</v>
      </c>
      <c r="N226">
        <v>0</v>
      </c>
      <c r="O226">
        <v>0</v>
      </c>
      <c r="P226">
        <v>1</v>
      </c>
      <c r="Q226">
        <v>1</v>
      </c>
      <c r="R226">
        <v>0</v>
      </c>
      <c r="S226">
        <v>0</v>
      </c>
      <c r="T226">
        <v>2</v>
      </c>
    </row>
    <row r="227" spans="1:20" x14ac:dyDescent="0.3">
      <c r="A227">
        <v>0</v>
      </c>
      <c r="B227">
        <v>0</v>
      </c>
      <c r="C227">
        <v>60</v>
      </c>
      <c r="D227">
        <v>0</v>
      </c>
      <c r="E227" s="1">
        <v>-0.95244057437113672</v>
      </c>
      <c r="F227" s="1">
        <v>0</v>
      </c>
      <c r="G227" s="1">
        <v>-0.95244057437113672</v>
      </c>
      <c r="H227" s="2">
        <v>63.5</v>
      </c>
      <c r="I227">
        <v>171</v>
      </c>
      <c r="J227" s="2">
        <v>21.716080000000002</v>
      </c>
      <c r="K227">
        <v>0</v>
      </c>
      <c r="L227">
        <v>0</v>
      </c>
      <c r="M227">
        <v>0</v>
      </c>
      <c r="N227">
        <v>0</v>
      </c>
      <c r="O227">
        <v>0</v>
      </c>
      <c r="P227">
        <v>1</v>
      </c>
      <c r="Q227">
        <v>1</v>
      </c>
      <c r="R227">
        <v>0</v>
      </c>
      <c r="S227">
        <v>0</v>
      </c>
      <c r="T227">
        <v>1</v>
      </c>
    </row>
    <row r="228" spans="1:20" x14ac:dyDescent="0.3">
      <c r="A228">
        <v>0</v>
      </c>
      <c r="B228">
        <v>0</v>
      </c>
      <c r="C228">
        <v>61</v>
      </c>
      <c r="D228">
        <v>0</v>
      </c>
      <c r="E228" s="1">
        <v>-0.84120014288653766</v>
      </c>
      <c r="F228" s="1">
        <v>0</v>
      </c>
      <c r="G228" s="1">
        <v>-0.84120014288653766</v>
      </c>
      <c r="H228" s="2">
        <v>99.8</v>
      </c>
      <c r="I228">
        <v>166</v>
      </c>
      <c r="J228" s="2">
        <v>36.21716</v>
      </c>
      <c r="K228">
        <v>0</v>
      </c>
      <c r="L228">
        <v>0</v>
      </c>
      <c r="M228">
        <v>0</v>
      </c>
      <c r="N228">
        <v>0</v>
      </c>
      <c r="O228">
        <v>0</v>
      </c>
      <c r="P228">
        <v>1</v>
      </c>
      <c r="Q228">
        <v>1</v>
      </c>
      <c r="R228">
        <v>0</v>
      </c>
      <c r="S228">
        <v>0</v>
      </c>
      <c r="T228">
        <v>1</v>
      </c>
    </row>
    <row r="229" spans="1:20" x14ac:dyDescent="0.3">
      <c r="A229">
        <v>0</v>
      </c>
      <c r="B229">
        <v>1</v>
      </c>
      <c r="C229">
        <v>57</v>
      </c>
      <c r="D229">
        <v>57</v>
      </c>
      <c r="E229" s="1">
        <v>-1.2861618688249339</v>
      </c>
      <c r="F229" s="1">
        <v>-1.2861618688249339</v>
      </c>
      <c r="G229" s="1">
        <v>0</v>
      </c>
      <c r="H229" s="2">
        <v>47.6</v>
      </c>
      <c r="I229">
        <v>153</v>
      </c>
      <c r="J229" s="2">
        <v>20.334060000000001</v>
      </c>
      <c r="K229">
        <v>1</v>
      </c>
      <c r="L229">
        <v>0</v>
      </c>
      <c r="M229">
        <v>1</v>
      </c>
      <c r="N229">
        <v>0</v>
      </c>
      <c r="O229">
        <v>1</v>
      </c>
      <c r="P229">
        <v>3</v>
      </c>
      <c r="Q229">
        <v>0</v>
      </c>
      <c r="R229">
        <v>0</v>
      </c>
      <c r="S229">
        <v>1</v>
      </c>
      <c r="T229">
        <v>5</v>
      </c>
    </row>
    <row r="230" spans="1:20" x14ac:dyDescent="0.3">
      <c r="A230">
        <v>0</v>
      </c>
      <c r="B230">
        <v>0</v>
      </c>
      <c r="C230">
        <v>68</v>
      </c>
      <c r="D230">
        <v>0</v>
      </c>
      <c r="E230" s="1">
        <v>-6.2517122494344393E-2</v>
      </c>
      <c r="F230" s="1">
        <v>0</v>
      </c>
      <c r="G230" s="1">
        <v>-6.2517122494344393E-2</v>
      </c>
      <c r="H230" s="2">
        <v>89.8</v>
      </c>
      <c r="I230">
        <v>167</v>
      </c>
      <c r="J230" s="2">
        <v>32.199080000000002</v>
      </c>
      <c r="K230">
        <v>0</v>
      </c>
      <c r="L230">
        <v>0</v>
      </c>
      <c r="M230">
        <v>1</v>
      </c>
      <c r="N230">
        <v>0</v>
      </c>
      <c r="O230">
        <v>0</v>
      </c>
      <c r="P230">
        <v>2</v>
      </c>
      <c r="Q230">
        <v>0</v>
      </c>
      <c r="R230">
        <v>1</v>
      </c>
      <c r="S230">
        <v>0</v>
      </c>
      <c r="T230">
        <v>4</v>
      </c>
    </row>
    <row r="231" spans="1:20" x14ac:dyDescent="0.3">
      <c r="A231">
        <v>0</v>
      </c>
      <c r="B231">
        <v>0</v>
      </c>
      <c r="C231">
        <v>60</v>
      </c>
      <c r="D231">
        <v>0</v>
      </c>
      <c r="E231" s="1">
        <v>-0.95244057437113672</v>
      </c>
      <c r="F231" s="1">
        <v>0</v>
      </c>
      <c r="G231" s="1">
        <v>-0.95244057437113672</v>
      </c>
      <c r="H231" s="2">
        <v>63.5</v>
      </c>
      <c r="I231">
        <v>166</v>
      </c>
      <c r="J231" s="2">
        <v>23.043980000000001</v>
      </c>
      <c r="K231">
        <v>0</v>
      </c>
      <c r="L231">
        <v>0</v>
      </c>
      <c r="M231">
        <v>0</v>
      </c>
      <c r="N231">
        <v>0</v>
      </c>
      <c r="O231">
        <v>0</v>
      </c>
      <c r="P231">
        <v>3</v>
      </c>
      <c r="Q231">
        <v>0</v>
      </c>
      <c r="R231">
        <v>0</v>
      </c>
      <c r="S231">
        <v>1</v>
      </c>
      <c r="T231">
        <v>1</v>
      </c>
    </row>
    <row r="232" spans="1:20" x14ac:dyDescent="0.3">
      <c r="A232">
        <v>0</v>
      </c>
      <c r="B232">
        <v>1</v>
      </c>
      <c r="C232">
        <v>76</v>
      </c>
      <c r="D232">
        <v>76</v>
      </c>
      <c r="E232" s="1">
        <v>0.82740632938244796</v>
      </c>
      <c r="F232" s="1">
        <v>0.82740632938244796</v>
      </c>
      <c r="G232" s="1">
        <v>0</v>
      </c>
      <c r="H232" s="2">
        <v>100.7</v>
      </c>
      <c r="I232">
        <v>160</v>
      </c>
      <c r="J232" s="2">
        <v>39.335940000000001</v>
      </c>
      <c r="K232">
        <v>0</v>
      </c>
      <c r="L232">
        <v>0</v>
      </c>
      <c r="M232">
        <v>0</v>
      </c>
      <c r="N232">
        <v>0</v>
      </c>
      <c r="O232">
        <v>0</v>
      </c>
      <c r="P232">
        <v>1</v>
      </c>
      <c r="Q232">
        <v>1</v>
      </c>
      <c r="R232">
        <v>0</v>
      </c>
      <c r="S232">
        <v>0</v>
      </c>
      <c r="T232">
        <v>5</v>
      </c>
    </row>
    <row r="233" spans="1:20" x14ac:dyDescent="0.3">
      <c r="A233">
        <v>0</v>
      </c>
      <c r="B233">
        <v>0</v>
      </c>
      <c r="C233">
        <v>58</v>
      </c>
      <c r="D233">
        <v>0</v>
      </c>
      <c r="E233" s="1">
        <v>-1.1749214373403347</v>
      </c>
      <c r="F233" s="1">
        <v>0</v>
      </c>
      <c r="G233" s="1">
        <v>-1.1749214373403347</v>
      </c>
      <c r="H233" s="2">
        <v>57.2</v>
      </c>
      <c r="I233">
        <v>168</v>
      </c>
      <c r="J233" s="2">
        <v>20.266439999999999</v>
      </c>
      <c r="K233">
        <v>1</v>
      </c>
      <c r="L233">
        <v>0</v>
      </c>
      <c r="M233">
        <v>0</v>
      </c>
      <c r="N233">
        <v>0</v>
      </c>
      <c r="O233">
        <v>0</v>
      </c>
      <c r="P233">
        <v>2</v>
      </c>
      <c r="Q233">
        <v>0</v>
      </c>
      <c r="R233">
        <v>1</v>
      </c>
      <c r="S233">
        <v>0</v>
      </c>
      <c r="T233">
        <v>0</v>
      </c>
    </row>
    <row r="234" spans="1:20" x14ac:dyDescent="0.3">
      <c r="A234">
        <v>0</v>
      </c>
      <c r="B234">
        <v>0</v>
      </c>
      <c r="C234">
        <v>75</v>
      </c>
      <c r="D234">
        <v>0</v>
      </c>
      <c r="E234" s="1">
        <v>0.7161658978978489</v>
      </c>
      <c r="F234" s="1">
        <v>0</v>
      </c>
      <c r="G234" s="1">
        <v>0.7161658978978489</v>
      </c>
      <c r="H234" s="2">
        <v>113.4</v>
      </c>
      <c r="I234">
        <v>172</v>
      </c>
      <c r="J234" s="2">
        <v>38.331530000000001</v>
      </c>
      <c r="K234">
        <v>0</v>
      </c>
      <c r="L234">
        <v>0</v>
      </c>
      <c r="M234">
        <v>1</v>
      </c>
      <c r="N234">
        <v>0</v>
      </c>
      <c r="O234">
        <v>0</v>
      </c>
      <c r="P234">
        <v>2</v>
      </c>
      <c r="Q234">
        <v>0</v>
      </c>
      <c r="R234">
        <v>1</v>
      </c>
      <c r="S234">
        <v>0</v>
      </c>
      <c r="T234">
        <v>6</v>
      </c>
    </row>
    <row r="235" spans="1:20" x14ac:dyDescent="0.3">
      <c r="A235">
        <v>0</v>
      </c>
      <c r="B235">
        <v>0</v>
      </c>
      <c r="C235">
        <v>62</v>
      </c>
      <c r="D235">
        <v>0</v>
      </c>
      <c r="E235" s="1">
        <v>-0.7299597114019386</v>
      </c>
      <c r="F235" s="1">
        <v>0</v>
      </c>
      <c r="G235" s="1">
        <v>-0.7299597114019386</v>
      </c>
      <c r="H235" s="2">
        <v>72.599999999999994</v>
      </c>
      <c r="I235">
        <v>158</v>
      </c>
      <c r="J235" s="2">
        <v>29.081880000000002</v>
      </c>
      <c r="K235">
        <v>0</v>
      </c>
      <c r="L235">
        <v>0</v>
      </c>
      <c r="M235">
        <v>0</v>
      </c>
      <c r="N235">
        <v>0</v>
      </c>
      <c r="O235">
        <v>0</v>
      </c>
      <c r="P235">
        <v>2</v>
      </c>
      <c r="Q235">
        <v>0</v>
      </c>
      <c r="R235">
        <v>1</v>
      </c>
      <c r="S235">
        <v>0</v>
      </c>
      <c r="T235">
        <v>1</v>
      </c>
    </row>
    <row r="236" spans="1:20" x14ac:dyDescent="0.3">
      <c r="A236">
        <v>0</v>
      </c>
      <c r="B236">
        <v>0</v>
      </c>
      <c r="C236">
        <v>62</v>
      </c>
      <c r="D236">
        <v>0</v>
      </c>
      <c r="E236" s="1">
        <v>-0.7299597114019386</v>
      </c>
      <c r="F236" s="1">
        <v>0</v>
      </c>
      <c r="G236" s="1">
        <v>-0.7299597114019386</v>
      </c>
      <c r="H236" s="2">
        <v>64.900000000000006</v>
      </c>
      <c r="I236">
        <v>173</v>
      </c>
      <c r="J236" s="2">
        <v>21.684650000000001</v>
      </c>
      <c r="K236">
        <v>0</v>
      </c>
      <c r="L236">
        <v>1</v>
      </c>
      <c r="M236">
        <v>0</v>
      </c>
      <c r="N236">
        <v>0</v>
      </c>
      <c r="O236">
        <v>0</v>
      </c>
      <c r="P236">
        <v>3</v>
      </c>
      <c r="Q236">
        <v>0</v>
      </c>
      <c r="R236">
        <v>0</v>
      </c>
      <c r="S236">
        <v>1</v>
      </c>
      <c r="T236">
        <v>2</v>
      </c>
    </row>
    <row r="237" spans="1:20" x14ac:dyDescent="0.3">
      <c r="A237">
        <v>0</v>
      </c>
      <c r="B237">
        <v>0</v>
      </c>
      <c r="C237">
        <v>59</v>
      </c>
      <c r="D237">
        <v>0</v>
      </c>
      <c r="E237" s="1">
        <v>-1.0636810058557358</v>
      </c>
      <c r="F237" s="1">
        <v>0</v>
      </c>
      <c r="G237" s="1">
        <v>-1.0636810058557358</v>
      </c>
      <c r="H237" s="2">
        <v>76.7</v>
      </c>
      <c r="I237">
        <v>160</v>
      </c>
      <c r="J237" s="2">
        <v>29.960940000000001</v>
      </c>
      <c r="K237">
        <v>0</v>
      </c>
      <c r="L237">
        <v>0</v>
      </c>
      <c r="M237">
        <v>0</v>
      </c>
      <c r="N237">
        <v>0</v>
      </c>
      <c r="O237">
        <v>0</v>
      </c>
      <c r="P237">
        <v>1</v>
      </c>
      <c r="Q237">
        <v>1</v>
      </c>
      <c r="R237">
        <v>0</v>
      </c>
      <c r="S237">
        <v>0</v>
      </c>
      <c r="T237">
        <v>0</v>
      </c>
    </row>
    <row r="238" spans="1:20" x14ac:dyDescent="0.3">
      <c r="A238">
        <v>0</v>
      </c>
      <c r="B238">
        <v>0</v>
      </c>
      <c r="C238">
        <v>58</v>
      </c>
      <c r="D238">
        <v>0</v>
      </c>
      <c r="E238" s="1">
        <v>-1.1749214373403347</v>
      </c>
      <c r="F238" s="1">
        <v>0</v>
      </c>
      <c r="G238" s="1">
        <v>-1.1749214373403347</v>
      </c>
      <c r="H238" s="2">
        <v>54.4</v>
      </c>
      <c r="I238">
        <v>152</v>
      </c>
      <c r="J238" s="2">
        <v>23.54571</v>
      </c>
      <c r="K238">
        <v>0</v>
      </c>
      <c r="L238">
        <v>0</v>
      </c>
      <c r="M238">
        <v>0</v>
      </c>
      <c r="N238">
        <v>0</v>
      </c>
      <c r="O238">
        <v>0</v>
      </c>
      <c r="P238">
        <v>3</v>
      </c>
      <c r="Q238">
        <v>0</v>
      </c>
      <c r="R238">
        <v>0</v>
      </c>
      <c r="S238">
        <v>1</v>
      </c>
      <c r="T238">
        <v>1</v>
      </c>
    </row>
    <row r="239" spans="1:20" x14ac:dyDescent="0.3">
      <c r="A239">
        <v>0</v>
      </c>
      <c r="B239">
        <v>0</v>
      </c>
      <c r="C239">
        <v>58</v>
      </c>
      <c r="D239">
        <v>0</v>
      </c>
      <c r="E239" s="1">
        <v>-1.1749214373403347</v>
      </c>
      <c r="F239" s="1">
        <v>0</v>
      </c>
      <c r="G239" s="1">
        <v>-1.1749214373403347</v>
      </c>
      <c r="H239" s="2">
        <v>86.2</v>
      </c>
      <c r="I239">
        <v>162</v>
      </c>
      <c r="J239" s="2">
        <v>32.845599999999997</v>
      </c>
      <c r="K239">
        <v>0</v>
      </c>
      <c r="L239">
        <v>0</v>
      </c>
      <c r="M239">
        <v>0</v>
      </c>
      <c r="N239">
        <v>0</v>
      </c>
      <c r="O239">
        <v>0</v>
      </c>
      <c r="P239">
        <v>3</v>
      </c>
      <c r="Q239">
        <v>0</v>
      </c>
      <c r="R239">
        <v>0</v>
      </c>
      <c r="S239">
        <v>1</v>
      </c>
      <c r="T239">
        <v>0</v>
      </c>
    </row>
    <row r="240" spans="1:20" x14ac:dyDescent="0.3">
      <c r="A240">
        <v>0</v>
      </c>
      <c r="B240">
        <v>1</v>
      </c>
      <c r="C240">
        <v>59</v>
      </c>
      <c r="D240">
        <v>59</v>
      </c>
      <c r="E240" s="1">
        <v>-1.0636810058557358</v>
      </c>
      <c r="F240" s="1">
        <v>-1.0636810058557358</v>
      </c>
      <c r="G240" s="1">
        <v>0</v>
      </c>
      <c r="H240" s="2">
        <v>120.2</v>
      </c>
      <c r="I240">
        <v>165</v>
      </c>
      <c r="J240" s="2">
        <v>44.150599999999997</v>
      </c>
      <c r="K240">
        <v>0</v>
      </c>
      <c r="L240">
        <v>0</v>
      </c>
      <c r="M240">
        <v>1</v>
      </c>
      <c r="N240">
        <v>0</v>
      </c>
      <c r="O240">
        <v>0</v>
      </c>
      <c r="P240">
        <v>1</v>
      </c>
      <c r="Q240">
        <v>1</v>
      </c>
      <c r="R240">
        <v>0</v>
      </c>
      <c r="S240">
        <v>0</v>
      </c>
      <c r="T240">
        <v>3</v>
      </c>
    </row>
    <row r="241" spans="1:20" x14ac:dyDescent="0.3">
      <c r="A241">
        <v>0</v>
      </c>
      <c r="B241">
        <v>0</v>
      </c>
      <c r="C241">
        <v>64</v>
      </c>
      <c r="D241">
        <v>0</v>
      </c>
      <c r="E241" s="1">
        <v>-0.5074788484327406</v>
      </c>
      <c r="F241" s="1">
        <v>0</v>
      </c>
      <c r="G241" s="1">
        <v>-0.5074788484327406</v>
      </c>
      <c r="H241" s="2">
        <v>64.900000000000006</v>
      </c>
      <c r="I241">
        <v>163</v>
      </c>
      <c r="J241" s="2">
        <v>24.426960000000001</v>
      </c>
      <c r="K241">
        <v>1</v>
      </c>
      <c r="L241">
        <v>0</v>
      </c>
      <c r="M241">
        <v>0</v>
      </c>
      <c r="N241">
        <v>0</v>
      </c>
      <c r="O241">
        <v>1</v>
      </c>
      <c r="P241">
        <v>2</v>
      </c>
      <c r="Q241">
        <v>0</v>
      </c>
      <c r="R241">
        <v>1</v>
      </c>
      <c r="S241">
        <v>0</v>
      </c>
      <c r="T241">
        <v>2</v>
      </c>
    </row>
    <row r="242" spans="1:20" x14ac:dyDescent="0.3">
      <c r="A242">
        <v>0</v>
      </c>
      <c r="B242">
        <v>0</v>
      </c>
      <c r="C242">
        <v>69</v>
      </c>
      <c r="D242">
        <v>0</v>
      </c>
      <c r="E242" s="1">
        <v>4.8723308990254642E-2</v>
      </c>
      <c r="F242" s="1">
        <v>0</v>
      </c>
      <c r="G242" s="1">
        <v>4.8723308990254642E-2</v>
      </c>
      <c r="H242" s="2">
        <v>74.8</v>
      </c>
      <c r="I242">
        <v>162</v>
      </c>
      <c r="J242" s="2">
        <v>28.501750000000001</v>
      </c>
      <c r="K242">
        <v>0</v>
      </c>
      <c r="L242">
        <v>0</v>
      </c>
      <c r="M242">
        <v>1</v>
      </c>
      <c r="N242">
        <v>0</v>
      </c>
      <c r="O242">
        <v>0</v>
      </c>
      <c r="P242">
        <v>3</v>
      </c>
      <c r="Q242">
        <v>0</v>
      </c>
      <c r="R242">
        <v>0</v>
      </c>
      <c r="S242">
        <v>1</v>
      </c>
      <c r="T242">
        <v>4</v>
      </c>
    </row>
    <row r="243" spans="1:20" x14ac:dyDescent="0.3">
      <c r="A243">
        <v>0</v>
      </c>
      <c r="B243">
        <v>1</v>
      </c>
      <c r="C243">
        <v>61</v>
      </c>
      <c r="D243">
        <v>61</v>
      </c>
      <c r="E243" s="1">
        <v>-0.84120014288653766</v>
      </c>
      <c r="F243" s="1">
        <v>-0.84120014288653766</v>
      </c>
      <c r="G243" s="1">
        <v>0</v>
      </c>
      <c r="H243" s="2">
        <v>68</v>
      </c>
      <c r="I243">
        <v>158</v>
      </c>
      <c r="J243" s="2">
        <v>27.239229999999999</v>
      </c>
      <c r="K243">
        <v>1</v>
      </c>
      <c r="L243">
        <v>0</v>
      </c>
      <c r="M243">
        <v>0</v>
      </c>
      <c r="N243">
        <v>0</v>
      </c>
      <c r="O243">
        <v>1</v>
      </c>
      <c r="P243">
        <v>2</v>
      </c>
      <c r="Q243">
        <v>0</v>
      </c>
      <c r="R243">
        <v>1</v>
      </c>
      <c r="S243">
        <v>0</v>
      </c>
      <c r="T243">
        <v>3</v>
      </c>
    </row>
    <row r="244" spans="1:20" x14ac:dyDescent="0.3">
      <c r="A244">
        <v>0</v>
      </c>
      <c r="B244">
        <v>0</v>
      </c>
      <c r="C244">
        <v>65</v>
      </c>
      <c r="D244">
        <v>0</v>
      </c>
      <c r="E244" s="1">
        <v>-0.39623841694814149</v>
      </c>
      <c r="F244" s="1">
        <v>0</v>
      </c>
      <c r="G244" s="1">
        <v>-0.39623841694814149</v>
      </c>
      <c r="H244" s="2">
        <v>58.1</v>
      </c>
      <c r="I244">
        <v>156</v>
      </c>
      <c r="J244" s="2">
        <v>23.874099999999999</v>
      </c>
      <c r="K244">
        <v>0</v>
      </c>
      <c r="L244">
        <v>0</v>
      </c>
      <c r="M244">
        <v>0</v>
      </c>
      <c r="N244">
        <v>0</v>
      </c>
      <c r="O244">
        <v>0</v>
      </c>
      <c r="P244">
        <v>1</v>
      </c>
      <c r="Q244">
        <v>1</v>
      </c>
      <c r="R244">
        <v>0</v>
      </c>
      <c r="S244">
        <v>0</v>
      </c>
      <c r="T244">
        <v>2</v>
      </c>
    </row>
    <row r="245" spans="1:20" x14ac:dyDescent="0.3">
      <c r="A245">
        <v>0</v>
      </c>
      <c r="B245">
        <v>0</v>
      </c>
      <c r="C245">
        <v>62</v>
      </c>
      <c r="D245">
        <v>0</v>
      </c>
      <c r="E245" s="1">
        <v>-0.7299597114019386</v>
      </c>
      <c r="F245" s="1">
        <v>0</v>
      </c>
      <c r="G245" s="1">
        <v>-0.7299597114019386</v>
      </c>
      <c r="H245" s="2">
        <v>74.8</v>
      </c>
      <c r="I245">
        <v>168</v>
      </c>
      <c r="J245" s="2">
        <v>26.502269999999999</v>
      </c>
      <c r="K245">
        <v>0</v>
      </c>
      <c r="L245">
        <v>0</v>
      </c>
      <c r="M245">
        <v>0</v>
      </c>
      <c r="N245">
        <v>0</v>
      </c>
      <c r="O245">
        <v>0</v>
      </c>
      <c r="P245">
        <v>1</v>
      </c>
      <c r="Q245">
        <v>1</v>
      </c>
      <c r="R245">
        <v>0</v>
      </c>
      <c r="S245">
        <v>0</v>
      </c>
      <c r="T245">
        <v>1</v>
      </c>
    </row>
    <row r="246" spans="1:20" x14ac:dyDescent="0.3">
      <c r="A246">
        <v>0</v>
      </c>
      <c r="B246">
        <v>1</v>
      </c>
      <c r="C246">
        <v>77</v>
      </c>
      <c r="D246">
        <v>77</v>
      </c>
      <c r="E246" s="1">
        <v>0.93864676086704701</v>
      </c>
      <c r="F246" s="1">
        <v>0.93864676086704701</v>
      </c>
      <c r="G246" s="1">
        <v>0</v>
      </c>
      <c r="H246" s="2">
        <v>68</v>
      </c>
      <c r="I246">
        <v>163</v>
      </c>
      <c r="J246" s="2">
        <v>25.59374</v>
      </c>
      <c r="K246">
        <v>0</v>
      </c>
      <c r="L246">
        <v>0</v>
      </c>
      <c r="M246">
        <v>0</v>
      </c>
      <c r="N246">
        <v>0</v>
      </c>
      <c r="O246">
        <v>0</v>
      </c>
      <c r="P246">
        <v>1</v>
      </c>
      <c r="Q246">
        <v>1</v>
      </c>
      <c r="R246">
        <v>0</v>
      </c>
      <c r="S246">
        <v>0</v>
      </c>
      <c r="T246">
        <v>5</v>
      </c>
    </row>
    <row r="247" spans="1:20" x14ac:dyDescent="0.3">
      <c r="A247">
        <v>0</v>
      </c>
      <c r="B247">
        <v>0</v>
      </c>
      <c r="C247">
        <v>57</v>
      </c>
      <c r="D247">
        <v>0</v>
      </c>
      <c r="E247" s="1">
        <v>-1.2861618688249339</v>
      </c>
      <c r="F247" s="1">
        <v>0</v>
      </c>
      <c r="G247" s="1">
        <v>-1.2861618688249339</v>
      </c>
      <c r="H247" s="2">
        <v>88.5</v>
      </c>
      <c r="I247">
        <v>173</v>
      </c>
      <c r="J247" s="2">
        <v>29.569980000000001</v>
      </c>
      <c r="K247">
        <v>0</v>
      </c>
      <c r="L247">
        <v>0</v>
      </c>
      <c r="M247">
        <v>1</v>
      </c>
      <c r="N247">
        <v>0</v>
      </c>
      <c r="O247">
        <v>0</v>
      </c>
      <c r="P247">
        <v>3</v>
      </c>
      <c r="Q247">
        <v>0</v>
      </c>
      <c r="R247">
        <v>0</v>
      </c>
      <c r="S247">
        <v>1</v>
      </c>
      <c r="T247">
        <v>2</v>
      </c>
    </row>
    <row r="248" spans="1:20" x14ac:dyDescent="0.3">
      <c r="A248">
        <v>0</v>
      </c>
      <c r="B248">
        <v>0</v>
      </c>
      <c r="C248">
        <v>76</v>
      </c>
      <c r="D248">
        <v>0</v>
      </c>
      <c r="E248" s="1">
        <v>0.82740632938244796</v>
      </c>
      <c r="F248" s="1">
        <v>0</v>
      </c>
      <c r="G248" s="1">
        <v>0.82740632938244796</v>
      </c>
      <c r="H248" s="2">
        <v>65.8</v>
      </c>
      <c r="I248">
        <v>166</v>
      </c>
      <c r="J248" s="2">
        <v>23.87865</v>
      </c>
      <c r="K248">
        <v>0</v>
      </c>
      <c r="L248">
        <v>1</v>
      </c>
      <c r="M248">
        <v>1</v>
      </c>
      <c r="N248">
        <v>1</v>
      </c>
      <c r="O248">
        <v>0</v>
      </c>
      <c r="P248">
        <v>2</v>
      </c>
      <c r="Q248">
        <v>0</v>
      </c>
      <c r="R248">
        <v>1</v>
      </c>
      <c r="S248">
        <v>0</v>
      </c>
      <c r="T248">
        <v>7</v>
      </c>
    </row>
    <row r="249" spans="1:20" x14ac:dyDescent="0.3">
      <c r="A249">
        <v>0</v>
      </c>
      <c r="B249">
        <v>0</v>
      </c>
      <c r="C249">
        <v>74</v>
      </c>
      <c r="D249">
        <v>0</v>
      </c>
      <c r="E249" s="1">
        <v>0.60492546641324985</v>
      </c>
      <c r="F249" s="1">
        <v>0</v>
      </c>
      <c r="G249" s="1">
        <v>0.60492546641324985</v>
      </c>
      <c r="H249" s="2">
        <v>81.599999999999994</v>
      </c>
      <c r="I249">
        <v>160</v>
      </c>
      <c r="J249" s="2">
        <v>31.875</v>
      </c>
      <c r="K249">
        <v>0</v>
      </c>
      <c r="L249">
        <v>1</v>
      </c>
      <c r="M249">
        <v>1</v>
      </c>
      <c r="N249">
        <v>1</v>
      </c>
      <c r="O249">
        <v>0</v>
      </c>
      <c r="P249">
        <v>2</v>
      </c>
      <c r="Q249">
        <v>0</v>
      </c>
      <c r="R249">
        <v>1</v>
      </c>
      <c r="S249">
        <v>0</v>
      </c>
      <c r="T249">
        <v>6</v>
      </c>
    </row>
    <row r="250" spans="1:20" x14ac:dyDescent="0.3">
      <c r="A250">
        <v>0</v>
      </c>
      <c r="B250">
        <v>0</v>
      </c>
      <c r="C250">
        <v>59</v>
      </c>
      <c r="D250">
        <v>0</v>
      </c>
      <c r="E250" s="1">
        <v>-1.0636810058557358</v>
      </c>
      <c r="F250" s="1">
        <v>0</v>
      </c>
      <c r="G250" s="1">
        <v>-1.0636810058557358</v>
      </c>
      <c r="H250" s="2">
        <v>49.9</v>
      </c>
      <c r="I250">
        <v>157</v>
      </c>
      <c r="J250" s="2">
        <v>20.244230000000002</v>
      </c>
      <c r="K250">
        <v>1</v>
      </c>
      <c r="L250">
        <v>0</v>
      </c>
      <c r="M250">
        <v>0</v>
      </c>
      <c r="N250">
        <v>0</v>
      </c>
      <c r="O250">
        <v>1</v>
      </c>
      <c r="P250">
        <v>1</v>
      </c>
      <c r="Q250">
        <v>1</v>
      </c>
      <c r="R250">
        <v>0</v>
      </c>
      <c r="S250">
        <v>0</v>
      </c>
      <c r="T250">
        <v>2</v>
      </c>
    </row>
    <row r="251" spans="1:20" x14ac:dyDescent="0.3">
      <c r="A251">
        <v>0</v>
      </c>
      <c r="B251">
        <v>0</v>
      </c>
      <c r="C251">
        <v>68</v>
      </c>
      <c r="D251">
        <v>0</v>
      </c>
      <c r="E251" s="1">
        <v>-6.2517122494344393E-2</v>
      </c>
      <c r="F251" s="1">
        <v>0</v>
      </c>
      <c r="G251" s="1">
        <v>-6.2517122494344393E-2</v>
      </c>
      <c r="H251" s="2">
        <v>58.1</v>
      </c>
      <c r="I251">
        <v>170</v>
      </c>
      <c r="J251" s="2">
        <v>20.103809999999999</v>
      </c>
      <c r="K251">
        <v>0</v>
      </c>
      <c r="L251">
        <v>0</v>
      </c>
      <c r="M251">
        <v>0</v>
      </c>
      <c r="N251">
        <v>0</v>
      </c>
      <c r="O251">
        <v>0</v>
      </c>
      <c r="P251">
        <v>1</v>
      </c>
      <c r="Q251">
        <v>1</v>
      </c>
      <c r="R251">
        <v>0</v>
      </c>
      <c r="S251">
        <v>0</v>
      </c>
      <c r="T251">
        <v>2</v>
      </c>
    </row>
    <row r="252" spans="1:20" x14ac:dyDescent="0.3">
      <c r="A252">
        <v>0</v>
      </c>
      <c r="B252">
        <v>0</v>
      </c>
      <c r="C252">
        <v>57</v>
      </c>
      <c r="D252">
        <v>0</v>
      </c>
      <c r="E252" s="1">
        <v>-1.2861618688249339</v>
      </c>
      <c r="F252" s="1">
        <v>0</v>
      </c>
      <c r="G252" s="1">
        <v>-1.2861618688249339</v>
      </c>
      <c r="H252" s="2">
        <v>106.6</v>
      </c>
      <c r="I252">
        <v>168</v>
      </c>
      <c r="J252" s="2">
        <v>37.769280000000002</v>
      </c>
      <c r="K252">
        <v>0</v>
      </c>
      <c r="L252">
        <v>0</v>
      </c>
      <c r="M252">
        <v>1</v>
      </c>
      <c r="N252">
        <v>0</v>
      </c>
      <c r="O252">
        <v>0</v>
      </c>
      <c r="P252">
        <v>3</v>
      </c>
      <c r="Q252">
        <v>0</v>
      </c>
      <c r="R252">
        <v>0</v>
      </c>
      <c r="S252">
        <v>1</v>
      </c>
      <c r="T252">
        <v>2</v>
      </c>
    </row>
    <row r="253" spans="1:20" x14ac:dyDescent="0.3">
      <c r="A253">
        <v>0</v>
      </c>
      <c r="B253">
        <v>0</v>
      </c>
      <c r="C253">
        <v>57</v>
      </c>
      <c r="D253">
        <v>0</v>
      </c>
      <c r="E253" s="1">
        <v>-1.2861618688249339</v>
      </c>
      <c r="F253" s="1">
        <v>0</v>
      </c>
      <c r="G253" s="1">
        <v>-1.2861618688249339</v>
      </c>
      <c r="H253" s="2">
        <v>56.7</v>
      </c>
      <c r="I253">
        <v>170</v>
      </c>
      <c r="J253" s="2">
        <v>19.61938</v>
      </c>
      <c r="K253">
        <v>0</v>
      </c>
      <c r="L253">
        <v>0</v>
      </c>
      <c r="M253">
        <v>0</v>
      </c>
      <c r="N253">
        <v>0</v>
      </c>
      <c r="O253">
        <v>0</v>
      </c>
      <c r="P253">
        <v>2</v>
      </c>
      <c r="Q253">
        <v>0</v>
      </c>
      <c r="R253">
        <v>1</v>
      </c>
      <c r="S253">
        <v>0</v>
      </c>
      <c r="T253">
        <v>1</v>
      </c>
    </row>
    <row r="254" spans="1:20" x14ac:dyDescent="0.3">
      <c r="A254">
        <v>0</v>
      </c>
      <c r="B254">
        <v>1</v>
      </c>
      <c r="C254">
        <v>60</v>
      </c>
      <c r="D254">
        <v>60</v>
      </c>
      <c r="E254" s="1">
        <v>-0.95244057437113672</v>
      </c>
      <c r="F254" s="1">
        <v>-0.95244057437113672</v>
      </c>
      <c r="G254" s="1">
        <v>0</v>
      </c>
      <c r="H254" s="2">
        <v>63.5</v>
      </c>
      <c r="I254">
        <v>161</v>
      </c>
      <c r="J254" s="2">
        <v>24.497509999999998</v>
      </c>
      <c r="K254">
        <v>1</v>
      </c>
      <c r="L254">
        <v>0</v>
      </c>
      <c r="M254">
        <v>1</v>
      </c>
      <c r="N254">
        <v>0</v>
      </c>
      <c r="O254">
        <v>0</v>
      </c>
      <c r="P254">
        <v>3</v>
      </c>
      <c r="Q254">
        <v>0</v>
      </c>
      <c r="R254">
        <v>0</v>
      </c>
      <c r="S254">
        <v>1</v>
      </c>
      <c r="T254">
        <v>4</v>
      </c>
    </row>
    <row r="255" spans="1:20" x14ac:dyDescent="0.3">
      <c r="A255">
        <v>0</v>
      </c>
      <c r="B255">
        <v>0</v>
      </c>
      <c r="C255">
        <v>59</v>
      </c>
      <c r="D255">
        <v>0</v>
      </c>
      <c r="E255" s="1">
        <v>-1.0636810058557358</v>
      </c>
      <c r="F255" s="1">
        <v>0</v>
      </c>
      <c r="G255" s="1">
        <v>-1.0636810058557358</v>
      </c>
      <c r="H255" s="2">
        <v>61.2</v>
      </c>
      <c r="I255">
        <v>160</v>
      </c>
      <c r="J255" s="2">
        <v>23.90625</v>
      </c>
      <c r="K255">
        <v>0</v>
      </c>
      <c r="L255">
        <v>0</v>
      </c>
      <c r="M255">
        <v>0</v>
      </c>
      <c r="N255">
        <v>0</v>
      </c>
      <c r="O255">
        <v>0</v>
      </c>
      <c r="P255">
        <v>1</v>
      </c>
      <c r="Q255">
        <v>1</v>
      </c>
      <c r="R255">
        <v>0</v>
      </c>
      <c r="S255">
        <v>0</v>
      </c>
      <c r="T255">
        <v>0</v>
      </c>
    </row>
    <row r="256" spans="1:20" x14ac:dyDescent="0.3">
      <c r="A256">
        <v>0</v>
      </c>
      <c r="B256">
        <v>0</v>
      </c>
      <c r="C256">
        <v>64</v>
      </c>
      <c r="D256">
        <v>0</v>
      </c>
      <c r="E256" s="1">
        <v>-0.5074788484327406</v>
      </c>
      <c r="F256" s="1">
        <v>0</v>
      </c>
      <c r="G256" s="1">
        <v>-0.5074788484327406</v>
      </c>
      <c r="H256" s="2">
        <v>98.9</v>
      </c>
      <c r="I256">
        <v>165</v>
      </c>
      <c r="J256" s="2">
        <v>36.326900000000002</v>
      </c>
      <c r="K256">
        <v>1</v>
      </c>
      <c r="L256">
        <v>0</v>
      </c>
      <c r="M256">
        <v>1</v>
      </c>
      <c r="N256">
        <v>0</v>
      </c>
      <c r="O256">
        <v>0</v>
      </c>
      <c r="P256">
        <v>2</v>
      </c>
      <c r="Q256">
        <v>0</v>
      </c>
      <c r="R256">
        <v>1</v>
      </c>
      <c r="S256">
        <v>0</v>
      </c>
      <c r="T256">
        <v>3</v>
      </c>
    </row>
    <row r="257" spans="1:20" x14ac:dyDescent="0.3">
      <c r="A257">
        <v>0</v>
      </c>
      <c r="B257">
        <v>1</v>
      </c>
      <c r="C257">
        <v>61</v>
      </c>
      <c r="D257">
        <v>61</v>
      </c>
      <c r="E257" s="1">
        <v>-0.84120014288653766</v>
      </c>
      <c r="F257" s="1">
        <v>-0.84120014288653766</v>
      </c>
      <c r="G257" s="1">
        <v>0</v>
      </c>
      <c r="H257" s="2">
        <v>75.7</v>
      </c>
      <c r="I257">
        <v>168</v>
      </c>
      <c r="J257" s="2">
        <v>26.82114</v>
      </c>
      <c r="K257">
        <v>1</v>
      </c>
      <c r="L257">
        <v>0</v>
      </c>
      <c r="M257">
        <v>1</v>
      </c>
      <c r="N257">
        <v>0</v>
      </c>
      <c r="O257">
        <v>0</v>
      </c>
      <c r="P257">
        <v>3</v>
      </c>
      <c r="Q257">
        <v>0</v>
      </c>
      <c r="R257">
        <v>0</v>
      </c>
      <c r="S257">
        <v>1</v>
      </c>
      <c r="T257">
        <v>4</v>
      </c>
    </row>
    <row r="258" spans="1:20" x14ac:dyDescent="0.3">
      <c r="A258">
        <v>0</v>
      </c>
      <c r="B258">
        <v>1</v>
      </c>
      <c r="C258">
        <v>67</v>
      </c>
      <c r="D258">
        <v>67</v>
      </c>
      <c r="E258" s="1">
        <v>-0.17375755397894344</v>
      </c>
      <c r="F258" s="1">
        <v>-0.17375755397894344</v>
      </c>
      <c r="G258" s="1">
        <v>0</v>
      </c>
      <c r="H258" s="2">
        <v>80.7</v>
      </c>
      <c r="I258">
        <v>152</v>
      </c>
      <c r="J258" s="2">
        <v>34.929020000000001</v>
      </c>
      <c r="K258">
        <v>0</v>
      </c>
      <c r="L258">
        <v>0</v>
      </c>
      <c r="M258">
        <v>0</v>
      </c>
      <c r="N258">
        <v>0</v>
      </c>
      <c r="O258">
        <v>1</v>
      </c>
      <c r="P258">
        <v>2</v>
      </c>
      <c r="Q258">
        <v>0</v>
      </c>
      <c r="R258">
        <v>1</v>
      </c>
      <c r="S258">
        <v>0</v>
      </c>
      <c r="T258">
        <v>4</v>
      </c>
    </row>
    <row r="259" spans="1:20" x14ac:dyDescent="0.3">
      <c r="A259">
        <v>0</v>
      </c>
      <c r="B259">
        <v>1</v>
      </c>
      <c r="C259">
        <v>71</v>
      </c>
      <c r="D259">
        <v>71</v>
      </c>
      <c r="E259" s="1">
        <v>0.27120417195945273</v>
      </c>
      <c r="F259" s="1">
        <v>0.27120417195945273</v>
      </c>
      <c r="G259" s="1">
        <v>0</v>
      </c>
      <c r="H259" s="2">
        <v>67.099999999999994</v>
      </c>
      <c r="I259">
        <v>168</v>
      </c>
      <c r="J259" s="2">
        <v>23.774090000000001</v>
      </c>
      <c r="K259">
        <v>0</v>
      </c>
      <c r="L259">
        <v>0</v>
      </c>
      <c r="M259">
        <v>1</v>
      </c>
      <c r="N259">
        <v>0</v>
      </c>
      <c r="O259">
        <v>0</v>
      </c>
      <c r="P259">
        <v>3</v>
      </c>
      <c r="Q259">
        <v>0</v>
      </c>
      <c r="R259">
        <v>0</v>
      </c>
      <c r="S259">
        <v>1</v>
      </c>
      <c r="T259">
        <v>6</v>
      </c>
    </row>
    <row r="260" spans="1:20" x14ac:dyDescent="0.3">
      <c r="A260">
        <v>0</v>
      </c>
      <c r="B260">
        <v>0</v>
      </c>
      <c r="C260">
        <v>71</v>
      </c>
      <c r="D260">
        <v>0</v>
      </c>
      <c r="E260" s="1">
        <v>0.27120417195945273</v>
      </c>
      <c r="F260" s="1">
        <v>0</v>
      </c>
      <c r="G260" s="1">
        <v>0.27120417195945273</v>
      </c>
      <c r="H260" s="2">
        <v>80.3</v>
      </c>
      <c r="I260">
        <v>168</v>
      </c>
      <c r="J260" s="2">
        <v>28.450959999999998</v>
      </c>
      <c r="K260">
        <v>0</v>
      </c>
      <c r="L260">
        <v>0</v>
      </c>
      <c r="M260">
        <v>1</v>
      </c>
      <c r="N260">
        <v>0</v>
      </c>
      <c r="O260">
        <v>0</v>
      </c>
      <c r="P260">
        <v>2</v>
      </c>
      <c r="Q260">
        <v>0</v>
      </c>
      <c r="R260">
        <v>1</v>
      </c>
      <c r="S260">
        <v>0</v>
      </c>
      <c r="T260">
        <v>5</v>
      </c>
    </row>
    <row r="261" spans="1:20" x14ac:dyDescent="0.3">
      <c r="A261">
        <v>0</v>
      </c>
      <c r="B261">
        <v>0</v>
      </c>
      <c r="C261">
        <v>74</v>
      </c>
      <c r="D261">
        <v>0</v>
      </c>
      <c r="E261" s="1">
        <v>0.60492546641324985</v>
      </c>
      <c r="F261" s="1">
        <v>0</v>
      </c>
      <c r="G261" s="1">
        <v>0.60492546641324985</v>
      </c>
      <c r="H261" s="2">
        <v>112</v>
      </c>
      <c r="I261">
        <v>163</v>
      </c>
      <c r="J261" s="2">
        <v>42.154389999999999</v>
      </c>
      <c r="K261">
        <v>1</v>
      </c>
      <c r="L261">
        <v>0</v>
      </c>
      <c r="M261">
        <v>1</v>
      </c>
      <c r="N261">
        <v>0</v>
      </c>
      <c r="O261">
        <v>0</v>
      </c>
      <c r="P261">
        <v>1</v>
      </c>
      <c r="Q261">
        <v>1</v>
      </c>
      <c r="R261">
        <v>0</v>
      </c>
      <c r="S261">
        <v>0</v>
      </c>
      <c r="T261">
        <v>5</v>
      </c>
    </row>
    <row r="262" spans="1:20" x14ac:dyDescent="0.3">
      <c r="A262">
        <v>0</v>
      </c>
      <c r="B262">
        <v>0</v>
      </c>
      <c r="C262">
        <v>64</v>
      </c>
      <c r="D262">
        <v>0</v>
      </c>
      <c r="E262" s="1">
        <v>-0.5074788484327406</v>
      </c>
      <c r="F262" s="1">
        <v>0</v>
      </c>
      <c r="G262" s="1">
        <v>-0.5074788484327406</v>
      </c>
      <c r="H262" s="2">
        <v>73</v>
      </c>
      <c r="I262">
        <v>163</v>
      </c>
      <c r="J262" s="2">
        <v>27.475629999999999</v>
      </c>
      <c r="K262">
        <v>0</v>
      </c>
      <c r="L262">
        <v>0</v>
      </c>
      <c r="M262">
        <v>1</v>
      </c>
      <c r="N262">
        <v>0</v>
      </c>
      <c r="O262">
        <v>0</v>
      </c>
      <c r="P262">
        <v>3</v>
      </c>
      <c r="Q262">
        <v>0</v>
      </c>
      <c r="R262">
        <v>0</v>
      </c>
      <c r="S262">
        <v>1</v>
      </c>
      <c r="T262">
        <v>3</v>
      </c>
    </row>
    <row r="263" spans="1:20" x14ac:dyDescent="0.3">
      <c r="A263">
        <v>0</v>
      </c>
      <c r="B263">
        <v>1</v>
      </c>
      <c r="C263">
        <v>79</v>
      </c>
      <c r="D263">
        <v>79</v>
      </c>
      <c r="E263" s="1">
        <v>1.1611276238362451</v>
      </c>
      <c r="F263" s="1">
        <v>1.1611276238362451</v>
      </c>
      <c r="G263" s="1">
        <v>0</v>
      </c>
      <c r="H263" s="2">
        <v>68</v>
      </c>
      <c r="I263">
        <v>160</v>
      </c>
      <c r="J263" s="2">
        <v>26.5625</v>
      </c>
      <c r="K263">
        <v>0</v>
      </c>
      <c r="L263">
        <v>0</v>
      </c>
      <c r="M263">
        <v>1</v>
      </c>
      <c r="N263">
        <v>0</v>
      </c>
      <c r="O263">
        <v>0</v>
      </c>
      <c r="P263">
        <v>2</v>
      </c>
      <c r="Q263">
        <v>0</v>
      </c>
      <c r="R263">
        <v>1</v>
      </c>
      <c r="S263">
        <v>0</v>
      </c>
      <c r="T263">
        <v>7</v>
      </c>
    </row>
    <row r="264" spans="1:20" x14ac:dyDescent="0.3">
      <c r="A264">
        <v>0</v>
      </c>
      <c r="B264">
        <v>0</v>
      </c>
      <c r="C264">
        <v>77</v>
      </c>
      <c r="D264">
        <v>0</v>
      </c>
      <c r="E264" s="1">
        <v>0.93864676086704701</v>
      </c>
      <c r="F264" s="1">
        <v>0</v>
      </c>
      <c r="G264" s="1">
        <v>0.93864676086704701</v>
      </c>
      <c r="H264" s="2">
        <v>90.7</v>
      </c>
      <c r="I264">
        <v>173</v>
      </c>
      <c r="J264" s="2">
        <v>30.305050000000001</v>
      </c>
      <c r="K264">
        <v>0</v>
      </c>
      <c r="L264">
        <v>0</v>
      </c>
      <c r="M264">
        <v>1</v>
      </c>
      <c r="N264">
        <v>0</v>
      </c>
      <c r="O264">
        <v>0</v>
      </c>
      <c r="P264">
        <v>1</v>
      </c>
      <c r="Q264">
        <v>1</v>
      </c>
      <c r="R264">
        <v>0</v>
      </c>
      <c r="S264">
        <v>0</v>
      </c>
      <c r="T264">
        <v>6</v>
      </c>
    </row>
    <row r="265" spans="1:20" x14ac:dyDescent="0.3">
      <c r="A265">
        <v>0</v>
      </c>
      <c r="B265">
        <v>0</v>
      </c>
      <c r="C265">
        <v>61</v>
      </c>
      <c r="D265">
        <v>0</v>
      </c>
      <c r="E265" s="1">
        <v>-0.84120014288653766</v>
      </c>
      <c r="F265" s="1">
        <v>0</v>
      </c>
      <c r="G265" s="1">
        <v>-0.84120014288653766</v>
      </c>
      <c r="H265" s="2">
        <v>70.3</v>
      </c>
      <c r="I265">
        <v>176</v>
      </c>
      <c r="J265" s="2">
        <v>22.694990000000001</v>
      </c>
      <c r="K265">
        <v>0</v>
      </c>
      <c r="L265">
        <v>0</v>
      </c>
      <c r="M265">
        <v>0</v>
      </c>
      <c r="N265">
        <v>0</v>
      </c>
      <c r="O265">
        <v>0</v>
      </c>
      <c r="P265">
        <v>1</v>
      </c>
      <c r="Q265">
        <v>1</v>
      </c>
      <c r="R265">
        <v>0</v>
      </c>
      <c r="S265">
        <v>0</v>
      </c>
      <c r="T265">
        <v>1</v>
      </c>
    </row>
    <row r="266" spans="1:20" x14ac:dyDescent="0.3">
      <c r="A266">
        <v>0</v>
      </c>
      <c r="B266">
        <v>0</v>
      </c>
      <c r="C266">
        <v>64</v>
      </c>
      <c r="D266">
        <v>0</v>
      </c>
      <c r="E266" s="1">
        <v>-0.5074788484327406</v>
      </c>
      <c r="F266" s="1">
        <v>0</v>
      </c>
      <c r="G266" s="1">
        <v>-0.5074788484327406</v>
      </c>
      <c r="H266" s="2">
        <v>90.7</v>
      </c>
      <c r="I266">
        <v>170</v>
      </c>
      <c r="J266" s="2">
        <v>31.384080000000001</v>
      </c>
      <c r="K266">
        <v>0</v>
      </c>
      <c r="L266">
        <v>1</v>
      </c>
      <c r="M266">
        <v>0</v>
      </c>
      <c r="N266">
        <v>0</v>
      </c>
      <c r="O266">
        <v>0</v>
      </c>
      <c r="P266">
        <v>2</v>
      </c>
      <c r="Q266">
        <v>0</v>
      </c>
      <c r="R266">
        <v>1</v>
      </c>
      <c r="S266">
        <v>0</v>
      </c>
      <c r="T266">
        <v>2</v>
      </c>
    </row>
    <row r="267" spans="1:20" x14ac:dyDescent="0.3">
      <c r="A267">
        <v>0</v>
      </c>
      <c r="B267">
        <v>0</v>
      </c>
      <c r="C267">
        <v>64</v>
      </c>
      <c r="D267">
        <v>0</v>
      </c>
      <c r="E267" s="1">
        <v>-0.5074788484327406</v>
      </c>
      <c r="F267" s="1">
        <v>0</v>
      </c>
      <c r="G267" s="1">
        <v>-0.5074788484327406</v>
      </c>
      <c r="H267" s="2">
        <v>61.2</v>
      </c>
      <c r="I267">
        <v>157</v>
      </c>
      <c r="J267" s="2">
        <v>24.828589999999998</v>
      </c>
      <c r="K267">
        <v>1</v>
      </c>
      <c r="L267">
        <v>0</v>
      </c>
      <c r="M267">
        <v>0</v>
      </c>
      <c r="N267">
        <v>0</v>
      </c>
      <c r="O267">
        <v>0</v>
      </c>
      <c r="P267">
        <v>2</v>
      </c>
      <c r="Q267">
        <v>0</v>
      </c>
      <c r="R267">
        <v>1</v>
      </c>
      <c r="S267">
        <v>0</v>
      </c>
      <c r="T267">
        <v>1</v>
      </c>
    </row>
    <row r="268" spans="1:20" x14ac:dyDescent="0.3">
      <c r="A268">
        <v>0</v>
      </c>
      <c r="B268">
        <v>0</v>
      </c>
      <c r="C268">
        <v>65</v>
      </c>
      <c r="D268">
        <v>0</v>
      </c>
      <c r="E268" s="1">
        <v>-0.39623841694814149</v>
      </c>
      <c r="F268" s="1">
        <v>0</v>
      </c>
      <c r="G268" s="1">
        <v>-0.39623841694814149</v>
      </c>
      <c r="H268" s="2">
        <v>81.599999999999994</v>
      </c>
      <c r="I268">
        <v>158</v>
      </c>
      <c r="J268" s="2">
        <v>32.687069999999999</v>
      </c>
      <c r="K268">
        <v>1</v>
      </c>
      <c r="L268">
        <v>0</v>
      </c>
      <c r="M268">
        <v>0</v>
      </c>
      <c r="N268">
        <v>0</v>
      </c>
      <c r="O268">
        <v>0</v>
      </c>
      <c r="P268">
        <v>3</v>
      </c>
      <c r="Q268">
        <v>0</v>
      </c>
      <c r="R268">
        <v>0</v>
      </c>
      <c r="S268">
        <v>1</v>
      </c>
      <c r="T268">
        <v>2</v>
      </c>
    </row>
    <row r="269" spans="1:20" x14ac:dyDescent="0.3">
      <c r="A269">
        <v>0</v>
      </c>
      <c r="B269">
        <v>0</v>
      </c>
      <c r="C269">
        <v>59</v>
      </c>
      <c r="D269">
        <v>0</v>
      </c>
      <c r="E269" s="1">
        <v>-1.0636810058557358</v>
      </c>
      <c r="F269" s="1">
        <v>0</v>
      </c>
      <c r="G269" s="1">
        <v>-1.0636810058557358</v>
      </c>
      <c r="H269" s="2">
        <v>60.3</v>
      </c>
      <c r="I269">
        <v>162</v>
      </c>
      <c r="J269" s="2">
        <v>22.976680000000002</v>
      </c>
      <c r="K269">
        <v>0</v>
      </c>
      <c r="L269">
        <v>0</v>
      </c>
      <c r="M269">
        <v>0</v>
      </c>
      <c r="N269">
        <v>0</v>
      </c>
      <c r="O269">
        <v>0</v>
      </c>
      <c r="P269">
        <v>1</v>
      </c>
      <c r="Q269">
        <v>1</v>
      </c>
      <c r="R269">
        <v>0</v>
      </c>
      <c r="S269">
        <v>0</v>
      </c>
      <c r="T269">
        <v>0</v>
      </c>
    </row>
    <row r="270" spans="1:20" x14ac:dyDescent="0.3">
      <c r="A270">
        <v>0</v>
      </c>
      <c r="B270">
        <v>1</v>
      </c>
      <c r="C270">
        <v>65</v>
      </c>
      <c r="D270">
        <v>65</v>
      </c>
      <c r="E270" s="1">
        <v>-0.39623841694814149</v>
      </c>
      <c r="F270" s="1">
        <v>-0.39623841694814149</v>
      </c>
      <c r="G270" s="1">
        <v>0</v>
      </c>
      <c r="H270" s="2">
        <v>52.2</v>
      </c>
      <c r="I270">
        <v>157</v>
      </c>
      <c r="J270" s="2">
        <v>21.177330000000001</v>
      </c>
      <c r="K270">
        <v>1</v>
      </c>
      <c r="L270">
        <v>0</v>
      </c>
      <c r="M270">
        <v>0</v>
      </c>
      <c r="N270">
        <v>0</v>
      </c>
      <c r="O270">
        <v>0</v>
      </c>
      <c r="P270">
        <v>2</v>
      </c>
      <c r="Q270">
        <v>0</v>
      </c>
      <c r="R270">
        <v>1</v>
      </c>
      <c r="S270">
        <v>0</v>
      </c>
      <c r="T270">
        <v>4</v>
      </c>
    </row>
    <row r="271" spans="1:20" x14ac:dyDescent="0.3">
      <c r="A271">
        <v>0</v>
      </c>
      <c r="B271">
        <v>0</v>
      </c>
      <c r="C271">
        <v>70</v>
      </c>
      <c r="D271">
        <v>0</v>
      </c>
      <c r="E271" s="1">
        <v>0.15996374047485368</v>
      </c>
      <c r="F271" s="1">
        <v>0</v>
      </c>
      <c r="G271" s="1">
        <v>0.15996374047485368</v>
      </c>
      <c r="H271" s="2">
        <v>70.3</v>
      </c>
      <c r="I271">
        <v>163</v>
      </c>
      <c r="J271" s="2">
        <v>26.459409999999998</v>
      </c>
      <c r="K271">
        <v>0</v>
      </c>
      <c r="L271">
        <v>1</v>
      </c>
      <c r="M271">
        <v>0</v>
      </c>
      <c r="N271">
        <v>0</v>
      </c>
      <c r="O271">
        <v>0</v>
      </c>
      <c r="P271">
        <v>1</v>
      </c>
      <c r="Q271">
        <v>1</v>
      </c>
      <c r="R271">
        <v>0</v>
      </c>
      <c r="S271">
        <v>0</v>
      </c>
      <c r="T271">
        <v>4</v>
      </c>
    </row>
    <row r="272" spans="1:20" x14ac:dyDescent="0.3">
      <c r="A272">
        <v>0</v>
      </c>
      <c r="B272">
        <v>0</v>
      </c>
      <c r="C272">
        <v>55</v>
      </c>
      <c r="D272">
        <v>0</v>
      </c>
      <c r="E272" s="1">
        <v>-1.508642731794132</v>
      </c>
      <c r="F272" s="1">
        <v>0</v>
      </c>
      <c r="G272" s="1">
        <v>-1.508642731794132</v>
      </c>
      <c r="H272" s="2">
        <v>104.3</v>
      </c>
      <c r="I272">
        <v>162</v>
      </c>
      <c r="J272" s="2">
        <v>39.742420000000003</v>
      </c>
      <c r="K272">
        <v>0</v>
      </c>
      <c r="L272">
        <v>0</v>
      </c>
      <c r="M272">
        <v>0</v>
      </c>
      <c r="N272">
        <v>0</v>
      </c>
      <c r="O272">
        <v>0</v>
      </c>
      <c r="P272">
        <v>1</v>
      </c>
      <c r="Q272">
        <v>1</v>
      </c>
      <c r="R272">
        <v>0</v>
      </c>
      <c r="S272">
        <v>0</v>
      </c>
      <c r="T272">
        <v>0</v>
      </c>
    </row>
    <row r="273" spans="1:20" x14ac:dyDescent="0.3">
      <c r="A273">
        <v>0</v>
      </c>
      <c r="B273">
        <v>0</v>
      </c>
      <c r="C273">
        <v>60</v>
      </c>
      <c r="D273">
        <v>0</v>
      </c>
      <c r="E273" s="1">
        <v>-0.95244057437113672</v>
      </c>
      <c r="F273" s="1">
        <v>0</v>
      </c>
      <c r="G273" s="1">
        <v>-0.95244057437113672</v>
      </c>
      <c r="H273" s="2">
        <v>59</v>
      </c>
      <c r="I273">
        <v>168</v>
      </c>
      <c r="J273" s="2">
        <v>20.904199999999999</v>
      </c>
      <c r="K273">
        <v>1</v>
      </c>
      <c r="L273">
        <v>1</v>
      </c>
      <c r="M273">
        <v>0</v>
      </c>
      <c r="N273">
        <v>0</v>
      </c>
      <c r="O273">
        <v>0</v>
      </c>
      <c r="P273">
        <v>1</v>
      </c>
      <c r="Q273">
        <v>1</v>
      </c>
      <c r="R273">
        <v>0</v>
      </c>
      <c r="S273">
        <v>0</v>
      </c>
      <c r="T273">
        <v>2</v>
      </c>
    </row>
    <row r="274" spans="1:20" x14ac:dyDescent="0.3">
      <c r="A274">
        <v>0</v>
      </c>
      <c r="B274">
        <v>0</v>
      </c>
      <c r="C274">
        <v>77</v>
      </c>
      <c r="D274">
        <v>0</v>
      </c>
      <c r="E274" s="1">
        <v>0.93864676086704701</v>
      </c>
      <c r="F274" s="1">
        <v>0</v>
      </c>
      <c r="G274" s="1">
        <v>0.93864676086704701</v>
      </c>
      <c r="H274" s="2">
        <v>70.3</v>
      </c>
      <c r="I274">
        <v>160</v>
      </c>
      <c r="J274" s="2">
        <v>27.460940000000001</v>
      </c>
      <c r="K274">
        <v>0</v>
      </c>
      <c r="L274">
        <v>0</v>
      </c>
      <c r="M274">
        <v>0</v>
      </c>
      <c r="N274">
        <v>0</v>
      </c>
      <c r="O274">
        <v>0</v>
      </c>
      <c r="P274">
        <v>1</v>
      </c>
      <c r="Q274">
        <v>1</v>
      </c>
      <c r="R274">
        <v>0</v>
      </c>
      <c r="S274">
        <v>0</v>
      </c>
      <c r="T274">
        <v>4</v>
      </c>
    </row>
    <row r="275" spans="1:20" x14ac:dyDescent="0.3">
      <c r="A275">
        <v>0</v>
      </c>
      <c r="B275">
        <v>0</v>
      </c>
      <c r="C275">
        <v>69</v>
      </c>
      <c r="D275">
        <v>0</v>
      </c>
      <c r="E275" s="1">
        <v>4.8723308990254642E-2</v>
      </c>
      <c r="F275" s="1">
        <v>0</v>
      </c>
      <c r="G275" s="1">
        <v>4.8723308990254642E-2</v>
      </c>
      <c r="H275" s="2">
        <v>48.1</v>
      </c>
      <c r="I275">
        <v>160</v>
      </c>
      <c r="J275" s="2">
        <v>18.789059999999999</v>
      </c>
      <c r="K275">
        <v>0</v>
      </c>
      <c r="L275">
        <v>0</v>
      </c>
      <c r="M275">
        <v>0</v>
      </c>
      <c r="N275">
        <v>0</v>
      </c>
      <c r="O275">
        <v>0</v>
      </c>
      <c r="P275">
        <v>1</v>
      </c>
      <c r="Q275">
        <v>1</v>
      </c>
      <c r="R275">
        <v>0</v>
      </c>
      <c r="S275">
        <v>0</v>
      </c>
      <c r="T275">
        <v>3</v>
      </c>
    </row>
    <row r="276" spans="1:20" x14ac:dyDescent="0.3">
      <c r="A276">
        <v>0</v>
      </c>
      <c r="B276">
        <v>0</v>
      </c>
      <c r="C276">
        <v>83</v>
      </c>
      <c r="D276">
        <v>0</v>
      </c>
      <c r="E276" s="1">
        <v>1.6060893497746411</v>
      </c>
      <c r="F276" s="1">
        <v>0</v>
      </c>
      <c r="G276" s="1">
        <v>1.6060893497746411</v>
      </c>
      <c r="H276" s="2">
        <v>90.7</v>
      </c>
      <c r="I276">
        <v>166</v>
      </c>
      <c r="J276" s="2">
        <v>32.914790000000004</v>
      </c>
      <c r="K276">
        <v>0</v>
      </c>
      <c r="L276">
        <v>0</v>
      </c>
      <c r="M276">
        <v>1</v>
      </c>
      <c r="N276">
        <v>0</v>
      </c>
      <c r="O276">
        <v>0</v>
      </c>
      <c r="P276">
        <v>1</v>
      </c>
      <c r="Q276">
        <v>1</v>
      </c>
      <c r="R276">
        <v>0</v>
      </c>
      <c r="S276">
        <v>0</v>
      </c>
      <c r="T276">
        <v>7</v>
      </c>
    </row>
    <row r="277" spans="1:20" x14ac:dyDescent="0.3">
      <c r="A277">
        <v>0</v>
      </c>
      <c r="B277">
        <v>0</v>
      </c>
      <c r="C277">
        <v>65</v>
      </c>
      <c r="D277">
        <v>0</v>
      </c>
      <c r="E277" s="1">
        <v>-0.39623841694814149</v>
      </c>
      <c r="F277" s="1">
        <v>0</v>
      </c>
      <c r="G277" s="1">
        <v>-0.39623841694814149</v>
      </c>
      <c r="H277" s="2">
        <v>115.7</v>
      </c>
      <c r="I277">
        <v>168</v>
      </c>
      <c r="J277" s="2">
        <v>40.993479999999998</v>
      </c>
      <c r="K277">
        <v>0</v>
      </c>
      <c r="L277">
        <v>0</v>
      </c>
      <c r="M277">
        <v>1</v>
      </c>
      <c r="N277">
        <v>0</v>
      </c>
      <c r="O277">
        <v>1</v>
      </c>
      <c r="P277">
        <v>2</v>
      </c>
      <c r="Q277">
        <v>0</v>
      </c>
      <c r="R277">
        <v>1</v>
      </c>
      <c r="S277">
        <v>0</v>
      </c>
      <c r="T277">
        <v>5</v>
      </c>
    </row>
    <row r="278" spans="1:20" x14ac:dyDescent="0.3">
      <c r="A278">
        <v>0</v>
      </c>
      <c r="B278">
        <v>0</v>
      </c>
      <c r="C278">
        <v>55</v>
      </c>
      <c r="D278">
        <v>0</v>
      </c>
      <c r="E278" s="1">
        <v>-1.508642731794132</v>
      </c>
      <c r="F278" s="1">
        <v>0</v>
      </c>
      <c r="G278" s="1">
        <v>-1.508642731794132</v>
      </c>
      <c r="H278" s="2">
        <v>82.6</v>
      </c>
      <c r="I278">
        <v>168</v>
      </c>
      <c r="J278" s="2">
        <v>29.26587</v>
      </c>
      <c r="K278">
        <v>1</v>
      </c>
      <c r="L278">
        <v>1</v>
      </c>
      <c r="M278">
        <v>1</v>
      </c>
      <c r="N278">
        <v>1</v>
      </c>
      <c r="O278">
        <v>0</v>
      </c>
      <c r="P278">
        <v>3</v>
      </c>
      <c r="Q278">
        <v>0</v>
      </c>
      <c r="R278">
        <v>0</v>
      </c>
      <c r="S278">
        <v>1</v>
      </c>
      <c r="T278">
        <v>3</v>
      </c>
    </row>
    <row r="279" spans="1:20" x14ac:dyDescent="0.3">
      <c r="A279">
        <v>0</v>
      </c>
      <c r="B279">
        <v>0</v>
      </c>
      <c r="C279">
        <v>70</v>
      </c>
      <c r="D279">
        <v>0</v>
      </c>
      <c r="E279" s="1">
        <v>0.15996374047485368</v>
      </c>
      <c r="F279" s="1">
        <v>0</v>
      </c>
      <c r="G279" s="1">
        <v>0.15996374047485368</v>
      </c>
      <c r="H279" s="2">
        <v>68</v>
      </c>
      <c r="I279">
        <v>168</v>
      </c>
      <c r="J279" s="2">
        <v>24.092970000000001</v>
      </c>
      <c r="K279">
        <v>0</v>
      </c>
      <c r="L279">
        <v>0</v>
      </c>
      <c r="M279">
        <v>0</v>
      </c>
      <c r="N279">
        <v>0</v>
      </c>
      <c r="O279">
        <v>0</v>
      </c>
      <c r="P279">
        <v>2</v>
      </c>
      <c r="Q279">
        <v>0</v>
      </c>
      <c r="R279">
        <v>1</v>
      </c>
      <c r="S279">
        <v>0</v>
      </c>
      <c r="T279">
        <v>3</v>
      </c>
    </row>
    <row r="280" spans="1:20" x14ac:dyDescent="0.3">
      <c r="A280">
        <v>0</v>
      </c>
      <c r="B280">
        <v>0</v>
      </c>
      <c r="C280">
        <v>79</v>
      </c>
      <c r="D280">
        <v>0</v>
      </c>
      <c r="E280" s="1">
        <v>1.1611276238362451</v>
      </c>
      <c r="F280" s="1">
        <v>0</v>
      </c>
      <c r="G280" s="1">
        <v>1.1611276238362451</v>
      </c>
      <c r="H280" s="2">
        <v>72.599999999999994</v>
      </c>
      <c r="I280">
        <v>170</v>
      </c>
      <c r="J280" s="2">
        <v>25.121110000000002</v>
      </c>
      <c r="K280">
        <v>0</v>
      </c>
      <c r="L280">
        <v>0</v>
      </c>
      <c r="M280">
        <v>1</v>
      </c>
      <c r="N280">
        <v>0</v>
      </c>
      <c r="O280">
        <v>0</v>
      </c>
      <c r="P280">
        <v>1</v>
      </c>
      <c r="Q280">
        <v>1</v>
      </c>
      <c r="R280">
        <v>0</v>
      </c>
      <c r="S280">
        <v>0</v>
      </c>
      <c r="T280">
        <v>6</v>
      </c>
    </row>
    <row r="281" spans="1:20" x14ac:dyDescent="0.3">
      <c r="A281">
        <v>0</v>
      </c>
      <c r="B281">
        <v>0</v>
      </c>
      <c r="C281">
        <v>90</v>
      </c>
      <c r="D281">
        <v>0</v>
      </c>
      <c r="E281" s="1">
        <v>2.3847723701668344</v>
      </c>
      <c r="F281" s="1">
        <v>0</v>
      </c>
      <c r="G281" s="1">
        <v>2.3847723701668344</v>
      </c>
      <c r="H281" s="2">
        <v>61.7</v>
      </c>
      <c r="I281">
        <v>148</v>
      </c>
      <c r="J281" s="2">
        <v>28.168369999999999</v>
      </c>
      <c r="K281">
        <v>0</v>
      </c>
      <c r="L281">
        <v>0</v>
      </c>
      <c r="M281">
        <v>1</v>
      </c>
      <c r="N281">
        <v>0</v>
      </c>
      <c r="O281">
        <v>0</v>
      </c>
      <c r="P281">
        <v>1</v>
      </c>
      <c r="Q281">
        <v>1</v>
      </c>
      <c r="R281">
        <v>0</v>
      </c>
      <c r="S281">
        <v>0</v>
      </c>
      <c r="T281">
        <v>8</v>
      </c>
    </row>
    <row r="282" spans="1:20" x14ac:dyDescent="0.3">
      <c r="A282">
        <v>0</v>
      </c>
      <c r="B282">
        <v>0</v>
      </c>
      <c r="C282">
        <v>57</v>
      </c>
      <c r="D282">
        <v>0</v>
      </c>
      <c r="E282" s="1">
        <v>-1.2861618688249339</v>
      </c>
      <c r="F282" s="1">
        <v>0</v>
      </c>
      <c r="G282" s="1">
        <v>-1.2861618688249339</v>
      </c>
      <c r="H282" s="2">
        <v>70.3</v>
      </c>
      <c r="I282">
        <v>199</v>
      </c>
      <c r="J282" s="2">
        <v>17.752079999999999</v>
      </c>
      <c r="K282">
        <v>0</v>
      </c>
      <c r="L282">
        <v>0</v>
      </c>
      <c r="M282">
        <v>0</v>
      </c>
      <c r="N282">
        <v>0</v>
      </c>
      <c r="O282">
        <v>0</v>
      </c>
      <c r="P282">
        <v>3</v>
      </c>
      <c r="Q282">
        <v>0</v>
      </c>
      <c r="R282">
        <v>0</v>
      </c>
      <c r="S282">
        <v>1</v>
      </c>
      <c r="T282">
        <v>0</v>
      </c>
    </row>
    <row r="283" spans="1:20" x14ac:dyDescent="0.3">
      <c r="A283">
        <v>0</v>
      </c>
      <c r="B283">
        <v>0</v>
      </c>
      <c r="C283">
        <v>58</v>
      </c>
      <c r="D283">
        <v>0</v>
      </c>
      <c r="E283" s="1">
        <v>-1.1749214373403347</v>
      </c>
      <c r="F283" s="1">
        <v>0</v>
      </c>
      <c r="G283" s="1">
        <v>-1.1749214373403347</v>
      </c>
      <c r="H283" s="2">
        <v>61.2</v>
      </c>
      <c r="I283">
        <v>168</v>
      </c>
      <c r="J283" s="2">
        <v>21.683669999999999</v>
      </c>
      <c r="K283">
        <v>0</v>
      </c>
      <c r="L283">
        <v>0</v>
      </c>
      <c r="M283">
        <v>0</v>
      </c>
      <c r="N283">
        <v>0</v>
      </c>
      <c r="O283">
        <v>0</v>
      </c>
      <c r="P283">
        <v>3</v>
      </c>
      <c r="Q283">
        <v>0</v>
      </c>
      <c r="R283">
        <v>0</v>
      </c>
      <c r="S283">
        <v>1</v>
      </c>
      <c r="T283">
        <v>0</v>
      </c>
    </row>
    <row r="284" spans="1:20" x14ac:dyDescent="0.3">
      <c r="A284">
        <v>0</v>
      </c>
      <c r="B284">
        <v>1</v>
      </c>
      <c r="C284">
        <v>77</v>
      </c>
      <c r="D284">
        <v>77</v>
      </c>
      <c r="E284" s="1">
        <v>0.93864676086704701</v>
      </c>
      <c r="F284" s="1">
        <v>0.93864676086704701</v>
      </c>
      <c r="G284" s="1">
        <v>0</v>
      </c>
      <c r="H284" s="2">
        <v>64.400000000000006</v>
      </c>
      <c r="I284">
        <v>157</v>
      </c>
      <c r="J284" s="2">
        <v>26.126819999999999</v>
      </c>
      <c r="K284">
        <v>0</v>
      </c>
      <c r="L284">
        <v>0</v>
      </c>
      <c r="M284">
        <v>0</v>
      </c>
      <c r="N284">
        <v>0</v>
      </c>
      <c r="O284">
        <v>0</v>
      </c>
      <c r="P284">
        <v>1</v>
      </c>
      <c r="Q284">
        <v>1</v>
      </c>
      <c r="R284">
        <v>0</v>
      </c>
      <c r="S284">
        <v>0</v>
      </c>
      <c r="T284">
        <v>5</v>
      </c>
    </row>
    <row r="285" spans="1:20" x14ac:dyDescent="0.3">
      <c r="A285">
        <v>0</v>
      </c>
      <c r="B285">
        <v>0</v>
      </c>
      <c r="C285">
        <v>60</v>
      </c>
      <c r="D285">
        <v>0</v>
      </c>
      <c r="E285" s="1">
        <v>-0.95244057437113672</v>
      </c>
      <c r="F285" s="1">
        <v>0</v>
      </c>
      <c r="G285" s="1">
        <v>-0.95244057437113672</v>
      </c>
      <c r="H285" s="2">
        <v>58.5</v>
      </c>
      <c r="I285">
        <v>161</v>
      </c>
      <c r="J285" s="2">
        <v>22.568570000000001</v>
      </c>
      <c r="K285">
        <v>0</v>
      </c>
      <c r="L285">
        <v>1</v>
      </c>
      <c r="M285">
        <v>0</v>
      </c>
      <c r="N285">
        <v>0</v>
      </c>
      <c r="O285">
        <v>1</v>
      </c>
      <c r="P285">
        <v>3</v>
      </c>
      <c r="Q285">
        <v>0</v>
      </c>
      <c r="R285">
        <v>0</v>
      </c>
      <c r="S285">
        <v>1</v>
      </c>
      <c r="T285">
        <v>3</v>
      </c>
    </row>
    <row r="286" spans="1:20" x14ac:dyDescent="0.3">
      <c r="A286">
        <v>0</v>
      </c>
      <c r="B286">
        <v>1</v>
      </c>
      <c r="C286">
        <v>71</v>
      </c>
      <c r="D286">
        <v>71</v>
      </c>
      <c r="E286" s="1">
        <v>0.27120417195945273</v>
      </c>
      <c r="F286" s="1">
        <v>0.27120417195945273</v>
      </c>
      <c r="G286" s="1">
        <v>0</v>
      </c>
      <c r="H286" s="2">
        <v>60.3</v>
      </c>
      <c r="I286">
        <v>166</v>
      </c>
      <c r="J286" s="2">
        <v>21.882709999999999</v>
      </c>
      <c r="K286">
        <v>0</v>
      </c>
      <c r="L286">
        <v>0</v>
      </c>
      <c r="M286">
        <v>0</v>
      </c>
      <c r="N286">
        <v>0</v>
      </c>
      <c r="O286">
        <v>1</v>
      </c>
      <c r="P286">
        <v>1</v>
      </c>
      <c r="Q286">
        <v>1</v>
      </c>
      <c r="R286">
        <v>0</v>
      </c>
      <c r="S286">
        <v>0</v>
      </c>
      <c r="T286">
        <v>5</v>
      </c>
    </row>
    <row r="287" spans="1:20" x14ac:dyDescent="0.3">
      <c r="A287">
        <v>0</v>
      </c>
      <c r="B287">
        <v>0</v>
      </c>
      <c r="C287">
        <v>66</v>
      </c>
      <c r="D287">
        <v>0</v>
      </c>
      <c r="E287" s="1">
        <v>-0.28499798546354249</v>
      </c>
      <c r="F287" s="1">
        <v>0</v>
      </c>
      <c r="G287" s="1">
        <v>-0.28499798546354249</v>
      </c>
      <c r="H287" s="2">
        <v>67.099999999999994</v>
      </c>
      <c r="I287">
        <v>165</v>
      </c>
      <c r="J287" s="2">
        <v>24.646460000000001</v>
      </c>
      <c r="K287">
        <v>0</v>
      </c>
      <c r="L287">
        <v>1</v>
      </c>
      <c r="M287">
        <v>0</v>
      </c>
      <c r="N287">
        <v>0</v>
      </c>
      <c r="O287">
        <v>0</v>
      </c>
      <c r="P287">
        <v>2</v>
      </c>
      <c r="Q287">
        <v>0</v>
      </c>
      <c r="R287">
        <v>1</v>
      </c>
      <c r="S287">
        <v>0</v>
      </c>
      <c r="T287">
        <v>3</v>
      </c>
    </row>
    <row r="288" spans="1:20" x14ac:dyDescent="0.3">
      <c r="A288">
        <v>0</v>
      </c>
      <c r="B288">
        <v>0</v>
      </c>
      <c r="C288">
        <v>61</v>
      </c>
      <c r="D288">
        <v>0</v>
      </c>
      <c r="E288" s="1">
        <v>-0.84120014288653766</v>
      </c>
      <c r="F288" s="1">
        <v>0</v>
      </c>
      <c r="G288" s="1">
        <v>-0.84120014288653766</v>
      </c>
      <c r="H288" s="2">
        <v>99.8</v>
      </c>
      <c r="I288">
        <v>158</v>
      </c>
      <c r="J288" s="2">
        <v>39.97757</v>
      </c>
      <c r="K288">
        <v>0</v>
      </c>
      <c r="L288">
        <v>0</v>
      </c>
      <c r="M288">
        <v>1</v>
      </c>
      <c r="N288">
        <v>0</v>
      </c>
      <c r="O288">
        <v>0</v>
      </c>
      <c r="P288">
        <v>1</v>
      </c>
      <c r="Q288">
        <v>1</v>
      </c>
      <c r="R288">
        <v>0</v>
      </c>
      <c r="S288">
        <v>0</v>
      </c>
      <c r="T288">
        <v>3</v>
      </c>
    </row>
    <row r="289" spans="1:20" x14ac:dyDescent="0.3">
      <c r="A289">
        <v>0</v>
      </c>
      <c r="B289">
        <v>0</v>
      </c>
      <c r="C289">
        <v>77</v>
      </c>
      <c r="D289">
        <v>0</v>
      </c>
      <c r="E289" s="1">
        <v>0.93864676086704701</v>
      </c>
      <c r="F289" s="1">
        <v>0</v>
      </c>
      <c r="G289" s="1">
        <v>0.93864676086704701</v>
      </c>
      <c r="H289" s="2">
        <v>70.3</v>
      </c>
      <c r="I289">
        <v>163</v>
      </c>
      <c r="J289" s="2">
        <v>26.459409999999998</v>
      </c>
      <c r="K289">
        <v>0</v>
      </c>
      <c r="L289">
        <v>0</v>
      </c>
      <c r="M289">
        <v>0</v>
      </c>
      <c r="N289">
        <v>0</v>
      </c>
      <c r="O289">
        <v>0</v>
      </c>
      <c r="P289">
        <v>1</v>
      </c>
      <c r="Q289">
        <v>1</v>
      </c>
      <c r="R289">
        <v>0</v>
      </c>
      <c r="S289">
        <v>0</v>
      </c>
      <c r="T289">
        <v>4</v>
      </c>
    </row>
    <row r="290" spans="1:20" x14ac:dyDescent="0.3">
      <c r="A290">
        <v>0</v>
      </c>
      <c r="B290">
        <v>0</v>
      </c>
      <c r="C290">
        <v>59</v>
      </c>
      <c r="D290">
        <v>0</v>
      </c>
      <c r="E290" s="1">
        <v>-1.0636810058557358</v>
      </c>
      <c r="F290" s="1">
        <v>0</v>
      </c>
      <c r="G290" s="1">
        <v>-1.0636810058557358</v>
      </c>
      <c r="H290" s="2">
        <v>49.9</v>
      </c>
      <c r="I290">
        <v>155</v>
      </c>
      <c r="J290" s="2">
        <v>20.770029999999998</v>
      </c>
      <c r="K290">
        <v>0</v>
      </c>
      <c r="L290">
        <v>0</v>
      </c>
      <c r="M290">
        <v>0</v>
      </c>
      <c r="N290">
        <v>0</v>
      </c>
      <c r="O290">
        <v>0</v>
      </c>
      <c r="P290">
        <v>3</v>
      </c>
      <c r="Q290">
        <v>0</v>
      </c>
      <c r="R290">
        <v>0</v>
      </c>
      <c r="S290">
        <v>1</v>
      </c>
      <c r="T290">
        <v>1</v>
      </c>
    </row>
    <row r="291" spans="1:20" x14ac:dyDescent="0.3">
      <c r="A291">
        <v>0</v>
      </c>
      <c r="B291">
        <v>1</v>
      </c>
      <c r="C291">
        <v>75</v>
      </c>
      <c r="D291">
        <v>75</v>
      </c>
      <c r="E291" s="1">
        <v>0.7161658978978489</v>
      </c>
      <c r="F291" s="1">
        <v>0.7161658978978489</v>
      </c>
      <c r="G291" s="1">
        <v>0</v>
      </c>
      <c r="H291" s="2">
        <v>68.5</v>
      </c>
      <c r="I291">
        <v>157</v>
      </c>
      <c r="J291" s="2">
        <v>27.79017</v>
      </c>
      <c r="K291">
        <v>1</v>
      </c>
      <c r="L291">
        <v>0</v>
      </c>
      <c r="M291">
        <v>0</v>
      </c>
      <c r="N291">
        <v>0</v>
      </c>
      <c r="O291">
        <v>0</v>
      </c>
      <c r="P291">
        <v>1</v>
      </c>
      <c r="Q291">
        <v>1</v>
      </c>
      <c r="R291">
        <v>0</v>
      </c>
      <c r="S291">
        <v>0</v>
      </c>
      <c r="T291">
        <v>5</v>
      </c>
    </row>
    <row r="292" spans="1:20" x14ac:dyDescent="0.3">
      <c r="A292">
        <v>0</v>
      </c>
      <c r="B292">
        <v>0</v>
      </c>
      <c r="C292">
        <v>72</v>
      </c>
      <c r="D292">
        <v>0</v>
      </c>
      <c r="E292" s="1">
        <v>0.38244460344405179</v>
      </c>
      <c r="F292" s="1">
        <v>0</v>
      </c>
      <c r="G292" s="1">
        <v>0.38244460344405179</v>
      </c>
      <c r="H292" s="2">
        <v>52.2</v>
      </c>
      <c r="I292">
        <v>155</v>
      </c>
      <c r="J292" s="2">
        <v>21.727370000000001</v>
      </c>
      <c r="K292">
        <v>0</v>
      </c>
      <c r="L292">
        <v>1</v>
      </c>
      <c r="M292">
        <v>0</v>
      </c>
      <c r="N292">
        <v>0</v>
      </c>
      <c r="O292">
        <v>0</v>
      </c>
      <c r="P292">
        <v>3</v>
      </c>
      <c r="Q292">
        <v>0</v>
      </c>
      <c r="R292">
        <v>0</v>
      </c>
      <c r="S292">
        <v>1</v>
      </c>
      <c r="T292">
        <v>5</v>
      </c>
    </row>
    <row r="293" spans="1:20" x14ac:dyDescent="0.3">
      <c r="A293">
        <v>0</v>
      </c>
      <c r="B293">
        <v>0</v>
      </c>
      <c r="C293">
        <v>74</v>
      </c>
      <c r="D293">
        <v>0</v>
      </c>
      <c r="E293" s="1">
        <v>0.60492546641324985</v>
      </c>
      <c r="F293" s="1">
        <v>0</v>
      </c>
      <c r="G293" s="1">
        <v>0.60492546641324985</v>
      </c>
      <c r="H293" s="2">
        <v>77.599999999999994</v>
      </c>
      <c r="I293">
        <v>172</v>
      </c>
      <c r="J293" s="2">
        <v>26.23039</v>
      </c>
      <c r="K293">
        <v>1</v>
      </c>
      <c r="L293">
        <v>0</v>
      </c>
      <c r="M293">
        <v>1</v>
      </c>
      <c r="N293">
        <v>0</v>
      </c>
      <c r="O293">
        <v>0</v>
      </c>
      <c r="P293">
        <v>1</v>
      </c>
      <c r="Q293">
        <v>1</v>
      </c>
      <c r="R293">
        <v>0</v>
      </c>
      <c r="S293">
        <v>0</v>
      </c>
      <c r="T293">
        <v>5</v>
      </c>
    </row>
    <row r="294" spans="1:20" x14ac:dyDescent="0.3">
      <c r="A294">
        <v>0</v>
      </c>
      <c r="B294">
        <v>0</v>
      </c>
      <c r="C294">
        <v>68</v>
      </c>
      <c r="D294">
        <v>0</v>
      </c>
      <c r="E294" s="1">
        <v>-6.2517122494344393E-2</v>
      </c>
      <c r="F294" s="1">
        <v>0</v>
      </c>
      <c r="G294" s="1">
        <v>-6.2517122494344393E-2</v>
      </c>
      <c r="H294" s="2">
        <v>72.599999999999994</v>
      </c>
      <c r="I294">
        <v>155</v>
      </c>
      <c r="J294" s="2">
        <v>30.218520000000002</v>
      </c>
      <c r="K294">
        <v>1</v>
      </c>
      <c r="L294">
        <v>0</v>
      </c>
      <c r="M294">
        <v>0</v>
      </c>
      <c r="N294">
        <v>0</v>
      </c>
      <c r="O294">
        <v>0</v>
      </c>
      <c r="P294">
        <v>2</v>
      </c>
      <c r="Q294">
        <v>0</v>
      </c>
      <c r="R294">
        <v>1</v>
      </c>
      <c r="S294">
        <v>0</v>
      </c>
      <c r="T294">
        <v>2</v>
      </c>
    </row>
    <row r="295" spans="1:20" x14ac:dyDescent="0.3">
      <c r="A295">
        <v>0</v>
      </c>
      <c r="B295">
        <v>1</v>
      </c>
      <c r="C295">
        <v>75</v>
      </c>
      <c r="D295">
        <v>75</v>
      </c>
      <c r="E295" s="1">
        <v>0.7161658978978489</v>
      </c>
      <c r="F295" s="1">
        <v>0.7161658978978489</v>
      </c>
      <c r="G295" s="1">
        <v>0</v>
      </c>
      <c r="H295" s="2">
        <v>62.6</v>
      </c>
      <c r="I295">
        <v>155</v>
      </c>
      <c r="J295" s="2">
        <v>26.056190000000001</v>
      </c>
      <c r="K295">
        <v>0</v>
      </c>
      <c r="L295">
        <v>0</v>
      </c>
      <c r="M295">
        <v>0</v>
      </c>
      <c r="N295">
        <v>0</v>
      </c>
      <c r="O295">
        <v>0</v>
      </c>
      <c r="P295">
        <v>2</v>
      </c>
      <c r="Q295">
        <v>0</v>
      </c>
      <c r="R295">
        <v>1</v>
      </c>
      <c r="S295">
        <v>0</v>
      </c>
      <c r="T295">
        <v>5</v>
      </c>
    </row>
    <row r="296" spans="1:20" x14ac:dyDescent="0.3">
      <c r="A296">
        <v>0</v>
      </c>
      <c r="B296">
        <v>0</v>
      </c>
      <c r="C296">
        <v>63</v>
      </c>
      <c r="D296">
        <v>0</v>
      </c>
      <c r="E296" s="1">
        <v>-0.61871927991733955</v>
      </c>
      <c r="F296" s="1">
        <v>0</v>
      </c>
      <c r="G296" s="1">
        <v>-0.61871927991733955</v>
      </c>
      <c r="H296" s="2">
        <v>54.4</v>
      </c>
      <c r="I296">
        <v>166</v>
      </c>
      <c r="J296" s="2">
        <v>19.741620000000001</v>
      </c>
      <c r="K296">
        <v>0</v>
      </c>
      <c r="L296">
        <v>1</v>
      </c>
      <c r="M296">
        <v>0</v>
      </c>
      <c r="N296">
        <v>0</v>
      </c>
      <c r="O296">
        <v>0</v>
      </c>
      <c r="P296">
        <v>2</v>
      </c>
      <c r="Q296">
        <v>0</v>
      </c>
      <c r="R296">
        <v>1</v>
      </c>
      <c r="S296">
        <v>0</v>
      </c>
      <c r="T296">
        <v>3</v>
      </c>
    </row>
    <row r="297" spans="1:20" x14ac:dyDescent="0.3">
      <c r="A297">
        <v>0</v>
      </c>
      <c r="B297">
        <v>0</v>
      </c>
      <c r="C297">
        <v>58</v>
      </c>
      <c r="D297">
        <v>0</v>
      </c>
      <c r="E297" s="1">
        <v>-1.1749214373403347</v>
      </c>
      <c r="F297" s="1">
        <v>0</v>
      </c>
      <c r="G297" s="1">
        <v>-1.1749214373403347</v>
      </c>
      <c r="H297" s="2">
        <v>86.2</v>
      </c>
      <c r="I297">
        <v>162</v>
      </c>
      <c r="J297" s="2">
        <v>32.845599999999997</v>
      </c>
      <c r="K297">
        <v>0</v>
      </c>
      <c r="L297">
        <v>0</v>
      </c>
      <c r="M297">
        <v>0</v>
      </c>
      <c r="N297">
        <v>0</v>
      </c>
      <c r="O297">
        <v>0</v>
      </c>
      <c r="P297">
        <v>2</v>
      </c>
      <c r="Q297">
        <v>0</v>
      </c>
      <c r="R297">
        <v>1</v>
      </c>
      <c r="S297">
        <v>0</v>
      </c>
      <c r="T297">
        <v>0</v>
      </c>
    </row>
    <row r="298" spans="1:20" x14ac:dyDescent="0.3">
      <c r="A298">
        <v>0</v>
      </c>
      <c r="B298">
        <v>0</v>
      </c>
      <c r="C298">
        <v>71</v>
      </c>
      <c r="D298">
        <v>0</v>
      </c>
      <c r="E298" s="1">
        <v>0.27120417195945273</v>
      </c>
      <c r="F298" s="1">
        <v>0</v>
      </c>
      <c r="G298" s="1">
        <v>0.27120417195945273</v>
      </c>
      <c r="H298" s="2">
        <v>93</v>
      </c>
      <c r="I298">
        <v>173</v>
      </c>
      <c r="J298" s="2">
        <v>31.073540000000001</v>
      </c>
      <c r="K298">
        <v>0</v>
      </c>
      <c r="L298">
        <v>0</v>
      </c>
      <c r="M298">
        <v>1</v>
      </c>
      <c r="N298">
        <v>0</v>
      </c>
      <c r="O298">
        <v>1</v>
      </c>
      <c r="P298">
        <v>1</v>
      </c>
      <c r="Q298">
        <v>1</v>
      </c>
      <c r="R298">
        <v>0</v>
      </c>
      <c r="S298">
        <v>0</v>
      </c>
      <c r="T298">
        <v>6</v>
      </c>
    </row>
    <row r="299" spans="1:20" x14ac:dyDescent="0.3">
      <c r="A299">
        <v>0</v>
      </c>
      <c r="B299">
        <v>0</v>
      </c>
      <c r="C299">
        <v>62</v>
      </c>
      <c r="D299">
        <v>0</v>
      </c>
      <c r="E299" s="1">
        <v>-0.7299597114019386</v>
      </c>
      <c r="F299" s="1">
        <v>0</v>
      </c>
      <c r="G299" s="1">
        <v>-0.7299597114019386</v>
      </c>
      <c r="H299" s="2">
        <v>57.6</v>
      </c>
      <c r="I299">
        <v>164</v>
      </c>
      <c r="J299" s="2">
        <v>21.41582</v>
      </c>
      <c r="K299">
        <v>0</v>
      </c>
      <c r="L299">
        <v>0</v>
      </c>
      <c r="M299">
        <v>0</v>
      </c>
      <c r="N299">
        <v>0</v>
      </c>
      <c r="O299">
        <v>0</v>
      </c>
      <c r="P299">
        <v>1</v>
      </c>
      <c r="Q299">
        <v>1</v>
      </c>
      <c r="R299">
        <v>0</v>
      </c>
      <c r="S299">
        <v>0</v>
      </c>
      <c r="T299">
        <v>1</v>
      </c>
    </row>
    <row r="300" spans="1:20" x14ac:dyDescent="0.3">
      <c r="A300">
        <v>0</v>
      </c>
      <c r="B300">
        <v>0</v>
      </c>
      <c r="C300">
        <v>72</v>
      </c>
      <c r="D300">
        <v>0</v>
      </c>
      <c r="E300" s="1">
        <v>0.38244460344405179</v>
      </c>
      <c r="F300" s="1">
        <v>0</v>
      </c>
      <c r="G300" s="1">
        <v>0.38244460344405179</v>
      </c>
      <c r="H300" s="2">
        <v>72.099999999999994</v>
      </c>
      <c r="I300">
        <v>159</v>
      </c>
      <c r="J300" s="2">
        <v>28.519439999999999</v>
      </c>
      <c r="K300">
        <v>0</v>
      </c>
      <c r="L300">
        <v>0</v>
      </c>
      <c r="M300">
        <v>1</v>
      </c>
      <c r="N300">
        <v>0</v>
      </c>
      <c r="O300">
        <v>0</v>
      </c>
      <c r="P300">
        <v>1</v>
      </c>
      <c r="Q300">
        <v>1</v>
      </c>
      <c r="R300">
        <v>0</v>
      </c>
      <c r="S300">
        <v>0</v>
      </c>
      <c r="T300">
        <v>5</v>
      </c>
    </row>
    <row r="301" spans="1:20" x14ac:dyDescent="0.3">
      <c r="A301">
        <v>0</v>
      </c>
      <c r="B301">
        <v>0</v>
      </c>
      <c r="C301">
        <v>68</v>
      </c>
      <c r="D301">
        <v>0</v>
      </c>
      <c r="E301" s="1">
        <v>-6.2517122494344393E-2</v>
      </c>
      <c r="F301" s="1">
        <v>0</v>
      </c>
      <c r="G301" s="1">
        <v>-6.2517122494344393E-2</v>
      </c>
      <c r="H301" s="2">
        <v>64.900000000000006</v>
      </c>
      <c r="I301">
        <v>165</v>
      </c>
      <c r="J301" s="2">
        <v>23.838380000000001</v>
      </c>
      <c r="K301">
        <v>0</v>
      </c>
      <c r="L301">
        <v>0</v>
      </c>
      <c r="M301">
        <v>0</v>
      </c>
      <c r="N301">
        <v>0</v>
      </c>
      <c r="O301">
        <v>0</v>
      </c>
      <c r="P301">
        <v>1</v>
      </c>
      <c r="Q301">
        <v>1</v>
      </c>
      <c r="R301">
        <v>0</v>
      </c>
      <c r="S301">
        <v>0</v>
      </c>
      <c r="T301">
        <v>2</v>
      </c>
    </row>
    <row r="302" spans="1:20" x14ac:dyDescent="0.3">
      <c r="A302">
        <v>0</v>
      </c>
      <c r="B302">
        <v>0</v>
      </c>
      <c r="C302">
        <v>60</v>
      </c>
      <c r="D302">
        <v>0</v>
      </c>
      <c r="E302" s="1">
        <v>-0.95244057437113672</v>
      </c>
      <c r="F302" s="1">
        <v>0</v>
      </c>
      <c r="G302" s="1">
        <v>-0.95244057437113672</v>
      </c>
      <c r="H302" s="2">
        <v>106.1</v>
      </c>
      <c r="I302">
        <v>156</v>
      </c>
      <c r="J302" s="2">
        <v>43.59796</v>
      </c>
      <c r="K302">
        <v>0</v>
      </c>
      <c r="L302">
        <v>0</v>
      </c>
      <c r="M302">
        <v>0</v>
      </c>
      <c r="N302">
        <v>0</v>
      </c>
      <c r="O302">
        <v>0</v>
      </c>
      <c r="P302">
        <v>2</v>
      </c>
      <c r="Q302">
        <v>0</v>
      </c>
      <c r="R302">
        <v>1</v>
      </c>
      <c r="S302">
        <v>0</v>
      </c>
      <c r="T302">
        <v>1</v>
      </c>
    </row>
    <row r="303" spans="1:20" x14ac:dyDescent="0.3">
      <c r="A303">
        <v>0</v>
      </c>
      <c r="B303">
        <v>0</v>
      </c>
      <c r="C303">
        <v>56</v>
      </c>
      <c r="D303">
        <v>0</v>
      </c>
      <c r="E303" s="1">
        <v>-1.3974023003095328</v>
      </c>
      <c r="F303" s="1">
        <v>0</v>
      </c>
      <c r="G303" s="1">
        <v>-1.3974023003095328</v>
      </c>
      <c r="H303" s="2">
        <v>101.2</v>
      </c>
      <c r="I303">
        <v>158</v>
      </c>
      <c r="J303" s="2">
        <v>40.538379999999997</v>
      </c>
      <c r="K303">
        <v>0</v>
      </c>
      <c r="L303">
        <v>0</v>
      </c>
      <c r="M303">
        <v>1</v>
      </c>
      <c r="N303">
        <v>0</v>
      </c>
      <c r="O303">
        <v>0</v>
      </c>
      <c r="P303">
        <v>1</v>
      </c>
      <c r="Q303">
        <v>1</v>
      </c>
      <c r="R303">
        <v>0</v>
      </c>
      <c r="S303">
        <v>0</v>
      </c>
      <c r="T303">
        <v>2</v>
      </c>
    </row>
    <row r="304" spans="1:20" x14ac:dyDescent="0.3">
      <c r="A304">
        <v>0</v>
      </c>
      <c r="B304">
        <v>0</v>
      </c>
      <c r="C304">
        <v>80</v>
      </c>
      <c r="D304">
        <v>0</v>
      </c>
      <c r="E304" s="1">
        <v>1.2723680553208441</v>
      </c>
      <c r="F304" s="1">
        <v>0</v>
      </c>
      <c r="G304" s="1">
        <v>1.2723680553208441</v>
      </c>
      <c r="H304" s="2">
        <v>59</v>
      </c>
      <c r="I304">
        <v>158</v>
      </c>
      <c r="J304" s="2">
        <v>23.634029999999999</v>
      </c>
      <c r="K304">
        <v>0</v>
      </c>
      <c r="L304">
        <v>0</v>
      </c>
      <c r="M304">
        <v>0</v>
      </c>
      <c r="N304">
        <v>0</v>
      </c>
      <c r="O304">
        <v>0</v>
      </c>
      <c r="P304">
        <v>2</v>
      </c>
      <c r="Q304">
        <v>0</v>
      </c>
      <c r="R304">
        <v>1</v>
      </c>
      <c r="S304">
        <v>0</v>
      </c>
      <c r="T304">
        <v>5</v>
      </c>
    </row>
    <row r="305" spans="1:20" x14ac:dyDescent="0.3">
      <c r="A305">
        <v>0</v>
      </c>
      <c r="B305">
        <v>0</v>
      </c>
      <c r="C305">
        <v>69</v>
      </c>
      <c r="D305">
        <v>0</v>
      </c>
      <c r="E305" s="1">
        <v>4.8723308990254642E-2</v>
      </c>
      <c r="F305" s="1">
        <v>0</v>
      </c>
      <c r="G305" s="1">
        <v>4.8723308990254642E-2</v>
      </c>
      <c r="H305" s="2">
        <v>72.599999999999994</v>
      </c>
      <c r="I305">
        <v>160</v>
      </c>
      <c r="J305" s="2">
        <v>28.359380000000002</v>
      </c>
      <c r="K305">
        <v>0</v>
      </c>
      <c r="L305">
        <v>0</v>
      </c>
      <c r="M305">
        <v>0</v>
      </c>
      <c r="N305">
        <v>0</v>
      </c>
      <c r="O305">
        <v>0</v>
      </c>
      <c r="P305">
        <v>1</v>
      </c>
      <c r="Q305">
        <v>1</v>
      </c>
      <c r="R305">
        <v>0</v>
      </c>
      <c r="S305">
        <v>0</v>
      </c>
      <c r="T305">
        <v>2</v>
      </c>
    </row>
    <row r="306" spans="1:20" x14ac:dyDescent="0.3">
      <c r="A306">
        <v>0</v>
      </c>
      <c r="B306">
        <v>0</v>
      </c>
      <c r="C306">
        <v>59</v>
      </c>
      <c r="D306">
        <v>0</v>
      </c>
      <c r="E306" s="1">
        <v>-1.0636810058557358</v>
      </c>
      <c r="F306" s="1">
        <v>0</v>
      </c>
      <c r="G306" s="1">
        <v>-1.0636810058557358</v>
      </c>
      <c r="H306" s="2">
        <v>97.5</v>
      </c>
      <c r="I306">
        <v>157</v>
      </c>
      <c r="J306" s="2">
        <v>39.55536</v>
      </c>
      <c r="K306">
        <v>0</v>
      </c>
      <c r="L306">
        <v>0</v>
      </c>
      <c r="M306">
        <v>1</v>
      </c>
      <c r="N306">
        <v>0</v>
      </c>
      <c r="O306">
        <v>0</v>
      </c>
      <c r="P306">
        <v>1</v>
      </c>
      <c r="Q306">
        <v>1</v>
      </c>
      <c r="R306">
        <v>0</v>
      </c>
      <c r="S306">
        <v>0</v>
      </c>
      <c r="T306">
        <v>2</v>
      </c>
    </row>
    <row r="307" spans="1:20" x14ac:dyDescent="0.3">
      <c r="A307">
        <v>0</v>
      </c>
      <c r="B307">
        <v>0</v>
      </c>
      <c r="C307">
        <v>62</v>
      </c>
      <c r="D307">
        <v>0</v>
      </c>
      <c r="E307" s="1">
        <v>-0.7299597114019386</v>
      </c>
      <c r="F307" s="1">
        <v>0</v>
      </c>
      <c r="G307" s="1">
        <v>-0.7299597114019386</v>
      </c>
      <c r="H307" s="2">
        <v>70.3</v>
      </c>
      <c r="I307">
        <v>159</v>
      </c>
      <c r="J307" s="2">
        <v>27.807449999999999</v>
      </c>
      <c r="K307">
        <v>0</v>
      </c>
      <c r="L307">
        <v>0</v>
      </c>
      <c r="M307">
        <v>0</v>
      </c>
      <c r="N307">
        <v>0</v>
      </c>
      <c r="O307">
        <v>0</v>
      </c>
      <c r="P307">
        <v>2</v>
      </c>
      <c r="Q307">
        <v>0</v>
      </c>
      <c r="R307">
        <v>1</v>
      </c>
      <c r="S307">
        <v>0</v>
      </c>
      <c r="T307">
        <v>1</v>
      </c>
    </row>
    <row r="308" spans="1:20" x14ac:dyDescent="0.3">
      <c r="A308">
        <v>0</v>
      </c>
      <c r="B308">
        <v>0</v>
      </c>
      <c r="C308">
        <v>60</v>
      </c>
      <c r="D308">
        <v>0</v>
      </c>
      <c r="E308" s="1">
        <v>-0.95244057437113672</v>
      </c>
      <c r="F308" s="1">
        <v>0</v>
      </c>
      <c r="G308" s="1">
        <v>-0.95244057437113672</v>
      </c>
      <c r="H308" s="2">
        <v>99.8</v>
      </c>
      <c r="I308">
        <v>153</v>
      </c>
      <c r="J308" s="2">
        <v>42.63317</v>
      </c>
      <c r="K308">
        <v>1</v>
      </c>
      <c r="L308">
        <v>0</v>
      </c>
      <c r="M308">
        <v>1</v>
      </c>
      <c r="N308">
        <v>0</v>
      </c>
      <c r="O308">
        <v>0</v>
      </c>
      <c r="P308">
        <v>3</v>
      </c>
      <c r="Q308">
        <v>0</v>
      </c>
      <c r="R308">
        <v>0</v>
      </c>
      <c r="S308">
        <v>1</v>
      </c>
      <c r="T308">
        <v>3</v>
      </c>
    </row>
    <row r="309" spans="1:20" x14ac:dyDescent="0.3">
      <c r="A309">
        <v>0</v>
      </c>
      <c r="B309">
        <v>0</v>
      </c>
      <c r="C309">
        <v>74</v>
      </c>
      <c r="D309">
        <v>0</v>
      </c>
      <c r="E309" s="1">
        <v>0.60492546641324985</v>
      </c>
      <c r="F309" s="1">
        <v>0</v>
      </c>
      <c r="G309" s="1">
        <v>0.60492546641324985</v>
      </c>
      <c r="H309" s="2">
        <v>61.2</v>
      </c>
      <c r="I309">
        <v>168</v>
      </c>
      <c r="J309" s="2">
        <v>21.683669999999999</v>
      </c>
      <c r="K309">
        <v>0</v>
      </c>
      <c r="L309">
        <v>0</v>
      </c>
      <c r="M309">
        <v>0</v>
      </c>
      <c r="N309">
        <v>0</v>
      </c>
      <c r="O309">
        <v>0</v>
      </c>
      <c r="P309">
        <v>1</v>
      </c>
      <c r="Q309">
        <v>1</v>
      </c>
      <c r="R309">
        <v>0</v>
      </c>
      <c r="S309">
        <v>0</v>
      </c>
      <c r="T309">
        <v>3</v>
      </c>
    </row>
    <row r="310" spans="1:20" x14ac:dyDescent="0.3">
      <c r="A310">
        <v>0</v>
      </c>
      <c r="B310">
        <v>0</v>
      </c>
      <c r="C310">
        <v>88</v>
      </c>
      <c r="D310">
        <v>0</v>
      </c>
      <c r="E310" s="1">
        <v>2.1622915071976365</v>
      </c>
      <c r="F310" s="1">
        <v>0</v>
      </c>
      <c r="G310" s="1">
        <v>2.1622915071976365</v>
      </c>
      <c r="H310" s="2">
        <v>61.2</v>
      </c>
      <c r="I310">
        <v>152</v>
      </c>
      <c r="J310" s="2">
        <v>26.48892</v>
      </c>
      <c r="K310">
        <v>0</v>
      </c>
      <c r="L310">
        <v>0</v>
      </c>
      <c r="M310">
        <v>0</v>
      </c>
      <c r="N310">
        <v>0</v>
      </c>
      <c r="O310">
        <v>0</v>
      </c>
      <c r="P310">
        <v>2</v>
      </c>
      <c r="Q310">
        <v>0</v>
      </c>
      <c r="R310">
        <v>1</v>
      </c>
      <c r="S310">
        <v>0</v>
      </c>
      <c r="T310">
        <v>6</v>
      </c>
    </row>
    <row r="311" spans="1:20" x14ac:dyDescent="0.3">
      <c r="A311">
        <v>0</v>
      </c>
      <c r="B311">
        <v>0</v>
      </c>
      <c r="C311">
        <v>69</v>
      </c>
      <c r="D311">
        <v>0</v>
      </c>
      <c r="E311" s="1">
        <v>4.8723308990254642E-2</v>
      </c>
      <c r="F311" s="1">
        <v>0</v>
      </c>
      <c r="G311" s="1">
        <v>4.8723308990254642E-2</v>
      </c>
      <c r="H311" s="2">
        <v>49</v>
      </c>
      <c r="I311">
        <v>154</v>
      </c>
      <c r="J311" s="2">
        <v>20.661159999999999</v>
      </c>
      <c r="K311">
        <v>0</v>
      </c>
      <c r="L311">
        <v>0</v>
      </c>
      <c r="M311">
        <v>0</v>
      </c>
      <c r="N311">
        <v>0</v>
      </c>
      <c r="O311">
        <v>0</v>
      </c>
      <c r="P311">
        <v>3</v>
      </c>
      <c r="Q311">
        <v>0</v>
      </c>
      <c r="R311">
        <v>0</v>
      </c>
      <c r="S311">
        <v>1</v>
      </c>
      <c r="T311">
        <v>3</v>
      </c>
    </row>
    <row r="312" spans="1:20" x14ac:dyDescent="0.3">
      <c r="A312">
        <v>0</v>
      </c>
      <c r="B312">
        <v>0</v>
      </c>
      <c r="C312">
        <v>66</v>
      </c>
      <c r="D312">
        <v>0</v>
      </c>
      <c r="E312" s="1">
        <v>-0.28499798546354249</v>
      </c>
      <c r="F312" s="1">
        <v>0</v>
      </c>
      <c r="G312" s="1">
        <v>-0.28499798546354249</v>
      </c>
      <c r="H312" s="2">
        <v>83</v>
      </c>
      <c r="I312">
        <v>158</v>
      </c>
      <c r="J312" s="2">
        <v>33.247880000000002</v>
      </c>
      <c r="K312">
        <v>0</v>
      </c>
      <c r="L312">
        <v>0</v>
      </c>
      <c r="M312">
        <v>0</v>
      </c>
      <c r="N312">
        <v>0</v>
      </c>
      <c r="O312">
        <v>0</v>
      </c>
      <c r="P312">
        <v>1</v>
      </c>
      <c r="Q312">
        <v>1</v>
      </c>
      <c r="R312">
        <v>0</v>
      </c>
      <c r="S312">
        <v>0</v>
      </c>
      <c r="T312">
        <v>2</v>
      </c>
    </row>
    <row r="313" spans="1:20" x14ac:dyDescent="0.3">
      <c r="A313">
        <v>0</v>
      </c>
      <c r="B313">
        <v>0</v>
      </c>
      <c r="C313">
        <v>63</v>
      </c>
      <c r="D313">
        <v>0</v>
      </c>
      <c r="E313" s="1">
        <v>-0.61871927991733955</v>
      </c>
      <c r="F313" s="1">
        <v>0</v>
      </c>
      <c r="G313" s="1">
        <v>-0.61871927991733955</v>
      </c>
      <c r="H313" s="2">
        <v>72.599999999999994</v>
      </c>
      <c r="I313">
        <v>163</v>
      </c>
      <c r="J313" s="2">
        <v>27.32508</v>
      </c>
      <c r="K313">
        <v>0</v>
      </c>
      <c r="L313">
        <v>0</v>
      </c>
      <c r="M313">
        <v>0</v>
      </c>
      <c r="N313">
        <v>0</v>
      </c>
      <c r="O313">
        <v>0</v>
      </c>
      <c r="P313">
        <v>2</v>
      </c>
      <c r="Q313">
        <v>0</v>
      </c>
      <c r="R313">
        <v>1</v>
      </c>
      <c r="S313">
        <v>0</v>
      </c>
      <c r="T313">
        <v>1</v>
      </c>
    </row>
    <row r="314" spans="1:20" x14ac:dyDescent="0.3">
      <c r="A314">
        <v>0</v>
      </c>
      <c r="B314">
        <v>0</v>
      </c>
      <c r="C314">
        <v>69</v>
      </c>
      <c r="D314">
        <v>0</v>
      </c>
      <c r="E314" s="1">
        <v>4.8723308990254642E-2</v>
      </c>
      <c r="F314" s="1">
        <v>0</v>
      </c>
      <c r="G314" s="1">
        <v>4.8723308990254642E-2</v>
      </c>
      <c r="H314" s="2">
        <v>109.8</v>
      </c>
      <c r="I314">
        <v>161</v>
      </c>
      <c r="J314" s="2">
        <v>42.359479999999998</v>
      </c>
      <c r="K314">
        <v>0</v>
      </c>
      <c r="L314">
        <v>0</v>
      </c>
      <c r="M314">
        <v>1</v>
      </c>
      <c r="N314">
        <v>0</v>
      </c>
      <c r="O314">
        <v>0</v>
      </c>
      <c r="P314">
        <v>2</v>
      </c>
      <c r="Q314">
        <v>0</v>
      </c>
      <c r="R314">
        <v>1</v>
      </c>
      <c r="S314">
        <v>0</v>
      </c>
      <c r="T314">
        <v>4</v>
      </c>
    </row>
    <row r="315" spans="1:20" x14ac:dyDescent="0.3">
      <c r="A315">
        <v>0</v>
      </c>
      <c r="B315">
        <v>1</v>
      </c>
      <c r="C315">
        <v>63</v>
      </c>
      <c r="D315">
        <v>63</v>
      </c>
      <c r="E315" s="1">
        <v>-0.61871927991733955</v>
      </c>
      <c r="F315" s="1">
        <v>-0.61871927991733955</v>
      </c>
      <c r="G315" s="1">
        <v>0</v>
      </c>
      <c r="H315" s="2">
        <v>84.8</v>
      </c>
      <c r="I315">
        <v>175</v>
      </c>
      <c r="J315" s="2">
        <v>27.689800000000002</v>
      </c>
      <c r="K315">
        <v>0</v>
      </c>
      <c r="L315">
        <v>0</v>
      </c>
      <c r="M315">
        <v>0</v>
      </c>
      <c r="N315">
        <v>0</v>
      </c>
      <c r="O315">
        <v>0</v>
      </c>
      <c r="P315">
        <v>1</v>
      </c>
      <c r="Q315">
        <v>1</v>
      </c>
      <c r="R315">
        <v>0</v>
      </c>
      <c r="S315">
        <v>0</v>
      </c>
      <c r="T315">
        <v>2</v>
      </c>
    </row>
    <row r="316" spans="1:20" x14ac:dyDescent="0.3">
      <c r="A316">
        <v>0</v>
      </c>
      <c r="B316">
        <v>0</v>
      </c>
      <c r="C316">
        <v>82</v>
      </c>
      <c r="D316">
        <v>0</v>
      </c>
      <c r="E316" s="1">
        <v>1.4948489182900422</v>
      </c>
      <c r="F316" s="1">
        <v>0</v>
      </c>
      <c r="G316" s="1">
        <v>1.4948489182900422</v>
      </c>
      <c r="H316" s="2">
        <v>63.5</v>
      </c>
      <c r="I316">
        <v>165</v>
      </c>
      <c r="J316" s="2">
        <v>23.324149999999999</v>
      </c>
      <c r="K316">
        <v>0</v>
      </c>
      <c r="L316">
        <v>0</v>
      </c>
      <c r="M316">
        <v>1</v>
      </c>
      <c r="N316">
        <v>0</v>
      </c>
      <c r="O316">
        <v>0</v>
      </c>
      <c r="P316">
        <v>2</v>
      </c>
      <c r="Q316">
        <v>0</v>
      </c>
      <c r="R316">
        <v>1</v>
      </c>
      <c r="S316">
        <v>0</v>
      </c>
      <c r="T316">
        <v>7</v>
      </c>
    </row>
    <row r="317" spans="1:20" x14ac:dyDescent="0.3">
      <c r="A317">
        <v>0</v>
      </c>
      <c r="B317">
        <v>0</v>
      </c>
      <c r="C317">
        <v>56</v>
      </c>
      <c r="D317">
        <v>0</v>
      </c>
      <c r="E317" s="1">
        <v>-1.3974023003095328</v>
      </c>
      <c r="F317" s="1">
        <v>0</v>
      </c>
      <c r="G317" s="1">
        <v>-1.3974023003095328</v>
      </c>
      <c r="H317" s="2">
        <v>77.099999999999994</v>
      </c>
      <c r="I317">
        <v>164</v>
      </c>
      <c r="J317" s="2">
        <v>28.665970000000002</v>
      </c>
      <c r="K317">
        <v>0</v>
      </c>
      <c r="L317">
        <v>0</v>
      </c>
      <c r="M317">
        <v>0</v>
      </c>
      <c r="N317">
        <v>0</v>
      </c>
      <c r="O317">
        <v>0</v>
      </c>
      <c r="P317">
        <v>3</v>
      </c>
      <c r="Q317">
        <v>0</v>
      </c>
      <c r="R317">
        <v>0</v>
      </c>
      <c r="S317">
        <v>1</v>
      </c>
      <c r="T317">
        <v>0</v>
      </c>
    </row>
    <row r="318" spans="1:20" x14ac:dyDescent="0.3">
      <c r="A318">
        <v>0</v>
      </c>
      <c r="B318">
        <v>0</v>
      </c>
      <c r="C318">
        <v>64</v>
      </c>
      <c r="D318">
        <v>0</v>
      </c>
      <c r="E318" s="1">
        <v>-0.5074788484327406</v>
      </c>
      <c r="F318" s="1">
        <v>0</v>
      </c>
      <c r="G318" s="1">
        <v>-0.5074788484327406</v>
      </c>
      <c r="H318" s="2">
        <v>57.6</v>
      </c>
      <c r="I318">
        <v>158</v>
      </c>
      <c r="J318" s="2">
        <v>23.073229999999999</v>
      </c>
      <c r="K318">
        <v>0</v>
      </c>
      <c r="L318">
        <v>0</v>
      </c>
      <c r="M318">
        <v>0</v>
      </c>
      <c r="N318">
        <v>0</v>
      </c>
      <c r="O318">
        <v>0</v>
      </c>
      <c r="P318">
        <v>3</v>
      </c>
      <c r="Q318">
        <v>0</v>
      </c>
      <c r="R318">
        <v>0</v>
      </c>
      <c r="S318">
        <v>1</v>
      </c>
      <c r="T318">
        <v>1</v>
      </c>
    </row>
    <row r="319" spans="1:20" x14ac:dyDescent="0.3">
      <c r="A319">
        <v>0</v>
      </c>
      <c r="B319">
        <v>0</v>
      </c>
      <c r="C319">
        <v>58</v>
      </c>
      <c r="D319">
        <v>0</v>
      </c>
      <c r="E319" s="1">
        <v>-1.1749214373403347</v>
      </c>
      <c r="F319" s="1">
        <v>0</v>
      </c>
      <c r="G319" s="1">
        <v>-1.1749214373403347</v>
      </c>
      <c r="H319" s="2">
        <v>104.3</v>
      </c>
      <c r="I319">
        <v>173</v>
      </c>
      <c r="J319" s="2">
        <v>34.849139999999998</v>
      </c>
      <c r="K319">
        <v>1</v>
      </c>
      <c r="L319">
        <v>0</v>
      </c>
      <c r="M319">
        <v>1</v>
      </c>
      <c r="N319">
        <v>0</v>
      </c>
      <c r="O319">
        <v>0</v>
      </c>
      <c r="P319">
        <v>2</v>
      </c>
      <c r="Q319">
        <v>0</v>
      </c>
      <c r="R319">
        <v>1</v>
      </c>
      <c r="S319">
        <v>0</v>
      </c>
      <c r="T319">
        <v>2</v>
      </c>
    </row>
    <row r="320" spans="1:20" x14ac:dyDescent="0.3">
      <c r="A320">
        <v>0</v>
      </c>
      <c r="B320">
        <v>1</v>
      </c>
      <c r="C320">
        <v>63</v>
      </c>
      <c r="D320">
        <v>63</v>
      </c>
      <c r="E320" s="1">
        <v>-0.61871927991733955</v>
      </c>
      <c r="F320" s="1">
        <v>-0.61871927991733955</v>
      </c>
      <c r="G320" s="1">
        <v>0</v>
      </c>
      <c r="H320" s="2">
        <v>108.4</v>
      </c>
      <c r="I320">
        <v>173</v>
      </c>
      <c r="J320" s="2">
        <v>36.219050000000003</v>
      </c>
      <c r="K320">
        <v>0</v>
      </c>
      <c r="L320">
        <v>0</v>
      </c>
      <c r="M320">
        <v>0</v>
      </c>
      <c r="N320">
        <v>0</v>
      </c>
      <c r="O320">
        <v>0</v>
      </c>
      <c r="P320">
        <v>1</v>
      </c>
      <c r="Q320">
        <v>1</v>
      </c>
      <c r="R320">
        <v>0</v>
      </c>
      <c r="S320">
        <v>0</v>
      </c>
      <c r="T320">
        <v>2</v>
      </c>
    </row>
    <row r="321" spans="1:20" x14ac:dyDescent="0.3">
      <c r="A321">
        <v>0</v>
      </c>
      <c r="B321">
        <v>1</v>
      </c>
      <c r="C321">
        <v>77</v>
      </c>
      <c r="D321">
        <v>77</v>
      </c>
      <c r="E321" s="1">
        <v>0.93864676086704701</v>
      </c>
      <c r="F321" s="1">
        <v>0.93864676086704701</v>
      </c>
      <c r="G321" s="1">
        <v>0</v>
      </c>
      <c r="H321" s="2">
        <v>74.8</v>
      </c>
      <c r="I321">
        <v>167</v>
      </c>
      <c r="J321" s="2">
        <v>26.820609999999999</v>
      </c>
      <c r="K321">
        <v>0</v>
      </c>
      <c r="L321">
        <v>0</v>
      </c>
      <c r="M321">
        <v>1</v>
      </c>
      <c r="N321">
        <v>0</v>
      </c>
      <c r="O321">
        <v>0</v>
      </c>
      <c r="P321">
        <v>3</v>
      </c>
      <c r="Q321">
        <v>0</v>
      </c>
      <c r="R321">
        <v>0</v>
      </c>
      <c r="S321">
        <v>1</v>
      </c>
      <c r="T321">
        <v>7</v>
      </c>
    </row>
    <row r="322" spans="1:20" x14ac:dyDescent="0.3">
      <c r="A322">
        <v>0</v>
      </c>
      <c r="B322">
        <v>0</v>
      </c>
      <c r="C322">
        <v>70</v>
      </c>
      <c r="D322">
        <v>0</v>
      </c>
      <c r="E322" s="1">
        <v>0.15996374047485368</v>
      </c>
      <c r="F322" s="1">
        <v>0</v>
      </c>
      <c r="G322" s="1">
        <v>0.15996374047485368</v>
      </c>
      <c r="H322" s="2">
        <v>56.2</v>
      </c>
      <c r="I322">
        <v>158</v>
      </c>
      <c r="J322" s="2">
        <v>22.512419999999999</v>
      </c>
      <c r="K322">
        <v>0</v>
      </c>
      <c r="L322">
        <v>0</v>
      </c>
      <c r="M322">
        <v>0</v>
      </c>
      <c r="N322">
        <v>0</v>
      </c>
      <c r="O322">
        <v>0</v>
      </c>
      <c r="P322">
        <v>2</v>
      </c>
      <c r="Q322">
        <v>0</v>
      </c>
      <c r="R322">
        <v>1</v>
      </c>
      <c r="S322">
        <v>0</v>
      </c>
      <c r="T322">
        <v>4</v>
      </c>
    </row>
    <row r="323" spans="1:20" x14ac:dyDescent="0.3">
      <c r="A323">
        <v>0</v>
      </c>
      <c r="B323">
        <v>0</v>
      </c>
      <c r="C323">
        <v>60</v>
      </c>
      <c r="D323">
        <v>0</v>
      </c>
      <c r="E323" s="1">
        <v>-0.95244057437113672</v>
      </c>
      <c r="F323" s="1">
        <v>0</v>
      </c>
      <c r="G323" s="1">
        <v>-0.95244057437113672</v>
      </c>
      <c r="H323" s="2">
        <v>56.7</v>
      </c>
      <c r="I323">
        <v>152</v>
      </c>
      <c r="J323" s="2">
        <v>24.5412</v>
      </c>
      <c r="K323">
        <v>0</v>
      </c>
      <c r="L323">
        <v>0</v>
      </c>
      <c r="M323">
        <v>0</v>
      </c>
      <c r="N323">
        <v>0</v>
      </c>
      <c r="O323">
        <v>0</v>
      </c>
      <c r="P323">
        <v>3</v>
      </c>
      <c r="Q323">
        <v>0</v>
      </c>
      <c r="R323">
        <v>0</v>
      </c>
      <c r="S323">
        <v>1</v>
      </c>
      <c r="T323">
        <v>2</v>
      </c>
    </row>
    <row r="324" spans="1:20" x14ac:dyDescent="0.3">
      <c r="A324">
        <v>0</v>
      </c>
      <c r="B324">
        <v>0</v>
      </c>
      <c r="C324">
        <v>62</v>
      </c>
      <c r="D324">
        <v>0</v>
      </c>
      <c r="E324" s="1">
        <v>-0.7299597114019386</v>
      </c>
      <c r="F324" s="1">
        <v>0</v>
      </c>
      <c r="G324" s="1">
        <v>-0.7299597114019386</v>
      </c>
      <c r="H324" s="2">
        <v>90.7</v>
      </c>
      <c r="I324">
        <v>165</v>
      </c>
      <c r="J324" s="2">
        <v>33.314970000000002</v>
      </c>
      <c r="K324">
        <v>1</v>
      </c>
      <c r="L324">
        <v>0</v>
      </c>
      <c r="M324">
        <v>1</v>
      </c>
      <c r="N324">
        <v>0</v>
      </c>
      <c r="O324">
        <v>1</v>
      </c>
      <c r="P324">
        <v>3</v>
      </c>
      <c r="Q324">
        <v>0</v>
      </c>
      <c r="R324">
        <v>0</v>
      </c>
      <c r="S324">
        <v>1</v>
      </c>
      <c r="T324">
        <v>4</v>
      </c>
    </row>
    <row r="325" spans="1:20" x14ac:dyDescent="0.3">
      <c r="A325">
        <v>0</v>
      </c>
      <c r="B325">
        <v>0</v>
      </c>
      <c r="C325">
        <v>64</v>
      </c>
      <c r="D325">
        <v>0</v>
      </c>
      <c r="E325" s="1">
        <v>-0.5074788484327406</v>
      </c>
      <c r="F325" s="1">
        <v>0</v>
      </c>
      <c r="G325" s="1">
        <v>-0.5074788484327406</v>
      </c>
      <c r="H325" s="2">
        <v>79.400000000000006</v>
      </c>
      <c r="I325">
        <v>162</v>
      </c>
      <c r="J325" s="2">
        <v>30.254539999999999</v>
      </c>
      <c r="K325">
        <v>0</v>
      </c>
      <c r="L325">
        <v>0</v>
      </c>
      <c r="M325">
        <v>1</v>
      </c>
      <c r="N325">
        <v>0</v>
      </c>
      <c r="O325">
        <v>0</v>
      </c>
      <c r="P325">
        <v>2</v>
      </c>
      <c r="Q325">
        <v>0</v>
      </c>
      <c r="R325">
        <v>1</v>
      </c>
      <c r="S325">
        <v>0</v>
      </c>
      <c r="T325">
        <v>3</v>
      </c>
    </row>
    <row r="326" spans="1:20" x14ac:dyDescent="0.3">
      <c r="A326">
        <v>0</v>
      </c>
      <c r="B326">
        <v>0</v>
      </c>
      <c r="C326">
        <v>61</v>
      </c>
      <c r="D326">
        <v>0</v>
      </c>
      <c r="E326" s="1">
        <v>-0.84120014288653766</v>
      </c>
      <c r="F326" s="1">
        <v>0</v>
      </c>
      <c r="G326" s="1">
        <v>-0.84120014288653766</v>
      </c>
      <c r="H326" s="2">
        <v>109.3</v>
      </c>
      <c r="I326">
        <v>154</v>
      </c>
      <c r="J326" s="2">
        <v>46.087029999999999</v>
      </c>
      <c r="K326">
        <v>0</v>
      </c>
      <c r="L326">
        <v>0</v>
      </c>
      <c r="M326">
        <v>1</v>
      </c>
      <c r="N326">
        <v>0</v>
      </c>
      <c r="O326">
        <v>0</v>
      </c>
      <c r="P326">
        <v>2</v>
      </c>
      <c r="Q326">
        <v>0</v>
      </c>
      <c r="R326">
        <v>1</v>
      </c>
      <c r="S326">
        <v>0</v>
      </c>
      <c r="T326">
        <v>3</v>
      </c>
    </row>
    <row r="327" spans="1:20" x14ac:dyDescent="0.3">
      <c r="A327">
        <v>0</v>
      </c>
      <c r="B327">
        <v>0</v>
      </c>
      <c r="C327">
        <v>63</v>
      </c>
      <c r="D327">
        <v>0</v>
      </c>
      <c r="E327" s="1">
        <v>-0.61871927991733955</v>
      </c>
      <c r="F327" s="1">
        <v>0</v>
      </c>
      <c r="G327" s="1">
        <v>-0.61871927991733955</v>
      </c>
      <c r="H327" s="2">
        <v>56.2</v>
      </c>
      <c r="I327">
        <v>158</v>
      </c>
      <c r="J327" s="2">
        <v>22.512419999999999</v>
      </c>
      <c r="K327">
        <v>0</v>
      </c>
      <c r="L327">
        <v>0</v>
      </c>
      <c r="M327">
        <v>0</v>
      </c>
      <c r="N327">
        <v>0</v>
      </c>
      <c r="O327">
        <v>1</v>
      </c>
      <c r="P327">
        <v>1</v>
      </c>
      <c r="Q327">
        <v>1</v>
      </c>
      <c r="R327">
        <v>0</v>
      </c>
      <c r="S327">
        <v>0</v>
      </c>
      <c r="T327">
        <v>3</v>
      </c>
    </row>
    <row r="328" spans="1:20" x14ac:dyDescent="0.3">
      <c r="A328">
        <v>0</v>
      </c>
      <c r="B328">
        <v>0</v>
      </c>
      <c r="C328">
        <v>57</v>
      </c>
      <c r="D328">
        <v>0</v>
      </c>
      <c r="E328" s="1">
        <v>-1.2861618688249339</v>
      </c>
      <c r="F328" s="1">
        <v>0</v>
      </c>
      <c r="G328" s="1">
        <v>-1.2861618688249339</v>
      </c>
      <c r="H328" s="2">
        <v>62.6</v>
      </c>
      <c r="I328">
        <v>158</v>
      </c>
      <c r="J328" s="2">
        <v>25.07611</v>
      </c>
      <c r="K328">
        <v>0</v>
      </c>
      <c r="L328">
        <v>0</v>
      </c>
      <c r="M328">
        <v>0</v>
      </c>
      <c r="N328">
        <v>0</v>
      </c>
      <c r="O328">
        <v>0</v>
      </c>
      <c r="P328">
        <v>3</v>
      </c>
      <c r="Q328">
        <v>0</v>
      </c>
      <c r="R328">
        <v>0</v>
      </c>
      <c r="S328">
        <v>1</v>
      </c>
      <c r="T328">
        <v>0</v>
      </c>
    </row>
    <row r="329" spans="1:20" x14ac:dyDescent="0.3">
      <c r="A329">
        <v>0</v>
      </c>
      <c r="B329">
        <v>1</v>
      </c>
      <c r="C329">
        <v>90</v>
      </c>
      <c r="D329">
        <v>90</v>
      </c>
      <c r="E329" s="1">
        <v>2.3847723701668344</v>
      </c>
      <c r="F329" s="1">
        <v>2.3847723701668344</v>
      </c>
      <c r="G329" s="1">
        <v>0</v>
      </c>
      <c r="H329" s="2">
        <v>61.7</v>
      </c>
      <c r="I329">
        <v>161</v>
      </c>
      <c r="J329" s="2">
        <v>23.803090000000001</v>
      </c>
      <c r="K329">
        <v>0</v>
      </c>
      <c r="L329">
        <v>1</v>
      </c>
      <c r="M329">
        <v>1</v>
      </c>
      <c r="N329">
        <v>1</v>
      </c>
      <c r="O329">
        <v>0</v>
      </c>
      <c r="P329">
        <v>2</v>
      </c>
      <c r="Q329">
        <v>0</v>
      </c>
      <c r="R329">
        <v>1</v>
      </c>
      <c r="S329">
        <v>0</v>
      </c>
      <c r="T329">
        <v>10</v>
      </c>
    </row>
    <row r="330" spans="1:20" x14ac:dyDescent="0.3">
      <c r="A330">
        <v>0</v>
      </c>
      <c r="B330">
        <v>1</v>
      </c>
      <c r="C330">
        <v>61</v>
      </c>
      <c r="D330">
        <v>61</v>
      </c>
      <c r="E330" s="1">
        <v>-0.84120014288653766</v>
      </c>
      <c r="F330" s="1">
        <v>-0.84120014288653766</v>
      </c>
      <c r="G330" s="1">
        <v>0</v>
      </c>
      <c r="H330" s="2">
        <v>53.5</v>
      </c>
      <c r="I330">
        <v>158</v>
      </c>
      <c r="J330" s="2">
        <v>21.430859999999999</v>
      </c>
      <c r="K330">
        <v>0</v>
      </c>
      <c r="L330">
        <v>0</v>
      </c>
      <c r="M330">
        <v>0</v>
      </c>
      <c r="N330">
        <v>0</v>
      </c>
      <c r="O330">
        <v>0</v>
      </c>
      <c r="P330">
        <v>3</v>
      </c>
      <c r="Q330">
        <v>0</v>
      </c>
      <c r="R330">
        <v>0</v>
      </c>
      <c r="S330">
        <v>1</v>
      </c>
      <c r="T330">
        <v>3</v>
      </c>
    </row>
    <row r="331" spans="1:20" x14ac:dyDescent="0.3">
      <c r="A331">
        <v>0</v>
      </c>
      <c r="B331">
        <v>0</v>
      </c>
      <c r="C331">
        <v>59</v>
      </c>
      <c r="D331">
        <v>0</v>
      </c>
      <c r="E331" s="1">
        <v>-1.0636810058557358</v>
      </c>
      <c r="F331" s="1">
        <v>0</v>
      </c>
      <c r="G331" s="1">
        <v>-1.0636810058557358</v>
      </c>
      <c r="H331" s="2">
        <v>56.7</v>
      </c>
      <c r="I331">
        <v>166</v>
      </c>
      <c r="J331" s="2">
        <v>20.576280000000001</v>
      </c>
      <c r="K331">
        <v>0</v>
      </c>
      <c r="L331">
        <v>0</v>
      </c>
      <c r="M331">
        <v>0</v>
      </c>
      <c r="N331">
        <v>0</v>
      </c>
      <c r="O331">
        <v>0</v>
      </c>
      <c r="P331">
        <v>1</v>
      </c>
      <c r="Q331">
        <v>1</v>
      </c>
      <c r="R331">
        <v>0</v>
      </c>
      <c r="S331">
        <v>0</v>
      </c>
      <c r="T331">
        <v>1</v>
      </c>
    </row>
    <row r="332" spans="1:20" x14ac:dyDescent="0.3">
      <c r="A332">
        <v>0</v>
      </c>
      <c r="B332">
        <v>0</v>
      </c>
      <c r="C332">
        <v>81</v>
      </c>
      <c r="D332">
        <v>0</v>
      </c>
      <c r="E332" s="1">
        <v>1.3836084868054432</v>
      </c>
      <c r="F332" s="1">
        <v>0</v>
      </c>
      <c r="G332" s="1">
        <v>1.3836084868054432</v>
      </c>
      <c r="H332" s="2">
        <v>50.8</v>
      </c>
      <c r="I332">
        <v>150</v>
      </c>
      <c r="J332" s="2">
        <v>22.577780000000001</v>
      </c>
      <c r="K332">
        <v>0</v>
      </c>
      <c r="L332">
        <v>0</v>
      </c>
      <c r="M332">
        <v>1</v>
      </c>
      <c r="N332">
        <v>0</v>
      </c>
      <c r="O332">
        <v>0</v>
      </c>
      <c r="P332">
        <v>3</v>
      </c>
      <c r="Q332">
        <v>0</v>
      </c>
      <c r="R332">
        <v>0</v>
      </c>
      <c r="S332">
        <v>1</v>
      </c>
      <c r="T332">
        <v>8</v>
      </c>
    </row>
    <row r="333" spans="1:20" x14ac:dyDescent="0.3">
      <c r="A333">
        <v>0</v>
      </c>
      <c r="B333">
        <v>0</v>
      </c>
      <c r="C333">
        <v>60</v>
      </c>
      <c r="D333">
        <v>0</v>
      </c>
      <c r="E333" s="1">
        <v>-0.95244057437113672</v>
      </c>
      <c r="F333" s="1">
        <v>0</v>
      </c>
      <c r="G333" s="1">
        <v>-0.95244057437113672</v>
      </c>
      <c r="H333" s="2">
        <v>92.1</v>
      </c>
      <c r="I333">
        <v>167</v>
      </c>
      <c r="J333" s="2">
        <v>33.023769999999999</v>
      </c>
      <c r="K333">
        <v>1</v>
      </c>
      <c r="L333">
        <v>0</v>
      </c>
      <c r="M333">
        <v>0</v>
      </c>
      <c r="N333">
        <v>0</v>
      </c>
      <c r="O333">
        <v>0</v>
      </c>
      <c r="P333">
        <v>3</v>
      </c>
      <c r="Q333">
        <v>0</v>
      </c>
      <c r="R333">
        <v>0</v>
      </c>
      <c r="S333">
        <v>1</v>
      </c>
      <c r="T333">
        <v>1</v>
      </c>
    </row>
    <row r="334" spans="1:20" x14ac:dyDescent="0.3">
      <c r="A334">
        <v>0</v>
      </c>
      <c r="B334">
        <v>0</v>
      </c>
      <c r="C334">
        <v>65</v>
      </c>
      <c r="D334">
        <v>0</v>
      </c>
      <c r="E334" s="1">
        <v>-0.39623841694814149</v>
      </c>
      <c r="F334" s="1">
        <v>0</v>
      </c>
      <c r="G334" s="1">
        <v>-0.39623841694814149</v>
      </c>
      <c r="H334" s="2">
        <v>60.3</v>
      </c>
      <c r="I334">
        <v>165</v>
      </c>
      <c r="J334" s="2">
        <v>22.148759999999999</v>
      </c>
      <c r="K334">
        <v>1</v>
      </c>
      <c r="L334">
        <v>0</v>
      </c>
      <c r="M334">
        <v>0</v>
      </c>
      <c r="N334">
        <v>0</v>
      </c>
      <c r="O334">
        <v>0</v>
      </c>
      <c r="P334">
        <v>2</v>
      </c>
      <c r="Q334">
        <v>0</v>
      </c>
      <c r="R334">
        <v>1</v>
      </c>
      <c r="S334">
        <v>0</v>
      </c>
      <c r="T334">
        <v>2</v>
      </c>
    </row>
    <row r="335" spans="1:20" x14ac:dyDescent="0.3">
      <c r="A335">
        <v>0</v>
      </c>
      <c r="B335">
        <v>0</v>
      </c>
      <c r="C335">
        <v>68</v>
      </c>
      <c r="D335">
        <v>0</v>
      </c>
      <c r="E335" s="1">
        <v>-6.2517122494344393E-2</v>
      </c>
      <c r="F335" s="1">
        <v>0</v>
      </c>
      <c r="G335" s="1">
        <v>-6.2517122494344393E-2</v>
      </c>
      <c r="H335" s="2">
        <v>62.1</v>
      </c>
      <c r="I335">
        <v>158</v>
      </c>
      <c r="J335" s="2">
        <v>24.875820000000001</v>
      </c>
      <c r="K335">
        <v>1</v>
      </c>
      <c r="L335">
        <v>0</v>
      </c>
      <c r="M335">
        <v>0</v>
      </c>
      <c r="N335">
        <v>0</v>
      </c>
      <c r="O335">
        <v>0</v>
      </c>
      <c r="P335">
        <v>2</v>
      </c>
      <c r="Q335">
        <v>0</v>
      </c>
      <c r="R335">
        <v>1</v>
      </c>
      <c r="S335">
        <v>0</v>
      </c>
      <c r="T335">
        <v>2</v>
      </c>
    </row>
    <row r="336" spans="1:20" x14ac:dyDescent="0.3">
      <c r="A336">
        <v>0</v>
      </c>
      <c r="B336">
        <v>0</v>
      </c>
      <c r="C336">
        <v>62</v>
      </c>
      <c r="D336">
        <v>0</v>
      </c>
      <c r="E336" s="1">
        <v>-0.7299597114019386</v>
      </c>
      <c r="F336" s="1">
        <v>0</v>
      </c>
      <c r="G336" s="1">
        <v>-0.7299597114019386</v>
      </c>
      <c r="H336" s="2">
        <v>90.7</v>
      </c>
      <c r="I336">
        <v>162</v>
      </c>
      <c r="J336" s="2">
        <v>34.560279999999999</v>
      </c>
      <c r="K336">
        <v>1</v>
      </c>
      <c r="L336">
        <v>0</v>
      </c>
      <c r="M336">
        <v>0</v>
      </c>
      <c r="N336">
        <v>0</v>
      </c>
      <c r="O336">
        <v>0</v>
      </c>
      <c r="P336">
        <v>2</v>
      </c>
      <c r="Q336">
        <v>0</v>
      </c>
      <c r="R336">
        <v>1</v>
      </c>
      <c r="S336">
        <v>0</v>
      </c>
      <c r="T336">
        <v>1</v>
      </c>
    </row>
    <row r="337" spans="1:20" x14ac:dyDescent="0.3">
      <c r="A337">
        <v>0</v>
      </c>
      <c r="B337">
        <v>0</v>
      </c>
      <c r="C337">
        <v>69</v>
      </c>
      <c r="D337">
        <v>0</v>
      </c>
      <c r="E337" s="1">
        <v>4.8723308990254642E-2</v>
      </c>
      <c r="F337" s="1">
        <v>0</v>
      </c>
      <c r="G337" s="1">
        <v>4.8723308990254642E-2</v>
      </c>
      <c r="H337" s="2">
        <v>57.2</v>
      </c>
      <c r="I337">
        <v>160</v>
      </c>
      <c r="J337" s="2">
        <v>22.34375</v>
      </c>
      <c r="K337">
        <v>0</v>
      </c>
      <c r="L337">
        <v>1</v>
      </c>
      <c r="M337">
        <v>1</v>
      </c>
      <c r="N337">
        <v>1</v>
      </c>
      <c r="O337">
        <v>0</v>
      </c>
      <c r="P337">
        <v>2</v>
      </c>
      <c r="Q337">
        <v>0</v>
      </c>
      <c r="R337">
        <v>1</v>
      </c>
      <c r="S337">
        <v>0</v>
      </c>
      <c r="T337">
        <v>5</v>
      </c>
    </row>
    <row r="338" spans="1:20" x14ac:dyDescent="0.3">
      <c r="A338">
        <v>0</v>
      </c>
      <c r="B338">
        <v>0</v>
      </c>
      <c r="C338">
        <v>62</v>
      </c>
      <c r="D338">
        <v>0</v>
      </c>
      <c r="E338" s="1">
        <v>-0.7299597114019386</v>
      </c>
      <c r="F338" s="1">
        <v>0</v>
      </c>
      <c r="G338" s="1">
        <v>-0.7299597114019386</v>
      </c>
      <c r="H338" s="2">
        <v>59</v>
      </c>
      <c r="I338">
        <v>158</v>
      </c>
      <c r="J338" s="2">
        <v>23.634029999999999</v>
      </c>
      <c r="K338">
        <v>0</v>
      </c>
      <c r="L338">
        <v>0</v>
      </c>
      <c r="M338">
        <v>0</v>
      </c>
      <c r="N338">
        <v>0</v>
      </c>
      <c r="O338">
        <v>0</v>
      </c>
      <c r="P338">
        <v>3</v>
      </c>
      <c r="Q338">
        <v>0</v>
      </c>
      <c r="R338">
        <v>0</v>
      </c>
      <c r="S338">
        <v>1</v>
      </c>
      <c r="T338">
        <v>1</v>
      </c>
    </row>
    <row r="339" spans="1:20" x14ac:dyDescent="0.3">
      <c r="A339">
        <v>0</v>
      </c>
      <c r="B339">
        <v>1</v>
      </c>
      <c r="C339">
        <v>65</v>
      </c>
      <c r="D339">
        <v>65</v>
      </c>
      <c r="E339" s="1">
        <v>-0.39623841694814149</v>
      </c>
      <c r="F339" s="1">
        <v>-0.39623841694814149</v>
      </c>
      <c r="G339" s="1">
        <v>0</v>
      </c>
      <c r="H339" s="2">
        <v>46.7</v>
      </c>
      <c r="I339">
        <v>152</v>
      </c>
      <c r="J339" s="2">
        <v>20.212949999999999</v>
      </c>
      <c r="K339">
        <v>0</v>
      </c>
      <c r="L339">
        <v>0</v>
      </c>
      <c r="M339">
        <v>0</v>
      </c>
      <c r="N339">
        <v>0</v>
      </c>
      <c r="O339">
        <v>1</v>
      </c>
      <c r="P339">
        <v>3</v>
      </c>
      <c r="Q339">
        <v>0</v>
      </c>
      <c r="R339">
        <v>0</v>
      </c>
      <c r="S339">
        <v>1</v>
      </c>
      <c r="T339">
        <v>5</v>
      </c>
    </row>
    <row r="340" spans="1:20" x14ac:dyDescent="0.3">
      <c r="A340">
        <v>0</v>
      </c>
      <c r="B340">
        <v>0</v>
      </c>
      <c r="C340">
        <v>59</v>
      </c>
      <c r="D340">
        <v>0</v>
      </c>
      <c r="E340" s="1">
        <v>-1.0636810058557358</v>
      </c>
      <c r="F340" s="1">
        <v>0</v>
      </c>
      <c r="G340" s="1">
        <v>-1.0636810058557358</v>
      </c>
      <c r="H340" s="2">
        <v>99.8</v>
      </c>
      <c r="I340">
        <v>176</v>
      </c>
      <c r="J340" s="2">
        <v>32.218490000000003</v>
      </c>
      <c r="K340">
        <v>0</v>
      </c>
      <c r="L340">
        <v>0</v>
      </c>
      <c r="M340">
        <v>0</v>
      </c>
      <c r="N340">
        <v>0</v>
      </c>
      <c r="O340">
        <v>0</v>
      </c>
      <c r="P340">
        <v>2</v>
      </c>
      <c r="Q340">
        <v>0</v>
      </c>
      <c r="R340">
        <v>1</v>
      </c>
      <c r="S340">
        <v>0</v>
      </c>
      <c r="T340">
        <v>0</v>
      </c>
    </row>
    <row r="341" spans="1:20" x14ac:dyDescent="0.3">
      <c r="A341">
        <v>0</v>
      </c>
      <c r="B341">
        <v>0</v>
      </c>
      <c r="C341">
        <v>77</v>
      </c>
      <c r="D341">
        <v>0</v>
      </c>
      <c r="E341" s="1">
        <v>0.93864676086704701</v>
      </c>
      <c r="F341" s="1">
        <v>0</v>
      </c>
      <c r="G341" s="1">
        <v>0.93864676086704701</v>
      </c>
      <c r="H341" s="2">
        <v>56.7</v>
      </c>
      <c r="I341">
        <v>168</v>
      </c>
      <c r="J341" s="2">
        <v>20.089289999999998</v>
      </c>
      <c r="K341">
        <v>0</v>
      </c>
      <c r="L341">
        <v>0</v>
      </c>
      <c r="M341">
        <v>0</v>
      </c>
      <c r="N341">
        <v>0</v>
      </c>
      <c r="O341">
        <v>0</v>
      </c>
      <c r="P341">
        <v>1</v>
      </c>
      <c r="Q341">
        <v>1</v>
      </c>
      <c r="R341">
        <v>0</v>
      </c>
      <c r="S341">
        <v>0</v>
      </c>
      <c r="T341">
        <v>5</v>
      </c>
    </row>
    <row r="342" spans="1:20" x14ac:dyDescent="0.3">
      <c r="A342">
        <v>0</v>
      </c>
      <c r="B342">
        <v>0</v>
      </c>
      <c r="C342">
        <v>74</v>
      </c>
      <c r="D342">
        <v>0</v>
      </c>
      <c r="E342" s="1">
        <v>0.60492546641324985</v>
      </c>
      <c r="F342" s="1">
        <v>0</v>
      </c>
      <c r="G342" s="1">
        <v>0.60492546641324985</v>
      </c>
      <c r="H342" s="2">
        <v>94.3</v>
      </c>
      <c r="I342">
        <v>163</v>
      </c>
      <c r="J342" s="2">
        <v>35.492489999999997</v>
      </c>
      <c r="K342">
        <v>0</v>
      </c>
      <c r="L342">
        <v>0</v>
      </c>
      <c r="M342">
        <v>1</v>
      </c>
      <c r="N342">
        <v>0</v>
      </c>
      <c r="O342">
        <v>0</v>
      </c>
      <c r="P342">
        <v>1</v>
      </c>
      <c r="Q342">
        <v>1</v>
      </c>
      <c r="R342">
        <v>0</v>
      </c>
      <c r="S342">
        <v>0</v>
      </c>
      <c r="T342">
        <v>5</v>
      </c>
    </row>
    <row r="343" spans="1:20" x14ac:dyDescent="0.3">
      <c r="A343">
        <v>0</v>
      </c>
      <c r="B343">
        <v>0</v>
      </c>
      <c r="C343">
        <v>58</v>
      </c>
      <c r="D343">
        <v>0</v>
      </c>
      <c r="E343" s="1">
        <v>-1.1749214373403347</v>
      </c>
      <c r="F343" s="1">
        <v>0</v>
      </c>
      <c r="G343" s="1">
        <v>-1.1749214373403347</v>
      </c>
      <c r="H343" s="2">
        <v>60.8</v>
      </c>
      <c r="I343">
        <v>157</v>
      </c>
      <c r="J343" s="2">
        <v>24.666319999999999</v>
      </c>
      <c r="K343">
        <v>0</v>
      </c>
      <c r="L343">
        <v>0</v>
      </c>
      <c r="M343">
        <v>0</v>
      </c>
      <c r="N343">
        <v>0</v>
      </c>
      <c r="O343">
        <v>0</v>
      </c>
      <c r="P343">
        <v>1</v>
      </c>
      <c r="Q343">
        <v>1</v>
      </c>
      <c r="R343">
        <v>0</v>
      </c>
      <c r="S343">
        <v>0</v>
      </c>
      <c r="T343">
        <v>0</v>
      </c>
    </row>
    <row r="344" spans="1:20" x14ac:dyDescent="0.3">
      <c r="A344">
        <v>0</v>
      </c>
      <c r="B344">
        <v>0</v>
      </c>
      <c r="C344">
        <v>58</v>
      </c>
      <c r="D344">
        <v>0</v>
      </c>
      <c r="E344" s="1">
        <v>-1.1749214373403347</v>
      </c>
      <c r="F344" s="1">
        <v>0</v>
      </c>
      <c r="G344" s="1">
        <v>-1.1749214373403347</v>
      </c>
      <c r="H344" s="2">
        <v>80.7</v>
      </c>
      <c r="I344">
        <v>163</v>
      </c>
      <c r="J344" s="2">
        <v>30.373740000000002</v>
      </c>
      <c r="K344">
        <v>0</v>
      </c>
      <c r="L344">
        <v>0</v>
      </c>
      <c r="M344">
        <v>0</v>
      </c>
      <c r="N344">
        <v>0</v>
      </c>
      <c r="O344">
        <v>0</v>
      </c>
      <c r="P344">
        <v>1</v>
      </c>
      <c r="Q344">
        <v>1</v>
      </c>
      <c r="R344">
        <v>0</v>
      </c>
      <c r="S344">
        <v>0</v>
      </c>
      <c r="T344">
        <v>0</v>
      </c>
    </row>
    <row r="345" spans="1:20" x14ac:dyDescent="0.3">
      <c r="A345">
        <v>0</v>
      </c>
      <c r="B345">
        <v>1</v>
      </c>
      <c r="C345">
        <v>80</v>
      </c>
      <c r="D345">
        <v>80</v>
      </c>
      <c r="E345" s="1">
        <v>1.2723680553208441</v>
      </c>
      <c r="F345" s="1">
        <v>1.2723680553208441</v>
      </c>
      <c r="G345" s="1">
        <v>0</v>
      </c>
      <c r="H345" s="2">
        <v>73.5</v>
      </c>
      <c r="I345">
        <v>171</v>
      </c>
      <c r="J345" s="2">
        <v>25.135940000000002</v>
      </c>
      <c r="K345">
        <v>0</v>
      </c>
      <c r="L345">
        <v>0</v>
      </c>
      <c r="M345">
        <v>1</v>
      </c>
      <c r="N345">
        <v>0</v>
      </c>
      <c r="O345">
        <v>0</v>
      </c>
      <c r="P345">
        <v>2</v>
      </c>
      <c r="Q345">
        <v>0</v>
      </c>
      <c r="R345">
        <v>1</v>
      </c>
      <c r="S345">
        <v>0</v>
      </c>
      <c r="T345">
        <v>8</v>
      </c>
    </row>
    <row r="346" spans="1:20" x14ac:dyDescent="0.3">
      <c r="A346">
        <v>0</v>
      </c>
      <c r="B346">
        <v>1</v>
      </c>
      <c r="C346">
        <v>79</v>
      </c>
      <c r="D346">
        <v>79</v>
      </c>
      <c r="E346" s="1">
        <v>1.1611276238362451</v>
      </c>
      <c r="F346" s="1">
        <v>1.1611276238362451</v>
      </c>
      <c r="G346" s="1">
        <v>0</v>
      </c>
      <c r="H346" s="2">
        <v>55.3</v>
      </c>
      <c r="I346">
        <v>152</v>
      </c>
      <c r="J346" s="2">
        <v>23.93525</v>
      </c>
      <c r="K346">
        <v>0</v>
      </c>
      <c r="L346">
        <v>0</v>
      </c>
      <c r="M346">
        <v>1</v>
      </c>
      <c r="N346">
        <v>0</v>
      </c>
      <c r="O346">
        <v>0</v>
      </c>
      <c r="P346">
        <v>3</v>
      </c>
      <c r="Q346">
        <v>0</v>
      </c>
      <c r="R346">
        <v>0</v>
      </c>
      <c r="S346">
        <v>1</v>
      </c>
      <c r="T346">
        <v>8</v>
      </c>
    </row>
    <row r="347" spans="1:20" x14ac:dyDescent="0.3">
      <c r="A347">
        <v>0</v>
      </c>
      <c r="B347">
        <v>0</v>
      </c>
      <c r="C347">
        <v>60</v>
      </c>
      <c r="D347">
        <v>0</v>
      </c>
      <c r="E347" s="1">
        <v>-0.95244057437113672</v>
      </c>
      <c r="F347" s="1">
        <v>0</v>
      </c>
      <c r="G347" s="1">
        <v>-0.95244057437113672</v>
      </c>
      <c r="H347" s="2">
        <v>50.8</v>
      </c>
      <c r="I347">
        <v>155</v>
      </c>
      <c r="J347" s="2">
        <v>21.144639999999999</v>
      </c>
      <c r="K347">
        <v>0</v>
      </c>
      <c r="L347">
        <v>1</v>
      </c>
      <c r="M347">
        <v>0</v>
      </c>
      <c r="N347">
        <v>0</v>
      </c>
      <c r="O347">
        <v>0</v>
      </c>
      <c r="P347">
        <v>3</v>
      </c>
      <c r="Q347">
        <v>0</v>
      </c>
      <c r="R347">
        <v>0</v>
      </c>
      <c r="S347">
        <v>1</v>
      </c>
      <c r="T347">
        <v>3</v>
      </c>
    </row>
    <row r="348" spans="1:20" x14ac:dyDescent="0.3">
      <c r="A348">
        <v>0</v>
      </c>
      <c r="B348">
        <v>0</v>
      </c>
      <c r="C348">
        <v>56</v>
      </c>
      <c r="D348">
        <v>0</v>
      </c>
      <c r="E348" s="1">
        <v>-1.3974023003095328</v>
      </c>
      <c r="F348" s="1">
        <v>0</v>
      </c>
      <c r="G348" s="1">
        <v>-1.3974023003095328</v>
      </c>
      <c r="H348" s="2">
        <v>58.5</v>
      </c>
      <c r="I348">
        <v>160</v>
      </c>
      <c r="J348" s="2">
        <v>22.851559999999999</v>
      </c>
      <c r="K348">
        <v>0</v>
      </c>
      <c r="L348">
        <v>0</v>
      </c>
      <c r="M348">
        <v>0</v>
      </c>
      <c r="N348">
        <v>0</v>
      </c>
      <c r="O348">
        <v>0</v>
      </c>
      <c r="P348">
        <v>3</v>
      </c>
      <c r="Q348">
        <v>0</v>
      </c>
      <c r="R348">
        <v>0</v>
      </c>
      <c r="S348">
        <v>1</v>
      </c>
      <c r="T348">
        <v>0</v>
      </c>
    </row>
    <row r="349" spans="1:20" x14ac:dyDescent="0.3">
      <c r="A349">
        <v>0</v>
      </c>
      <c r="B349">
        <v>0</v>
      </c>
      <c r="C349">
        <v>77</v>
      </c>
      <c r="D349">
        <v>0</v>
      </c>
      <c r="E349" s="1">
        <v>0.93864676086704701</v>
      </c>
      <c r="F349" s="1">
        <v>0</v>
      </c>
      <c r="G349" s="1">
        <v>0.93864676086704701</v>
      </c>
      <c r="H349" s="2">
        <v>67.099999999999994</v>
      </c>
      <c r="I349">
        <v>164</v>
      </c>
      <c r="J349" s="2">
        <v>24.947949999999999</v>
      </c>
      <c r="K349">
        <v>0</v>
      </c>
      <c r="L349">
        <v>0</v>
      </c>
      <c r="M349">
        <v>0</v>
      </c>
      <c r="N349">
        <v>0</v>
      </c>
      <c r="O349">
        <v>0</v>
      </c>
      <c r="P349">
        <v>2</v>
      </c>
      <c r="Q349">
        <v>0</v>
      </c>
      <c r="R349">
        <v>1</v>
      </c>
      <c r="S349">
        <v>0</v>
      </c>
      <c r="T349">
        <v>4</v>
      </c>
    </row>
    <row r="350" spans="1:20" x14ac:dyDescent="0.3">
      <c r="A350">
        <v>0</v>
      </c>
      <c r="B350">
        <v>0</v>
      </c>
      <c r="C350">
        <v>62</v>
      </c>
      <c r="D350">
        <v>0</v>
      </c>
      <c r="E350" s="1">
        <v>-0.7299597114019386</v>
      </c>
      <c r="F350" s="1">
        <v>0</v>
      </c>
      <c r="G350" s="1">
        <v>-0.7299597114019386</v>
      </c>
      <c r="H350" s="2">
        <v>113.4</v>
      </c>
      <c r="I350">
        <v>152</v>
      </c>
      <c r="J350" s="2">
        <v>49.082410000000003</v>
      </c>
      <c r="K350">
        <v>1</v>
      </c>
      <c r="L350">
        <v>0</v>
      </c>
      <c r="M350">
        <v>1</v>
      </c>
      <c r="N350">
        <v>0</v>
      </c>
      <c r="O350">
        <v>0</v>
      </c>
      <c r="P350">
        <v>2</v>
      </c>
      <c r="Q350">
        <v>0</v>
      </c>
      <c r="R350">
        <v>1</v>
      </c>
      <c r="S350">
        <v>0</v>
      </c>
      <c r="T350">
        <v>3</v>
      </c>
    </row>
    <row r="351" spans="1:20" x14ac:dyDescent="0.3">
      <c r="A351">
        <v>0</v>
      </c>
      <c r="B351">
        <v>0</v>
      </c>
      <c r="C351">
        <v>57</v>
      </c>
      <c r="D351">
        <v>0</v>
      </c>
      <c r="E351" s="1">
        <v>-1.2861618688249339</v>
      </c>
      <c r="F351" s="1">
        <v>0</v>
      </c>
      <c r="G351" s="1">
        <v>-1.2861618688249339</v>
      </c>
      <c r="H351" s="2">
        <v>68</v>
      </c>
      <c r="I351">
        <v>171</v>
      </c>
      <c r="J351" s="2">
        <v>23.255019999999998</v>
      </c>
      <c r="K351">
        <v>0</v>
      </c>
      <c r="L351">
        <v>0</v>
      </c>
      <c r="M351">
        <v>0</v>
      </c>
      <c r="N351">
        <v>0</v>
      </c>
      <c r="O351">
        <v>0</v>
      </c>
      <c r="P351">
        <v>1</v>
      </c>
      <c r="Q351">
        <v>1</v>
      </c>
      <c r="R351">
        <v>0</v>
      </c>
      <c r="S351">
        <v>0</v>
      </c>
      <c r="T351">
        <v>0</v>
      </c>
    </row>
    <row r="352" spans="1:20" x14ac:dyDescent="0.3">
      <c r="A352">
        <v>0</v>
      </c>
      <c r="B352">
        <v>0</v>
      </c>
      <c r="C352">
        <v>76</v>
      </c>
      <c r="D352">
        <v>0</v>
      </c>
      <c r="E352" s="1">
        <v>0.82740632938244796</v>
      </c>
      <c r="F352" s="1">
        <v>0</v>
      </c>
      <c r="G352" s="1">
        <v>0.82740632938244796</v>
      </c>
      <c r="H352" s="2">
        <v>59.9</v>
      </c>
      <c r="I352">
        <v>171</v>
      </c>
      <c r="J352" s="2">
        <v>20.484940000000002</v>
      </c>
      <c r="K352">
        <v>0</v>
      </c>
      <c r="L352">
        <v>0</v>
      </c>
      <c r="M352">
        <v>0</v>
      </c>
      <c r="N352">
        <v>0</v>
      </c>
      <c r="O352">
        <v>0</v>
      </c>
      <c r="P352">
        <v>3</v>
      </c>
      <c r="Q352">
        <v>0</v>
      </c>
      <c r="R352">
        <v>0</v>
      </c>
      <c r="S352">
        <v>1</v>
      </c>
      <c r="T352">
        <v>4</v>
      </c>
    </row>
    <row r="353" spans="1:20" x14ac:dyDescent="0.3">
      <c r="A353">
        <v>0</v>
      </c>
      <c r="B353">
        <v>0</v>
      </c>
      <c r="C353">
        <v>88</v>
      </c>
      <c r="D353">
        <v>0</v>
      </c>
      <c r="E353" s="1">
        <v>2.1622915071976365</v>
      </c>
      <c r="F353" s="1">
        <v>0</v>
      </c>
      <c r="G353" s="1">
        <v>2.1622915071976365</v>
      </c>
      <c r="H353" s="2">
        <v>59</v>
      </c>
      <c r="I353">
        <v>155</v>
      </c>
      <c r="J353" s="2">
        <v>24.557749999999999</v>
      </c>
      <c r="K353">
        <v>0</v>
      </c>
      <c r="L353">
        <v>0</v>
      </c>
      <c r="M353">
        <v>0</v>
      </c>
      <c r="N353">
        <v>0</v>
      </c>
      <c r="O353">
        <v>0</v>
      </c>
      <c r="P353">
        <v>1</v>
      </c>
      <c r="Q353">
        <v>1</v>
      </c>
      <c r="R353">
        <v>0</v>
      </c>
      <c r="S353">
        <v>0</v>
      </c>
      <c r="T353">
        <v>6</v>
      </c>
    </row>
    <row r="354" spans="1:20" x14ac:dyDescent="0.3">
      <c r="A354">
        <v>0</v>
      </c>
      <c r="B354">
        <v>1</v>
      </c>
      <c r="C354">
        <v>77</v>
      </c>
      <c r="D354">
        <v>77</v>
      </c>
      <c r="E354" s="1">
        <v>0.93864676086704701</v>
      </c>
      <c r="F354" s="1">
        <v>0.93864676086704701</v>
      </c>
      <c r="G354" s="1">
        <v>0</v>
      </c>
      <c r="H354" s="2">
        <v>83.9</v>
      </c>
      <c r="I354">
        <v>172</v>
      </c>
      <c r="J354" s="2">
        <v>28.359919999999999</v>
      </c>
      <c r="K354">
        <v>0</v>
      </c>
      <c r="L354">
        <v>0</v>
      </c>
      <c r="M354">
        <v>1</v>
      </c>
      <c r="N354">
        <v>0</v>
      </c>
      <c r="O354">
        <v>0</v>
      </c>
      <c r="P354">
        <v>3</v>
      </c>
      <c r="Q354">
        <v>0</v>
      </c>
      <c r="R354">
        <v>0</v>
      </c>
      <c r="S354">
        <v>1</v>
      </c>
      <c r="T354">
        <v>7</v>
      </c>
    </row>
    <row r="355" spans="1:20" x14ac:dyDescent="0.3">
      <c r="A355">
        <v>0</v>
      </c>
      <c r="B355">
        <v>1</v>
      </c>
      <c r="C355">
        <v>76</v>
      </c>
      <c r="D355">
        <v>76</v>
      </c>
      <c r="E355" s="1">
        <v>0.82740632938244796</v>
      </c>
      <c r="F355" s="1">
        <v>0.82740632938244796</v>
      </c>
      <c r="G355" s="1">
        <v>0</v>
      </c>
      <c r="H355" s="2">
        <v>88.5</v>
      </c>
      <c r="I355">
        <v>166</v>
      </c>
      <c r="J355" s="2">
        <v>32.116419999999998</v>
      </c>
      <c r="K355">
        <v>0</v>
      </c>
      <c r="L355">
        <v>0</v>
      </c>
      <c r="M355">
        <v>1</v>
      </c>
      <c r="N355">
        <v>0</v>
      </c>
      <c r="O355">
        <v>0</v>
      </c>
      <c r="P355">
        <v>1</v>
      </c>
      <c r="Q355">
        <v>1</v>
      </c>
      <c r="R355">
        <v>0</v>
      </c>
      <c r="S355">
        <v>0</v>
      </c>
      <c r="T355">
        <v>7</v>
      </c>
    </row>
    <row r="356" spans="1:20" x14ac:dyDescent="0.3">
      <c r="A356">
        <v>0</v>
      </c>
      <c r="B356">
        <v>0</v>
      </c>
      <c r="C356">
        <v>60</v>
      </c>
      <c r="D356">
        <v>0</v>
      </c>
      <c r="E356" s="1">
        <v>-0.95244057437113672</v>
      </c>
      <c r="F356" s="1">
        <v>0</v>
      </c>
      <c r="G356" s="1">
        <v>-0.95244057437113672</v>
      </c>
      <c r="H356" s="2">
        <v>63.5</v>
      </c>
      <c r="I356">
        <v>163</v>
      </c>
      <c r="J356" s="2">
        <v>23.900030000000001</v>
      </c>
      <c r="K356">
        <v>0</v>
      </c>
      <c r="L356">
        <v>0</v>
      </c>
      <c r="M356">
        <v>0</v>
      </c>
      <c r="N356">
        <v>0</v>
      </c>
      <c r="O356">
        <v>0</v>
      </c>
      <c r="P356">
        <v>2</v>
      </c>
      <c r="Q356">
        <v>0</v>
      </c>
      <c r="R356">
        <v>1</v>
      </c>
      <c r="S356">
        <v>0</v>
      </c>
      <c r="T356">
        <v>1</v>
      </c>
    </row>
    <row r="357" spans="1:20" x14ac:dyDescent="0.3">
      <c r="A357">
        <v>0</v>
      </c>
      <c r="B357">
        <v>1</v>
      </c>
      <c r="C357">
        <v>66</v>
      </c>
      <c r="D357">
        <v>66</v>
      </c>
      <c r="E357" s="1">
        <v>-0.28499798546354249</v>
      </c>
      <c r="F357" s="1">
        <v>-0.28499798546354249</v>
      </c>
      <c r="G357" s="1">
        <v>0</v>
      </c>
      <c r="H357" s="2">
        <v>112.5</v>
      </c>
      <c r="I357">
        <v>162</v>
      </c>
      <c r="J357" s="2">
        <v>42.86694</v>
      </c>
      <c r="K357">
        <v>0</v>
      </c>
      <c r="L357">
        <v>1</v>
      </c>
      <c r="M357">
        <v>1</v>
      </c>
      <c r="N357">
        <v>1</v>
      </c>
      <c r="O357">
        <v>0</v>
      </c>
      <c r="P357">
        <v>3</v>
      </c>
      <c r="Q357">
        <v>0</v>
      </c>
      <c r="R357">
        <v>0</v>
      </c>
      <c r="S357">
        <v>1</v>
      </c>
      <c r="T357">
        <v>6</v>
      </c>
    </row>
    <row r="358" spans="1:20" x14ac:dyDescent="0.3">
      <c r="A358">
        <v>0</v>
      </c>
      <c r="B358">
        <v>0</v>
      </c>
      <c r="C358">
        <v>60</v>
      </c>
      <c r="D358">
        <v>0</v>
      </c>
      <c r="E358" s="1">
        <v>-0.95244057437113672</v>
      </c>
      <c r="F358" s="1">
        <v>0</v>
      </c>
      <c r="G358" s="1">
        <v>-0.95244057437113672</v>
      </c>
      <c r="H358" s="2">
        <v>75.7</v>
      </c>
      <c r="I358">
        <v>157</v>
      </c>
      <c r="J358" s="2">
        <v>30.711179999999999</v>
      </c>
      <c r="K358">
        <v>0</v>
      </c>
      <c r="L358">
        <v>0</v>
      </c>
      <c r="M358">
        <v>0</v>
      </c>
      <c r="N358">
        <v>0</v>
      </c>
      <c r="O358">
        <v>0</v>
      </c>
      <c r="P358">
        <v>1</v>
      </c>
      <c r="Q358">
        <v>1</v>
      </c>
      <c r="R358">
        <v>0</v>
      </c>
      <c r="S358">
        <v>0</v>
      </c>
      <c r="T358">
        <v>1</v>
      </c>
    </row>
    <row r="359" spans="1:20" x14ac:dyDescent="0.3">
      <c r="A359">
        <v>0</v>
      </c>
      <c r="B359">
        <v>1</v>
      </c>
      <c r="C359">
        <v>63</v>
      </c>
      <c r="D359">
        <v>63</v>
      </c>
      <c r="E359" s="1">
        <v>-0.61871927991733955</v>
      </c>
      <c r="F359" s="1">
        <v>-0.61871927991733955</v>
      </c>
      <c r="G359" s="1">
        <v>0</v>
      </c>
      <c r="H359" s="2">
        <v>63.5</v>
      </c>
      <c r="I359">
        <v>157</v>
      </c>
      <c r="J359" s="2">
        <v>25.761690000000002</v>
      </c>
      <c r="K359">
        <v>1</v>
      </c>
      <c r="L359">
        <v>0</v>
      </c>
      <c r="M359">
        <v>0</v>
      </c>
      <c r="N359">
        <v>0</v>
      </c>
      <c r="O359">
        <v>0</v>
      </c>
      <c r="P359">
        <v>1</v>
      </c>
      <c r="Q359">
        <v>1</v>
      </c>
      <c r="R359">
        <v>0</v>
      </c>
      <c r="S359">
        <v>0</v>
      </c>
      <c r="T359">
        <v>2</v>
      </c>
    </row>
    <row r="360" spans="1:20" x14ac:dyDescent="0.3">
      <c r="A360">
        <v>0</v>
      </c>
      <c r="B360">
        <v>0</v>
      </c>
      <c r="C360">
        <v>69</v>
      </c>
      <c r="D360">
        <v>0</v>
      </c>
      <c r="E360" s="1">
        <v>4.8723308990254642E-2</v>
      </c>
      <c r="F360" s="1">
        <v>0</v>
      </c>
      <c r="G360" s="1">
        <v>4.8723308990254642E-2</v>
      </c>
      <c r="H360" s="2">
        <v>77.099999999999994</v>
      </c>
      <c r="I360">
        <v>168</v>
      </c>
      <c r="J360" s="2">
        <v>27.31718</v>
      </c>
      <c r="K360">
        <v>0</v>
      </c>
      <c r="L360">
        <v>0</v>
      </c>
      <c r="M360">
        <v>1</v>
      </c>
      <c r="N360">
        <v>0</v>
      </c>
      <c r="O360">
        <v>0</v>
      </c>
      <c r="P360">
        <v>2</v>
      </c>
      <c r="Q360">
        <v>0</v>
      </c>
      <c r="R360">
        <v>1</v>
      </c>
      <c r="S360">
        <v>0</v>
      </c>
      <c r="T360">
        <v>4</v>
      </c>
    </row>
    <row r="361" spans="1:20" x14ac:dyDescent="0.3">
      <c r="A361">
        <v>0</v>
      </c>
      <c r="B361">
        <v>0</v>
      </c>
      <c r="C361">
        <v>80</v>
      </c>
      <c r="D361">
        <v>0</v>
      </c>
      <c r="E361" s="1">
        <v>1.2723680553208441</v>
      </c>
      <c r="F361" s="1">
        <v>0</v>
      </c>
      <c r="G361" s="1">
        <v>1.2723680553208441</v>
      </c>
      <c r="H361" s="2">
        <v>61.2</v>
      </c>
      <c r="I361">
        <v>165</v>
      </c>
      <c r="J361" s="2">
        <v>22.479340000000001</v>
      </c>
      <c r="K361">
        <v>0</v>
      </c>
      <c r="L361">
        <v>0</v>
      </c>
      <c r="M361">
        <v>0</v>
      </c>
      <c r="N361">
        <v>0</v>
      </c>
      <c r="O361">
        <v>0</v>
      </c>
      <c r="P361">
        <v>2</v>
      </c>
      <c r="Q361">
        <v>0</v>
      </c>
      <c r="R361">
        <v>1</v>
      </c>
      <c r="S361">
        <v>0</v>
      </c>
      <c r="T361">
        <v>5</v>
      </c>
    </row>
    <row r="362" spans="1:20" x14ac:dyDescent="0.3">
      <c r="A362">
        <v>0</v>
      </c>
      <c r="B362">
        <v>1</v>
      </c>
      <c r="C362">
        <v>63</v>
      </c>
      <c r="D362">
        <v>63</v>
      </c>
      <c r="E362" s="1">
        <v>-0.61871927991733955</v>
      </c>
      <c r="F362" s="1">
        <v>-0.61871927991733955</v>
      </c>
      <c r="G362" s="1">
        <v>0</v>
      </c>
      <c r="H362" s="2">
        <v>46.7</v>
      </c>
      <c r="I362">
        <v>153</v>
      </c>
      <c r="J362" s="2">
        <v>19.949590000000001</v>
      </c>
      <c r="K362">
        <v>0</v>
      </c>
      <c r="L362">
        <v>1</v>
      </c>
      <c r="M362">
        <v>0</v>
      </c>
      <c r="N362">
        <v>0</v>
      </c>
      <c r="O362">
        <v>0</v>
      </c>
      <c r="P362">
        <v>3</v>
      </c>
      <c r="Q362">
        <v>0</v>
      </c>
      <c r="R362">
        <v>0</v>
      </c>
      <c r="S362">
        <v>1</v>
      </c>
      <c r="T362">
        <v>4</v>
      </c>
    </row>
    <row r="363" spans="1:20" x14ac:dyDescent="0.3">
      <c r="A363">
        <v>0</v>
      </c>
      <c r="B363">
        <v>0</v>
      </c>
      <c r="C363">
        <v>59</v>
      </c>
      <c r="D363">
        <v>0</v>
      </c>
      <c r="E363" s="1">
        <v>-1.0636810058557358</v>
      </c>
      <c r="F363" s="1">
        <v>0</v>
      </c>
      <c r="G363" s="1">
        <v>-1.0636810058557358</v>
      </c>
      <c r="H363" s="2">
        <v>116.6</v>
      </c>
      <c r="I363">
        <v>170</v>
      </c>
      <c r="J363" s="2">
        <v>40.346020000000003</v>
      </c>
      <c r="K363">
        <v>0</v>
      </c>
      <c r="L363">
        <v>0</v>
      </c>
      <c r="M363">
        <v>0</v>
      </c>
      <c r="N363">
        <v>0</v>
      </c>
      <c r="O363">
        <v>0</v>
      </c>
      <c r="P363">
        <v>2</v>
      </c>
      <c r="Q363">
        <v>0</v>
      </c>
      <c r="R363">
        <v>1</v>
      </c>
      <c r="S363">
        <v>0</v>
      </c>
      <c r="T363">
        <v>0</v>
      </c>
    </row>
    <row r="364" spans="1:20" x14ac:dyDescent="0.3">
      <c r="A364">
        <v>0</v>
      </c>
      <c r="B364">
        <v>0</v>
      </c>
      <c r="C364">
        <v>62</v>
      </c>
      <c r="D364">
        <v>0</v>
      </c>
      <c r="E364" s="1">
        <v>-0.7299597114019386</v>
      </c>
      <c r="F364" s="1">
        <v>0</v>
      </c>
      <c r="G364" s="1">
        <v>-0.7299597114019386</v>
      </c>
      <c r="H364" s="2">
        <v>88.5</v>
      </c>
      <c r="I364">
        <v>165</v>
      </c>
      <c r="J364" s="2">
        <v>32.506889999999999</v>
      </c>
      <c r="K364">
        <v>0</v>
      </c>
      <c r="L364">
        <v>1</v>
      </c>
      <c r="M364">
        <v>0</v>
      </c>
      <c r="N364">
        <v>0</v>
      </c>
      <c r="O364">
        <v>0</v>
      </c>
      <c r="P364">
        <v>1</v>
      </c>
      <c r="Q364">
        <v>1</v>
      </c>
      <c r="R364">
        <v>0</v>
      </c>
      <c r="S364">
        <v>0</v>
      </c>
      <c r="T364">
        <v>2</v>
      </c>
    </row>
    <row r="365" spans="1:20" x14ac:dyDescent="0.3">
      <c r="A365">
        <v>0</v>
      </c>
      <c r="B365">
        <v>0</v>
      </c>
      <c r="C365">
        <v>59</v>
      </c>
      <c r="D365">
        <v>0</v>
      </c>
      <c r="E365" s="1">
        <v>-1.0636810058557358</v>
      </c>
      <c r="F365" s="1">
        <v>0</v>
      </c>
      <c r="G365" s="1">
        <v>-1.0636810058557358</v>
      </c>
      <c r="H365" s="2">
        <v>66.7</v>
      </c>
      <c r="I365">
        <v>157</v>
      </c>
      <c r="J365" s="2">
        <v>27.059920000000002</v>
      </c>
      <c r="K365">
        <v>0</v>
      </c>
      <c r="L365">
        <v>0</v>
      </c>
      <c r="M365">
        <v>0</v>
      </c>
      <c r="N365">
        <v>0</v>
      </c>
      <c r="O365">
        <v>0</v>
      </c>
      <c r="P365">
        <v>2</v>
      </c>
      <c r="Q365">
        <v>0</v>
      </c>
      <c r="R365">
        <v>1</v>
      </c>
      <c r="S365">
        <v>0</v>
      </c>
      <c r="T365">
        <v>0</v>
      </c>
    </row>
    <row r="366" spans="1:20" x14ac:dyDescent="0.3">
      <c r="A366">
        <v>0</v>
      </c>
      <c r="B366">
        <v>0</v>
      </c>
      <c r="C366">
        <v>62</v>
      </c>
      <c r="D366">
        <v>0</v>
      </c>
      <c r="E366" s="1">
        <v>-0.7299597114019386</v>
      </c>
      <c r="F366" s="1">
        <v>0</v>
      </c>
      <c r="G366" s="1">
        <v>-0.7299597114019386</v>
      </c>
      <c r="H366" s="2">
        <v>61.2</v>
      </c>
      <c r="I366">
        <v>160</v>
      </c>
      <c r="J366" s="2">
        <v>23.90625</v>
      </c>
      <c r="K366">
        <v>0</v>
      </c>
      <c r="L366">
        <v>1</v>
      </c>
      <c r="M366">
        <v>1</v>
      </c>
      <c r="N366">
        <v>1</v>
      </c>
      <c r="O366">
        <v>0</v>
      </c>
      <c r="P366">
        <v>3</v>
      </c>
      <c r="Q366">
        <v>0</v>
      </c>
      <c r="R366">
        <v>0</v>
      </c>
      <c r="S366">
        <v>1</v>
      </c>
      <c r="T366">
        <v>4</v>
      </c>
    </row>
    <row r="367" spans="1:20" x14ac:dyDescent="0.3">
      <c r="A367">
        <v>0</v>
      </c>
      <c r="B367">
        <v>0</v>
      </c>
      <c r="C367">
        <v>72</v>
      </c>
      <c r="D367">
        <v>0</v>
      </c>
      <c r="E367" s="1">
        <v>0.38244460344405179</v>
      </c>
      <c r="F367" s="1">
        <v>0</v>
      </c>
      <c r="G367" s="1">
        <v>0.38244460344405179</v>
      </c>
      <c r="H367" s="2">
        <v>46.7</v>
      </c>
      <c r="I367">
        <v>155</v>
      </c>
      <c r="J367" s="2">
        <v>19.438089999999999</v>
      </c>
      <c r="K367">
        <v>0</v>
      </c>
      <c r="L367">
        <v>0</v>
      </c>
      <c r="M367">
        <v>0</v>
      </c>
      <c r="N367">
        <v>0</v>
      </c>
      <c r="O367">
        <v>1</v>
      </c>
      <c r="P367">
        <v>2</v>
      </c>
      <c r="Q367">
        <v>0</v>
      </c>
      <c r="R367">
        <v>1</v>
      </c>
      <c r="S367">
        <v>0</v>
      </c>
      <c r="T367">
        <v>5</v>
      </c>
    </row>
    <row r="368" spans="1:20" x14ac:dyDescent="0.3">
      <c r="A368">
        <v>0</v>
      </c>
      <c r="B368">
        <v>0</v>
      </c>
      <c r="C368">
        <v>80</v>
      </c>
      <c r="D368">
        <v>0</v>
      </c>
      <c r="E368" s="1">
        <v>1.2723680553208441</v>
      </c>
      <c r="F368" s="1">
        <v>0</v>
      </c>
      <c r="G368" s="1">
        <v>1.2723680553208441</v>
      </c>
      <c r="H368" s="2">
        <v>59.9</v>
      </c>
      <c r="I368">
        <v>163</v>
      </c>
      <c r="J368" s="2">
        <v>22.545069999999999</v>
      </c>
      <c r="K368">
        <v>0</v>
      </c>
      <c r="L368">
        <v>0</v>
      </c>
      <c r="M368">
        <v>0</v>
      </c>
      <c r="N368">
        <v>0</v>
      </c>
      <c r="O368">
        <v>0</v>
      </c>
      <c r="P368">
        <v>1</v>
      </c>
      <c r="Q368">
        <v>1</v>
      </c>
      <c r="R368">
        <v>0</v>
      </c>
      <c r="S368">
        <v>0</v>
      </c>
      <c r="T368">
        <v>5</v>
      </c>
    </row>
    <row r="369" spans="1:20" x14ac:dyDescent="0.3">
      <c r="A369">
        <v>0</v>
      </c>
      <c r="B369">
        <v>1</v>
      </c>
      <c r="C369">
        <v>62</v>
      </c>
      <c r="D369">
        <v>62</v>
      </c>
      <c r="E369" s="1">
        <v>-0.7299597114019386</v>
      </c>
      <c r="F369" s="1">
        <v>-0.7299597114019386</v>
      </c>
      <c r="G369" s="1">
        <v>0</v>
      </c>
      <c r="H369" s="2">
        <v>56.7</v>
      </c>
      <c r="I369">
        <v>159</v>
      </c>
      <c r="J369" s="2">
        <v>22.427910000000001</v>
      </c>
      <c r="K369">
        <v>1</v>
      </c>
      <c r="L369">
        <v>1</v>
      </c>
      <c r="M369">
        <v>0</v>
      </c>
      <c r="N369">
        <v>0</v>
      </c>
      <c r="O369">
        <v>0</v>
      </c>
      <c r="P369">
        <v>2</v>
      </c>
      <c r="Q369">
        <v>0</v>
      </c>
      <c r="R369">
        <v>1</v>
      </c>
      <c r="S369">
        <v>0</v>
      </c>
      <c r="T369">
        <v>4</v>
      </c>
    </row>
    <row r="370" spans="1:20" x14ac:dyDescent="0.3">
      <c r="A370">
        <v>0</v>
      </c>
      <c r="B370">
        <v>0</v>
      </c>
      <c r="C370">
        <v>57</v>
      </c>
      <c r="D370">
        <v>0</v>
      </c>
      <c r="E370" s="1">
        <v>-1.2861618688249339</v>
      </c>
      <c r="F370" s="1">
        <v>0</v>
      </c>
      <c r="G370" s="1">
        <v>-1.2861618688249339</v>
      </c>
      <c r="H370" s="2">
        <v>71.2</v>
      </c>
      <c r="I370">
        <v>163</v>
      </c>
      <c r="J370" s="2">
        <v>26.79815</v>
      </c>
      <c r="K370">
        <v>0</v>
      </c>
      <c r="L370">
        <v>0</v>
      </c>
      <c r="M370">
        <v>1</v>
      </c>
      <c r="N370">
        <v>0</v>
      </c>
      <c r="O370">
        <v>0</v>
      </c>
      <c r="P370">
        <v>1</v>
      </c>
      <c r="Q370">
        <v>1</v>
      </c>
      <c r="R370">
        <v>0</v>
      </c>
      <c r="S370">
        <v>0</v>
      </c>
      <c r="T370">
        <v>2</v>
      </c>
    </row>
    <row r="371" spans="1:20" x14ac:dyDescent="0.3">
      <c r="A371">
        <v>0</v>
      </c>
      <c r="B371">
        <v>0</v>
      </c>
      <c r="C371">
        <v>71</v>
      </c>
      <c r="D371">
        <v>0</v>
      </c>
      <c r="E371" s="1">
        <v>0.27120417195945273</v>
      </c>
      <c r="F371" s="1">
        <v>0</v>
      </c>
      <c r="G371" s="1">
        <v>0.27120417195945273</v>
      </c>
      <c r="H371" s="2">
        <v>63.5</v>
      </c>
      <c r="I371">
        <v>154</v>
      </c>
      <c r="J371" s="2">
        <v>26.775169999999999</v>
      </c>
      <c r="K371">
        <v>0</v>
      </c>
      <c r="L371">
        <v>0</v>
      </c>
      <c r="M371">
        <v>0</v>
      </c>
      <c r="N371">
        <v>0</v>
      </c>
      <c r="O371">
        <v>0</v>
      </c>
      <c r="P371">
        <v>1</v>
      </c>
      <c r="Q371">
        <v>1</v>
      </c>
      <c r="R371">
        <v>0</v>
      </c>
      <c r="S371">
        <v>0</v>
      </c>
      <c r="T371">
        <v>3</v>
      </c>
    </row>
    <row r="372" spans="1:20" x14ac:dyDescent="0.3">
      <c r="A372">
        <v>0</v>
      </c>
      <c r="B372">
        <v>1</v>
      </c>
      <c r="C372">
        <v>85</v>
      </c>
      <c r="D372">
        <v>85</v>
      </c>
      <c r="E372" s="1">
        <v>1.8285702127438392</v>
      </c>
      <c r="F372" s="1">
        <v>1.8285702127438392</v>
      </c>
      <c r="G372" s="1">
        <v>0</v>
      </c>
      <c r="H372" s="2">
        <v>72.599999999999994</v>
      </c>
      <c r="I372">
        <v>157</v>
      </c>
      <c r="J372" s="2">
        <v>29.453530000000001</v>
      </c>
      <c r="K372">
        <v>0</v>
      </c>
      <c r="L372">
        <v>0</v>
      </c>
      <c r="M372">
        <v>0</v>
      </c>
      <c r="N372">
        <v>0</v>
      </c>
      <c r="O372">
        <v>0</v>
      </c>
      <c r="P372">
        <v>2</v>
      </c>
      <c r="Q372">
        <v>0</v>
      </c>
      <c r="R372">
        <v>1</v>
      </c>
      <c r="S372">
        <v>0</v>
      </c>
      <c r="T372">
        <v>7</v>
      </c>
    </row>
    <row r="373" spans="1:20" x14ac:dyDescent="0.3">
      <c r="A373">
        <v>0</v>
      </c>
      <c r="B373">
        <v>0</v>
      </c>
      <c r="C373">
        <v>69</v>
      </c>
      <c r="D373">
        <v>0</v>
      </c>
      <c r="E373" s="1">
        <v>4.8723308990254642E-2</v>
      </c>
      <c r="F373" s="1">
        <v>0</v>
      </c>
      <c r="G373" s="1">
        <v>4.8723308990254642E-2</v>
      </c>
      <c r="H373" s="2">
        <v>73.5</v>
      </c>
      <c r="I373">
        <v>167</v>
      </c>
      <c r="J373" s="2">
        <v>26.354479999999999</v>
      </c>
      <c r="K373">
        <v>1</v>
      </c>
      <c r="L373">
        <v>1</v>
      </c>
      <c r="M373">
        <v>1</v>
      </c>
      <c r="N373">
        <v>1</v>
      </c>
      <c r="O373">
        <v>0</v>
      </c>
      <c r="P373">
        <v>2</v>
      </c>
      <c r="Q373">
        <v>0</v>
      </c>
      <c r="R373">
        <v>1</v>
      </c>
      <c r="S373">
        <v>0</v>
      </c>
      <c r="T373">
        <v>5</v>
      </c>
    </row>
    <row r="374" spans="1:20" x14ac:dyDescent="0.3">
      <c r="A374">
        <v>0</v>
      </c>
      <c r="B374">
        <v>1</v>
      </c>
      <c r="C374">
        <v>80</v>
      </c>
      <c r="D374">
        <v>80</v>
      </c>
      <c r="E374" s="1">
        <v>1.2723680553208441</v>
      </c>
      <c r="F374" s="1">
        <v>1.2723680553208441</v>
      </c>
      <c r="G374" s="1">
        <v>0</v>
      </c>
      <c r="H374" s="2">
        <v>44.9</v>
      </c>
      <c r="I374">
        <v>156</v>
      </c>
      <c r="J374" s="2">
        <v>18.450030000000002</v>
      </c>
      <c r="K374">
        <v>0</v>
      </c>
      <c r="L374">
        <v>0</v>
      </c>
      <c r="M374">
        <v>0</v>
      </c>
      <c r="N374">
        <v>0</v>
      </c>
      <c r="O374">
        <v>0</v>
      </c>
      <c r="P374">
        <v>1</v>
      </c>
      <c r="Q374">
        <v>1</v>
      </c>
      <c r="R374">
        <v>0</v>
      </c>
      <c r="S374">
        <v>0</v>
      </c>
      <c r="T374">
        <v>7</v>
      </c>
    </row>
    <row r="375" spans="1:20" x14ac:dyDescent="0.3">
      <c r="A375">
        <v>0</v>
      </c>
      <c r="B375">
        <v>0</v>
      </c>
      <c r="C375">
        <v>67</v>
      </c>
      <c r="D375">
        <v>0</v>
      </c>
      <c r="E375" s="1">
        <v>-0.17375755397894344</v>
      </c>
      <c r="F375" s="1">
        <v>0</v>
      </c>
      <c r="G375" s="1">
        <v>-0.17375755397894344</v>
      </c>
      <c r="H375" s="2">
        <v>65.3</v>
      </c>
      <c r="I375">
        <v>163</v>
      </c>
      <c r="J375" s="2">
        <v>24.57752</v>
      </c>
      <c r="K375">
        <v>0</v>
      </c>
      <c r="L375">
        <v>0</v>
      </c>
      <c r="M375">
        <v>0</v>
      </c>
      <c r="N375">
        <v>0</v>
      </c>
      <c r="O375">
        <v>0</v>
      </c>
      <c r="P375">
        <v>1</v>
      </c>
      <c r="Q375">
        <v>1</v>
      </c>
      <c r="R375">
        <v>0</v>
      </c>
      <c r="S375">
        <v>0</v>
      </c>
      <c r="T375">
        <v>2</v>
      </c>
    </row>
    <row r="376" spans="1:20" x14ac:dyDescent="0.3">
      <c r="A376">
        <v>0</v>
      </c>
      <c r="B376">
        <v>0</v>
      </c>
      <c r="C376">
        <v>70</v>
      </c>
      <c r="D376">
        <v>0</v>
      </c>
      <c r="E376" s="1">
        <v>0.15996374047485368</v>
      </c>
      <c r="F376" s="1">
        <v>0</v>
      </c>
      <c r="G376" s="1">
        <v>0.15996374047485368</v>
      </c>
      <c r="H376" s="2">
        <v>74.8</v>
      </c>
      <c r="I376">
        <v>158</v>
      </c>
      <c r="J376" s="2">
        <v>29.963149999999999</v>
      </c>
      <c r="K376">
        <v>0</v>
      </c>
      <c r="L376">
        <v>0</v>
      </c>
      <c r="M376">
        <v>0</v>
      </c>
      <c r="N376">
        <v>0</v>
      </c>
      <c r="O376">
        <v>0</v>
      </c>
      <c r="P376">
        <v>1</v>
      </c>
      <c r="Q376">
        <v>1</v>
      </c>
      <c r="R376">
        <v>0</v>
      </c>
      <c r="S376">
        <v>0</v>
      </c>
      <c r="T376">
        <v>3</v>
      </c>
    </row>
    <row r="377" spans="1:20" x14ac:dyDescent="0.3">
      <c r="A377">
        <v>1</v>
      </c>
      <c r="B377">
        <v>0</v>
      </c>
      <c r="C377">
        <v>81</v>
      </c>
      <c r="D377">
        <v>0</v>
      </c>
      <c r="E377" s="1">
        <v>1.3836084868054432</v>
      </c>
      <c r="F377" s="1">
        <v>0</v>
      </c>
      <c r="G377" s="1">
        <v>1.3836084868054432</v>
      </c>
      <c r="H377" s="2">
        <v>49.9</v>
      </c>
      <c r="I377">
        <v>151</v>
      </c>
      <c r="J377" s="2">
        <v>21.885010000000001</v>
      </c>
      <c r="K377">
        <v>0</v>
      </c>
      <c r="L377">
        <v>0</v>
      </c>
      <c r="M377">
        <v>0</v>
      </c>
      <c r="N377">
        <v>0</v>
      </c>
      <c r="O377">
        <v>0</v>
      </c>
      <c r="P377">
        <v>1</v>
      </c>
      <c r="Q377">
        <v>1</v>
      </c>
      <c r="R377">
        <v>0</v>
      </c>
      <c r="S377">
        <v>0</v>
      </c>
      <c r="T377">
        <v>6</v>
      </c>
    </row>
    <row r="378" spans="1:20" x14ac:dyDescent="0.3">
      <c r="A378">
        <v>1</v>
      </c>
      <c r="B378">
        <v>1</v>
      </c>
      <c r="C378">
        <v>72</v>
      </c>
      <c r="D378">
        <v>72</v>
      </c>
      <c r="E378" s="1">
        <v>0.38244460344405179</v>
      </c>
      <c r="F378" s="1">
        <v>0.38244460344405179</v>
      </c>
      <c r="G378" s="1">
        <v>0</v>
      </c>
      <c r="H378" s="2">
        <v>75.3</v>
      </c>
      <c r="I378">
        <v>155</v>
      </c>
      <c r="J378" s="2">
        <v>31.34235</v>
      </c>
      <c r="K378">
        <v>0</v>
      </c>
      <c r="L378">
        <v>0</v>
      </c>
      <c r="M378">
        <v>1</v>
      </c>
      <c r="N378">
        <v>0</v>
      </c>
      <c r="O378">
        <v>0</v>
      </c>
      <c r="P378">
        <v>3</v>
      </c>
      <c r="Q378">
        <v>0</v>
      </c>
      <c r="R378">
        <v>0</v>
      </c>
      <c r="S378">
        <v>1</v>
      </c>
      <c r="T378">
        <v>6</v>
      </c>
    </row>
    <row r="379" spans="1:20" x14ac:dyDescent="0.3">
      <c r="A379">
        <v>1</v>
      </c>
      <c r="B379">
        <v>1</v>
      </c>
      <c r="C379">
        <v>83</v>
      </c>
      <c r="D379">
        <v>83</v>
      </c>
      <c r="E379" s="1">
        <v>1.6060893497746411</v>
      </c>
      <c r="F379" s="1">
        <v>1.6060893497746411</v>
      </c>
      <c r="G379" s="1">
        <v>0</v>
      </c>
      <c r="H379" s="2">
        <v>72.599999999999994</v>
      </c>
      <c r="I379">
        <v>152</v>
      </c>
      <c r="J379" s="2">
        <v>31.42313</v>
      </c>
      <c r="K379">
        <v>0</v>
      </c>
      <c r="L379">
        <v>0</v>
      </c>
      <c r="M379">
        <v>0</v>
      </c>
      <c r="N379">
        <v>0</v>
      </c>
      <c r="O379">
        <v>0</v>
      </c>
      <c r="P379">
        <v>2</v>
      </c>
      <c r="Q379">
        <v>0</v>
      </c>
      <c r="R379">
        <v>1</v>
      </c>
      <c r="S379">
        <v>0</v>
      </c>
      <c r="T379">
        <v>6</v>
      </c>
    </row>
    <row r="380" spans="1:20" x14ac:dyDescent="0.3">
      <c r="A380">
        <v>1</v>
      </c>
      <c r="B380">
        <v>0</v>
      </c>
      <c r="C380">
        <v>74</v>
      </c>
      <c r="D380">
        <v>0</v>
      </c>
      <c r="E380" s="1">
        <v>0.60492546641324985</v>
      </c>
      <c r="F380" s="1">
        <v>0</v>
      </c>
      <c r="G380" s="1">
        <v>0.60492546641324985</v>
      </c>
      <c r="H380" s="2">
        <v>63.5</v>
      </c>
      <c r="I380">
        <v>150</v>
      </c>
      <c r="J380" s="2">
        <v>28.22222</v>
      </c>
      <c r="K380">
        <v>1</v>
      </c>
      <c r="L380">
        <v>0</v>
      </c>
      <c r="M380">
        <v>1</v>
      </c>
      <c r="N380">
        <v>0</v>
      </c>
      <c r="O380">
        <v>0</v>
      </c>
      <c r="P380">
        <v>2</v>
      </c>
      <c r="Q380">
        <v>0</v>
      </c>
      <c r="R380">
        <v>1</v>
      </c>
      <c r="S380">
        <v>0</v>
      </c>
      <c r="T380">
        <v>5</v>
      </c>
    </row>
    <row r="381" spans="1:20" x14ac:dyDescent="0.3">
      <c r="A381">
        <v>1</v>
      </c>
      <c r="B381">
        <v>0</v>
      </c>
      <c r="C381">
        <v>81</v>
      </c>
      <c r="D381">
        <v>0</v>
      </c>
      <c r="E381" s="1">
        <v>1.3836084868054432</v>
      </c>
      <c r="F381" s="1">
        <v>0</v>
      </c>
      <c r="G381" s="1">
        <v>1.3836084868054432</v>
      </c>
      <c r="H381" s="2">
        <v>77.099999999999994</v>
      </c>
      <c r="I381">
        <v>158</v>
      </c>
      <c r="J381" s="2">
        <v>30.88447</v>
      </c>
      <c r="K381">
        <v>0</v>
      </c>
      <c r="L381">
        <v>0</v>
      </c>
      <c r="M381">
        <v>1</v>
      </c>
      <c r="N381">
        <v>0</v>
      </c>
      <c r="O381">
        <v>0</v>
      </c>
      <c r="P381">
        <v>3</v>
      </c>
      <c r="Q381">
        <v>0</v>
      </c>
      <c r="R381">
        <v>0</v>
      </c>
      <c r="S381">
        <v>1</v>
      </c>
      <c r="T381">
        <v>7</v>
      </c>
    </row>
    <row r="382" spans="1:20" x14ac:dyDescent="0.3">
      <c r="A382">
        <v>1</v>
      </c>
      <c r="B382">
        <v>0</v>
      </c>
      <c r="C382">
        <v>75</v>
      </c>
      <c r="D382">
        <v>0</v>
      </c>
      <c r="E382" s="1">
        <v>0.7161658978978489</v>
      </c>
      <c r="F382" s="1">
        <v>0</v>
      </c>
      <c r="G382" s="1">
        <v>0.7161658978978489</v>
      </c>
      <c r="H382" s="2">
        <v>52.6</v>
      </c>
      <c r="I382">
        <v>154</v>
      </c>
      <c r="J382" s="2">
        <v>22.179120000000001</v>
      </c>
      <c r="K382">
        <v>0</v>
      </c>
      <c r="L382">
        <v>0</v>
      </c>
      <c r="M382">
        <v>0</v>
      </c>
      <c r="N382">
        <v>0</v>
      </c>
      <c r="O382">
        <v>0</v>
      </c>
      <c r="P382">
        <v>2</v>
      </c>
      <c r="Q382">
        <v>0</v>
      </c>
      <c r="R382">
        <v>1</v>
      </c>
      <c r="S382">
        <v>0</v>
      </c>
      <c r="T382">
        <v>5</v>
      </c>
    </row>
    <row r="383" spans="1:20" x14ac:dyDescent="0.3">
      <c r="A383">
        <v>1</v>
      </c>
      <c r="B383">
        <v>0</v>
      </c>
      <c r="C383">
        <v>70</v>
      </c>
      <c r="D383">
        <v>0</v>
      </c>
      <c r="E383" s="1">
        <v>0.15996374047485368</v>
      </c>
      <c r="F383" s="1">
        <v>0</v>
      </c>
      <c r="G383" s="1">
        <v>0.15996374047485368</v>
      </c>
      <c r="H383" s="2">
        <v>65.3</v>
      </c>
      <c r="I383">
        <v>155</v>
      </c>
      <c r="J383" s="2">
        <v>27.180019999999999</v>
      </c>
      <c r="K383">
        <v>0</v>
      </c>
      <c r="L383">
        <v>0</v>
      </c>
      <c r="M383">
        <v>0</v>
      </c>
      <c r="N383">
        <v>0</v>
      </c>
      <c r="O383">
        <v>0</v>
      </c>
      <c r="P383">
        <v>2</v>
      </c>
      <c r="Q383">
        <v>0</v>
      </c>
      <c r="R383">
        <v>1</v>
      </c>
      <c r="S383">
        <v>0</v>
      </c>
      <c r="T383">
        <v>3</v>
      </c>
    </row>
    <row r="384" spans="1:20" x14ac:dyDescent="0.3">
      <c r="A384">
        <v>1</v>
      </c>
      <c r="B384">
        <v>1</v>
      </c>
      <c r="C384">
        <v>61</v>
      </c>
      <c r="D384">
        <v>61</v>
      </c>
      <c r="E384" s="1">
        <v>-0.84120014288653766</v>
      </c>
      <c r="F384" s="1">
        <v>-0.84120014288653766</v>
      </c>
      <c r="G384" s="1">
        <v>0</v>
      </c>
      <c r="H384" s="2">
        <v>88.5</v>
      </c>
      <c r="I384">
        <v>158</v>
      </c>
      <c r="J384" s="2">
        <v>35.451050000000002</v>
      </c>
      <c r="K384">
        <v>0</v>
      </c>
      <c r="L384">
        <v>0</v>
      </c>
      <c r="M384">
        <v>1</v>
      </c>
      <c r="N384">
        <v>0</v>
      </c>
      <c r="O384">
        <v>0</v>
      </c>
      <c r="P384">
        <v>2</v>
      </c>
      <c r="Q384">
        <v>0</v>
      </c>
      <c r="R384">
        <v>1</v>
      </c>
      <c r="S384">
        <v>0</v>
      </c>
      <c r="T384">
        <v>4</v>
      </c>
    </row>
    <row r="385" spans="1:20" x14ac:dyDescent="0.3">
      <c r="A385">
        <v>1</v>
      </c>
      <c r="B385">
        <v>0</v>
      </c>
      <c r="C385">
        <v>74</v>
      </c>
      <c r="D385">
        <v>0</v>
      </c>
      <c r="E385" s="1">
        <v>0.60492546641324985</v>
      </c>
      <c r="F385" s="1">
        <v>0</v>
      </c>
      <c r="G385" s="1">
        <v>0.60492546641324985</v>
      </c>
      <c r="H385" s="2">
        <v>73.5</v>
      </c>
      <c r="I385">
        <v>157</v>
      </c>
      <c r="J385" s="2">
        <v>29.818650000000002</v>
      </c>
      <c r="K385">
        <v>1</v>
      </c>
      <c r="L385">
        <v>0</v>
      </c>
      <c r="M385">
        <v>1</v>
      </c>
      <c r="N385">
        <v>0</v>
      </c>
      <c r="O385">
        <v>0</v>
      </c>
      <c r="P385">
        <v>1</v>
      </c>
      <c r="Q385">
        <v>1</v>
      </c>
      <c r="R385">
        <v>0</v>
      </c>
      <c r="S385">
        <v>0</v>
      </c>
      <c r="T385">
        <v>5</v>
      </c>
    </row>
    <row r="386" spans="1:20" x14ac:dyDescent="0.3">
      <c r="A386">
        <v>1</v>
      </c>
      <c r="B386">
        <v>1</v>
      </c>
      <c r="C386">
        <v>72</v>
      </c>
      <c r="D386">
        <v>72</v>
      </c>
      <c r="E386" s="1">
        <v>0.38244460344405179</v>
      </c>
      <c r="F386" s="1">
        <v>0.38244460344405179</v>
      </c>
      <c r="G386" s="1">
        <v>0</v>
      </c>
      <c r="H386" s="2">
        <v>94.3</v>
      </c>
      <c r="I386">
        <v>173</v>
      </c>
      <c r="J386" s="2">
        <v>31.507899999999999</v>
      </c>
      <c r="K386">
        <v>0</v>
      </c>
      <c r="L386">
        <v>0</v>
      </c>
      <c r="M386">
        <v>1</v>
      </c>
      <c r="N386">
        <v>0</v>
      </c>
      <c r="O386">
        <v>1</v>
      </c>
      <c r="P386">
        <v>2</v>
      </c>
      <c r="Q386">
        <v>0</v>
      </c>
      <c r="R386">
        <v>1</v>
      </c>
      <c r="S386">
        <v>0</v>
      </c>
      <c r="T386">
        <v>7</v>
      </c>
    </row>
    <row r="387" spans="1:20" x14ac:dyDescent="0.3">
      <c r="A387">
        <v>1</v>
      </c>
      <c r="B387">
        <v>0</v>
      </c>
      <c r="C387">
        <v>57</v>
      </c>
      <c r="D387">
        <v>0</v>
      </c>
      <c r="E387" s="1">
        <v>-1.2861618688249339</v>
      </c>
      <c r="F387" s="1">
        <v>0</v>
      </c>
      <c r="G387" s="1">
        <v>-1.2861618688249339</v>
      </c>
      <c r="H387" s="2">
        <v>61.2</v>
      </c>
      <c r="I387">
        <v>155</v>
      </c>
      <c r="J387" s="2">
        <v>25.473459999999999</v>
      </c>
      <c r="K387">
        <v>0</v>
      </c>
      <c r="L387">
        <v>0</v>
      </c>
      <c r="M387">
        <v>0</v>
      </c>
      <c r="N387">
        <v>0</v>
      </c>
      <c r="O387">
        <v>0</v>
      </c>
      <c r="P387">
        <v>3</v>
      </c>
      <c r="Q387">
        <v>0</v>
      </c>
      <c r="R387">
        <v>0</v>
      </c>
      <c r="S387">
        <v>1</v>
      </c>
      <c r="T387">
        <v>0</v>
      </c>
    </row>
    <row r="388" spans="1:20" x14ac:dyDescent="0.3">
      <c r="A388">
        <v>1</v>
      </c>
      <c r="B388">
        <v>1</v>
      </c>
      <c r="C388">
        <v>70</v>
      </c>
      <c r="D388">
        <v>70</v>
      </c>
      <c r="E388" s="1">
        <v>0.15996374047485368</v>
      </c>
      <c r="F388" s="1">
        <v>0.15996374047485368</v>
      </c>
      <c r="G388" s="1">
        <v>0</v>
      </c>
      <c r="H388" s="2">
        <v>86.2</v>
      </c>
      <c r="I388">
        <v>156</v>
      </c>
      <c r="J388" s="2">
        <v>35.420780000000001</v>
      </c>
      <c r="K388">
        <v>1</v>
      </c>
      <c r="L388">
        <v>0</v>
      </c>
      <c r="M388">
        <v>1</v>
      </c>
      <c r="N388">
        <v>0</v>
      </c>
      <c r="O388">
        <v>0</v>
      </c>
      <c r="P388">
        <v>3</v>
      </c>
      <c r="Q388">
        <v>0</v>
      </c>
      <c r="R388">
        <v>0</v>
      </c>
      <c r="S388">
        <v>1</v>
      </c>
      <c r="T388">
        <v>6</v>
      </c>
    </row>
    <row r="389" spans="1:20" x14ac:dyDescent="0.3">
      <c r="A389">
        <v>1</v>
      </c>
      <c r="B389">
        <v>0</v>
      </c>
      <c r="C389">
        <v>65</v>
      </c>
      <c r="D389">
        <v>0</v>
      </c>
      <c r="E389" s="1">
        <v>-0.39623841694814149</v>
      </c>
      <c r="F389" s="1">
        <v>0</v>
      </c>
      <c r="G389" s="1">
        <v>-0.39623841694814149</v>
      </c>
      <c r="H389" s="2">
        <v>72.599999999999994</v>
      </c>
      <c r="I389">
        <v>168</v>
      </c>
      <c r="J389" s="2">
        <v>25.72279</v>
      </c>
      <c r="K389">
        <v>1</v>
      </c>
      <c r="L389">
        <v>0</v>
      </c>
      <c r="M389">
        <v>1</v>
      </c>
      <c r="N389">
        <v>0</v>
      </c>
      <c r="O389">
        <v>0</v>
      </c>
      <c r="P389">
        <v>2</v>
      </c>
      <c r="Q389">
        <v>0</v>
      </c>
      <c r="R389">
        <v>1</v>
      </c>
      <c r="S389">
        <v>0</v>
      </c>
      <c r="T389">
        <v>4</v>
      </c>
    </row>
    <row r="390" spans="1:20" x14ac:dyDescent="0.3">
      <c r="A390">
        <v>1</v>
      </c>
      <c r="B390">
        <v>0</v>
      </c>
      <c r="C390">
        <v>71</v>
      </c>
      <c r="D390">
        <v>0</v>
      </c>
      <c r="E390" s="1">
        <v>0.27120417195945273</v>
      </c>
      <c r="F390" s="1">
        <v>0</v>
      </c>
      <c r="G390" s="1">
        <v>0.27120417195945273</v>
      </c>
      <c r="H390" s="2">
        <v>77.099999999999994</v>
      </c>
      <c r="I390">
        <v>142</v>
      </c>
      <c r="J390" s="2">
        <v>38.236460000000001</v>
      </c>
      <c r="K390">
        <v>1</v>
      </c>
      <c r="L390">
        <v>0</v>
      </c>
      <c r="M390">
        <v>1</v>
      </c>
      <c r="N390">
        <v>0</v>
      </c>
      <c r="O390">
        <v>0</v>
      </c>
      <c r="P390">
        <v>1</v>
      </c>
      <c r="Q390">
        <v>1</v>
      </c>
      <c r="R390">
        <v>0</v>
      </c>
      <c r="S390">
        <v>0</v>
      </c>
      <c r="T390">
        <v>5</v>
      </c>
    </row>
    <row r="391" spans="1:20" x14ac:dyDescent="0.3">
      <c r="A391">
        <v>1</v>
      </c>
      <c r="B391">
        <v>0</v>
      </c>
      <c r="C391">
        <v>75</v>
      </c>
      <c r="D391">
        <v>0</v>
      </c>
      <c r="E391" s="1">
        <v>0.7161658978978489</v>
      </c>
      <c r="F391" s="1">
        <v>0</v>
      </c>
      <c r="G391" s="1">
        <v>0.7161658978978489</v>
      </c>
      <c r="H391" s="2">
        <v>76.7</v>
      </c>
      <c r="I391">
        <v>163</v>
      </c>
      <c r="J391" s="2">
        <v>28.868230000000001</v>
      </c>
      <c r="K391">
        <v>0</v>
      </c>
      <c r="L391">
        <v>1</v>
      </c>
      <c r="M391">
        <v>0</v>
      </c>
      <c r="N391">
        <v>0</v>
      </c>
      <c r="O391">
        <v>0</v>
      </c>
      <c r="P391">
        <v>3</v>
      </c>
      <c r="Q391">
        <v>0</v>
      </c>
      <c r="R391">
        <v>0</v>
      </c>
      <c r="S391">
        <v>1</v>
      </c>
      <c r="T391">
        <v>5</v>
      </c>
    </row>
    <row r="392" spans="1:20" x14ac:dyDescent="0.3">
      <c r="A392">
        <v>1</v>
      </c>
      <c r="B392">
        <v>1</v>
      </c>
      <c r="C392">
        <v>83</v>
      </c>
      <c r="D392">
        <v>83</v>
      </c>
      <c r="E392" s="1">
        <v>1.6060893497746411</v>
      </c>
      <c r="F392" s="1">
        <v>1.6060893497746411</v>
      </c>
      <c r="G392" s="1">
        <v>0</v>
      </c>
      <c r="H392" s="2">
        <v>65.8</v>
      </c>
      <c r="I392">
        <v>163</v>
      </c>
      <c r="J392" s="2">
        <v>24.765709999999999</v>
      </c>
      <c r="K392">
        <v>0</v>
      </c>
      <c r="L392">
        <v>1</v>
      </c>
      <c r="M392">
        <v>0</v>
      </c>
      <c r="N392">
        <v>0</v>
      </c>
      <c r="O392">
        <v>0</v>
      </c>
      <c r="P392">
        <v>2</v>
      </c>
      <c r="Q392">
        <v>0</v>
      </c>
      <c r="R392">
        <v>1</v>
      </c>
      <c r="S392">
        <v>0</v>
      </c>
      <c r="T392">
        <v>7</v>
      </c>
    </row>
    <row r="393" spans="1:20" x14ac:dyDescent="0.3">
      <c r="A393">
        <v>1</v>
      </c>
      <c r="B393">
        <v>1</v>
      </c>
      <c r="C393">
        <v>82</v>
      </c>
      <c r="D393">
        <v>82</v>
      </c>
      <c r="E393" s="1">
        <v>1.4948489182900422</v>
      </c>
      <c r="F393" s="1">
        <v>1.4948489182900422</v>
      </c>
      <c r="G393" s="1">
        <v>0</v>
      </c>
      <c r="H393" s="2">
        <v>88.5</v>
      </c>
      <c r="I393">
        <v>156</v>
      </c>
      <c r="J393" s="2">
        <v>36.365879999999997</v>
      </c>
      <c r="K393">
        <v>0</v>
      </c>
      <c r="L393">
        <v>1</v>
      </c>
      <c r="M393">
        <v>1</v>
      </c>
      <c r="N393">
        <v>1</v>
      </c>
      <c r="O393">
        <v>0</v>
      </c>
      <c r="P393">
        <v>3</v>
      </c>
      <c r="Q393">
        <v>0</v>
      </c>
      <c r="R393">
        <v>0</v>
      </c>
      <c r="S393">
        <v>1</v>
      </c>
      <c r="T393">
        <v>9</v>
      </c>
    </row>
    <row r="394" spans="1:20" x14ac:dyDescent="0.3">
      <c r="A394">
        <v>1</v>
      </c>
      <c r="B394">
        <v>1</v>
      </c>
      <c r="C394">
        <v>77</v>
      </c>
      <c r="D394">
        <v>77</v>
      </c>
      <c r="E394" s="1">
        <v>0.93864676086704701</v>
      </c>
      <c r="F394" s="1">
        <v>0.93864676086704701</v>
      </c>
      <c r="G394" s="1">
        <v>0</v>
      </c>
      <c r="H394" s="2">
        <v>81.2</v>
      </c>
      <c r="I394">
        <v>150</v>
      </c>
      <c r="J394" s="2">
        <v>36.088889999999999</v>
      </c>
      <c r="K394">
        <v>0</v>
      </c>
      <c r="L394">
        <v>0</v>
      </c>
      <c r="M394">
        <v>0</v>
      </c>
      <c r="N394">
        <v>0</v>
      </c>
      <c r="O394">
        <v>0</v>
      </c>
      <c r="P394">
        <v>2</v>
      </c>
      <c r="Q394">
        <v>0</v>
      </c>
      <c r="R394">
        <v>1</v>
      </c>
      <c r="S394">
        <v>0</v>
      </c>
      <c r="T394">
        <v>5</v>
      </c>
    </row>
    <row r="395" spans="1:20" x14ac:dyDescent="0.3">
      <c r="A395">
        <v>1</v>
      </c>
      <c r="B395">
        <v>0</v>
      </c>
      <c r="C395">
        <v>65</v>
      </c>
      <c r="D395">
        <v>0</v>
      </c>
      <c r="E395" s="1">
        <v>-0.39623841694814149</v>
      </c>
      <c r="F395" s="1">
        <v>0</v>
      </c>
      <c r="G395" s="1">
        <v>-0.39623841694814149</v>
      </c>
      <c r="H395" s="2">
        <v>72.599999999999994</v>
      </c>
      <c r="I395">
        <v>167</v>
      </c>
      <c r="J395" s="2">
        <v>26.031770000000002</v>
      </c>
      <c r="K395">
        <v>1</v>
      </c>
      <c r="L395">
        <v>0</v>
      </c>
      <c r="M395">
        <v>0</v>
      </c>
      <c r="N395">
        <v>0</v>
      </c>
      <c r="O395">
        <v>0</v>
      </c>
      <c r="P395">
        <v>1</v>
      </c>
      <c r="Q395">
        <v>1</v>
      </c>
      <c r="R395">
        <v>0</v>
      </c>
      <c r="S395">
        <v>0</v>
      </c>
      <c r="T395">
        <v>2</v>
      </c>
    </row>
    <row r="396" spans="1:20" x14ac:dyDescent="0.3">
      <c r="A396">
        <v>1</v>
      </c>
      <c r="B396">
        <v>0</v>
      </c>
      <c r="C396">
        <v>74</v>
      </c>
      <c r="D396">
        <v>0</v>
      </c>
      <c r="E396" s="1">
        <v>0.60492546641324985</v>
      </c>
      <c r="F396" s="1">
        <v>0</v>
      </c>
      <c r="G396" s="1">
        <v>0.60492546641324985</v>
      </c>
      <c r="H396" s="2">
        <v>60.3</v>
      </c>
      <c r="I396">
        <v>148</v>
      </c>
      <c r="J396" s="2">
        <v>27.529219999999999</v>
      </c>
      <c r="K396">
        <v>1</v>
      </c>
      <c r="L396">
        <v>0</v>
      </c>
      <c r="M396">
        <v>1</v>
      </c>
      <c r="N396">
        <v>0</v>
      </c>
      <c r="O396">
        <v>0</v>
      </c>
      <c r="P396">
        <v>2</v>
      </c>
      <c r="Q396">
        <v>0</v>
      </c>
      <c r="R396">
        <v>1</v>
      </c>
      <c r="S396">
        <v>0</v>
      </c>
      <c r="T396">
        <v>5</v>
      </c>
    </row>
    <row r="397" spans="1:20" x14ac:dyDescent="0.3">
      <c r="A397">
        <v>1</v>
      </c>
      <c r="B397">
        <v>0</v>
      </c>
      <c r="C397">
        <v>73</v>
      </c>
      <c r="D397">
        <v>0</v>
      </c>
      <c r="E397" s="1">
        <v>0.49368503492865079</v>
      </c>
      <c r="F397" s="1">
        <v>0</v>
      </c>
      <c r="G397" s="1">
        <v>0.49368503492865079</v>
      </c>
      <c r="H397" s="2">
        <v>67.599999999999994</v>
      </c>
      <c r="I397">
        <v>172</v>
      </c>
      <c r="J397" s="2">
        <v>22.850190000000001</v>
      </c>
      <c r="K397">
        <v>1</v>
      </c>
      <c r="L397">
        <v>0</v>
      </c>
      <c r="M397">
        <v>0</v>
      </c>
      <c r="N397">
        <v>0</v>
      </c>
      <c r="O397">
        <v>0</v>
      </c>
      <c r="P397">
        <v>3</v>
      </c>
      <c r="Q397">
        <v>0</v>
      </c>
      <c r="R397">
        <v>0</v>
      </c>
      <c r="S397">
        <v>1</v>
      </c>
      <c r="T397">
        <v>3</v>
      </c>
    </row>
    <row r="398" spans="1:20" x14ac:dyDescent="0.3">
      <c r="A398">
        <v>1</v>
      </c>
      <c r="B398">
        <v>1</v>
      </c>
      <c r="C398">
        <v>76</v>
      </c>
      <c r="D398">
        <v>76</v>
      </c>
      <c r="E398" s="1">
        <v>0.82740632938244796</v>
      </c>
      <c r="F398" s="1">
        <v>0.82740632938244796</v>
      </c>
      <c r="G398" s="1">
        <v>0</v>
      </c>
      <c r="H398" s="2">
        <v>79.400000000000006</v>
      </c>
      <c r="I398">
        <v>167</v>
      </c>
      <c r="J398" s="2">
        <v>28.470009999999998</v>
      </c>
      <c r="K398">
        <v>0</v>
      </c>
      <c r="L398">
        <v>1</v>
      </c>
      <c r="M398">
        <v>0</v>
      </c>
      <c r="N398">
        <v>0</v>
      </c>
      <c r="O398">
        <v>0</v>
      </c>
      <c r="P398">
        <v>2</v>
      </c>
      <c r="Q398">
        <v>0</v>
      </c>
      <c r="R398">
        <v>1</v>
      </c>
      <c r="S398">
        <v>0</v>
      </c>
      <c r="T398">
        <v>6</v>
      </c>
    </row>
    <row r="399" spans="1:20" x14ac:dyDescent="0.3">
      <c r="A399">
        <v>1</v>
      </c>
      <c r="B399">
        <v>0</v>
      </c>
      <c r="C399">
        <v>89</v>
      </c>
      <c r="D399">
        <v>0</v>
      </c>
      <c r="E399" s="1">
        <v>2.2735319386822352</v>
      </c>
      <c r="F399" s="1">
        <v>0</v>
      </c>
      <c r="G399" s="1">
        <v>2.2735319386822352</v>
      </c>
      <c r="H399" s="2">
        <v>91.6</v>
      </c>
      <c r="I399">
        <v>168</v>
      </c>
      <c r="J399" s="2">
        <v>32.454650000000001</v>
      </c>
      <c r="K399">
        <v>0</v>
      </c>
      <c r="L399">
        <v>0</v>
      </c>
      <c r="M399">
        <v>1</v>
      </c>
      <c r="N399">
        <v>0</v>
      </c>
      <c r="O399">
        <v>1</v>
      </c>
      <c r="P399">
        <v>3</v>
      </c>
      <c r="Q399">
        <v>0</v>
      </c>
      <c r="R399">
        <v>0</v>
      </c>
      <c r="S399">
        <v>1</v>
      </c>
      <c r="T399">
        <v>9</v>
      </c>
    </row>
    <row r="400" spans="1:20" x14ac:dyDescent="0.3">
      <c r="A400">
        <v>1</v>
      </c>
      <c r="B400">
        <v>0</v>
      </c>
      <c r="C400">
        <v>65</v>
      </c>
      <c r="D400">
        <v>0</v>
      </c>
      <c r="E400" s="1">
        <v>-0.39623841694814149</v>
      </c>
      <c r="F400" s="1">
        <v>0</v>
      </c>
      <c r="G400" s="1">
        <v>-0.39623841694814149</v>
      </c>
      <c r="H400" s="2">
        <v>68</v>
      </c>
      <c r="I400">
        <v>168</v>
      </c>
      <c r="J400" s="2">
        <v>24.092970000000001</v>
      </c>
      <c r="K400">
        <v>0</v>
      </c>
      <c r="L400">
        <v>1</v>
      </c>
      <c r="M400">
        <v>0</v>
      </c>
      <c r="N400">
        <v>0</v>
      </c>
      <c r="O400">
        <v>0</v>
      </c>
      <c r="P400">
        <v>2</v>
      </c>
      <c r="Q400">
        <v>0</v>
      </c>
      <c r="R400">
        <v>1</v>
      </c>
      <c r="S400">
        <v>0</v>
      </c>
      <c r="T400">
        <v>3</v>
      </c>
    </row>
    <row r="401" spans="1:20" x14ac:dyDescent="0.3">
      <c r="A401">
        <v>1</v>
      </c>
      <c r="B401">
        <v>0</v>
      </c>
      <c r="C401">
        <v>78</v>
      </c>
      <c r="D401">
        <v>0</v>
      </c>
      <c r="E401" s="1">
        <v>1.049887192351646</v>
      </c>
      <c r="F401" s="1">
        <v>0</v>
      </c>
      <c r="G401" s="1">
        <v>1.049887192351646</v>
      </c>
      <c r="H401" s="2">
        <v>64.900000000000006</v>
      </c>
      <c r="I401">
        <v>160</v>
      </c>
      <c r="J401" s="2">
        <v>25.351559999999999</v>
      </c>
      <c r="K401">
        <v>0</v>
      </c>
      <c r="L401">
        <v>0</v>
      </c>
      <c r="M401">
        <v>1</v>
      </c>
      <c r="N401">
        <v>0</v>
      </c>
      <c r="O401">
        <v>0</v>
      </c>
      <c r="P401">
        <v>1</v>
      </c>
      <c r="Q401">
        <v>1</v>
      </c>
      <c r="R401">
        <v>0</v>
      </c>
      <c r="S401">
        <v>0</v>
      </c>
      <c r="T401">
        <v>6</v>
      </c>
    </row>
    <row r="402" spans="1:20" x14ac:dyDescent="0.3">
      <c r="A402">
        <v>1</v>
      </c>
      <c r="B402">
        <v>1</v>
      </c>
      <c r="C402">
        <v>77</v>
      </c>
      <c r="D402">
        <v>77</v>
      </c>
      <c r="E402" s="1">
        <v>0.93864676086704701</v>
      </c>
      <c r="F402" s="1">
        <v>0.93864676086704701</v>
      </c>
      <c r="G402" s="1">
        <v>0</v>
      </c>
      <c r="H402" s="2">
        <v>78.5</v>
      </c>
      <c r="I402">
        <v>165</v>
      </c>
      <c r="J402" s="2">
        <v>28.83379</v>
      </c>
      <c r="K402">
        <v>0</v>
      </c>
      <c r="L402">
        <v>1</v>
      </c>
      <c r="M402">
        <v>1</v>
      </c>
      <c r="N402">
        <v>1</v>
      </c>
      <c r="O402">
        <v>0</v>
      </c>
      <c r="P402">
        <v>2</v>
      </c>
      <c r="Q402">
        <v>0</v>
      </c>
      <c r="R402">
        <v>1</v>
      </c>
      <c r="S402">
        <v>0</v>
      </c>
      <c r="T402">
        <v>8</v>
      </c>
    </row>
    <row r="403" spans="1:20" x14ac:dyDescent="0.3">
      <c r="A403">
        <v>1</v>
      </c>
      <c r="B403">
        <v>0</v>
      </c>
      <c r="C403">
        <v>62</v>
      </c>
      <c r="D403">
        <v>0</v>
      </c>
      <c r="E403" s="1">
        <v>-0.7299597114019386</v>
      </c>
      <c r="F403" s="1">
        <v>0</v>
      </c>
      <c r="G403" s="1">
        <v>-0.7299597114019386</v>
      </c>
      <c r="H403" s="2">
        <v>55.3</v>
      </c>
      <c r="I403">
        <v>158</v>
      </c>
      <c r="J403" s="2">
        <v>22.151900000000001</v>
      </c>
      <c r="K403">
        <v>0</v>
      </c>
      <c r="L403">
        <v>0</v>
      </c>
      <c r="M403">
        <v>0</v>
      </c>
      <c r="N403">
        <v>0</v>
      </c>
      <c r="O403">
        <v>0</v>
      </c>
      <c r="P403">
        <v>2</v>
      </c>
      <c r="Q403">
        <v>0</v>
      </c>
      <c r="R403">
        <v>1</v>
      </c>
      <c r="S403">
        <v>0</v>
      </c>
      <c r="T403">
        <v>2</v>
      </c>
    </row>
    <row r="404" spans="1:20" x14ac:dyDescent="0.3">
      <c r="A404">
        <v>1</v>
      </c>
      <c r="B404">
        <v>0</v>
      </c>
      <c r="C404">
        <v>74</v>
      </c>
      <c r="D404">
        <v>0</v>
      </c>
      <c r="E404" s="1">
        <v>0.60492546641324985</v>
      </c>
      <c r="F404" s="1">
        <v>0</v>
      </c>
      <c r="G404" s="1">
        <v>0.60492546641324985</v>
      </c>
      <c r="H404" s="2">
        <v>78.900000000000006</v>
      </c>
      <c r="I404">
        <v>157</v>
      </c>
      <c r="J404" s="2">
        <v>32.009410000000003</v>
      </c>
      <c r="K404">
        <v>1</v>
      </c>
      <c r="L404">
        <v>0</v>
      </c>
      <c r="M404">
        <v>1</v>
      </c>
      <c r="N404">
        <v>0</v>
      </c>
      <c r="O404">
        <v>0</v>
      </c>
      <c r="P404">
        <v>3</v>
      </c>
      <c r="Q404">
        <v>0</v>
      </c>
      <c r="R404">
        <v>0</v>
      </c>
      <c r="S404">
        <v>1</v>
      </c>
      <c r="T404">
        <v>5</v>
      </c>
    </row>
    <row r="405" spans="1:20" x14ac:dyDescent="0.3">
      <c r="A405">
        <v>1</v>
      </c>
      <c r="B405">
        <v>1</v>
      </c>
      <c r="C405">
        <v>62</v>
      </c>
      <c r="D405">
        <v>62</v>
      </c>
      <c r="E405" s="1">
        <v>-0.7299597114019386</v>
      </c>
      <c r="F405" s="1">
        <v>-0.7299597114019386</v>
      </c>
      <c r="G405" s="1">
        <v>0</v>
      </c>
      <c r="H405" s="2">
        <v>54.4</v>
      </c>
      <c r="I405">
        <v>165</v>
      </c>
      <c r="J405" s="2">
        <v>19.981629999999999</v>
      </c>
      <c r="K405">
        <v>0</v>
      </c>
      <c r="L405">
        <v>0</v>
      </c>
      <c r="M405">
        <v>0</v>
      </c>
      <c r="N405">
        <v>0</v>
      </c>
      <c r="O405">
        <v>1</v>
      </c>
      <c r="P405">
        <v>3</v>
      </c>
      <c r="Q405">
        <v>0</v>
      </c>
      <c r="R405">
        <v>0</v>
      </c>
      <c r="S405">
        <v>1</v>
      </c>
      <c r="T405">
        <v>4</v>
      </c>
    </row>
    <row r="406" spans="1:20" x14ac:dyDescent="0.3">
      <c r="A406">
        <v>1</v>
      </c>
      <c r="B406">
        <v>0</v>
      </c>
      <c r="C406">
        <v>81</v>
      </c>
      <c r="D406">
        <v>0</v>
      </c>
      <c r="E406" s="1">
        <v>1.3836084868054432</v>
      </c>
      <c r="F406" s="1">
        <v>0</v>
      </c>
      <c r="G406" s="1">
        <v>1.3836084868054432</v>
      </c>
      <c r="H406" s="2">
        <v>55.8</v>
      </c>
      <c r="I406">
        <v>160</v>
      </c>
      <c r="J406" s="2">
        <v>21.796880000000002</v>
      </c>
      <c r="K406">
        <v>0</v>
      </c>
      <c r="L406">
        <v>1</v>
      </c>
      <c r="M406">
        <v>1</v>
      </c>
      <c r="N406">
        <v>1</v>
      </c>
      <c r="O406">
        <v>0</v>
      </c>
      <c r="P406">
        <v>3</v>
      </c>
      <c r="Q406">
        <v>0</v>
      </c>
      <c r="R406">
        <v>0</v>
      </c>
      <c r="S406">
        <v>1</v>
      </c>
      <c r="T406">
        <v>9</v>
      </c>
    </row>
    <row r="407" spans="1:20" x14ac:dyDescent="0.3">
      <c r="A407">
        <v>1</v>
      </c>
      <c r="B407">
        <v>0</v>
      </c>
      <c r="C407">
        <v>77</v>
      </c>
      <c r="D407">
        <v>0</v>
      </c>
      <c r="E407" s="1">
        <v>0.93864676086704701</v>
      </c>
      <c r="F407" s="1">
        <v>0</v>
      </c>
      <c r="G407" s="1">
        <v>0.93864676086704701</v>
      </c>
      <c r="H407" s="2">
        <v>46.3</v>
      </c>
      <c r="I407">
        <v>158</v>
      </c>
      <c r="J407" s="2">
        <v>18.546710000000001</v>
      </c>
      <c r="K407">
        <v>0</v>
      </c>
      <c r="L407">
        <v>0</v>
      </c>
      <c r="M407">
        <v>0</v>
      </c>
      <c r="N407">
        <v>0</v>
      </c>
      <c r="O407">
        <v>0</v>
      </c>
      <c r="P407">
        <v>3</v>
      </c>
      <c r="Q407">
        <v>0</v>
      </c>
      <c r="R407">
        <v>0</v>
      </c>
      <c r="S407">
        <v>1</v>
      </c>
      <c r="T407">
        <v>5</v>
      </c>
    </row>
    <row r="408" spans="1:20" x14ac:dyDescent="0.3">
      <c r="A408">
        <v>1</v>
      </c>
      <c r="B408">
        <v>1</v>
      </c>
      <c r="C408">
        <v>82</v>
      </c>
      <c r="D408">
        <v>82</v>
      </c>
      <c r="E408" s="1">
        <v>1.4948489182900422</v>
      </c>
      <c r="F408" s="1">
        <v>1.4948489182900422</v>
      </c>
      <c r="G408" s="1">
        <v>0</v>
      </c>
      <c r="H408" s="2">
        <v>49.9</v>
      </c>
      <c r="I408">
        <v>154</v>
      </c>
      <c r="J408" s="2">
        <v>21.040649999999999</v>
      </c>
      <c r="K408">
        <v>0</v>
      </c>
      <c r="L408">
        <v>0</v>
      </c>
      <c r="M408">
        <v>0</v>
      </c>
      <c r="N408">
        <v>0</v>
      </c>
      <c r="O408">
        <v>0</v>
      </c>
      <c r="P408">
        <v>3</v>
      </c>
      <c r="Q408">
        <v>0</v>
      </c>
      <c r="R408">
        <v>0</v>
      </c>
      <c r="S408">
        <v>1</v>
      </c>
      <c r="T408">
        <v>7</v>
      </c>
    </row>
    <row r="409" spans="1:20" x14ac:dyDescent="0.3">
      <c r="A409">
        <v>1</v>
      </c>
      <c r="B409">
        <v>1</v>
      </c>
      <c r="C409">
        <v>89</v>
      </c>
      <c r="D409">
        <v>89</v>
      </c>
      <c r="E409" s="1">
        <v>2.2735319386822352</v>
      </c>
      <c r="F409" s="1">
        <v>2.2735319386822352</v>
      </c>
      <c r="G409" s="1">
        <v>0</v>
      </c>
      <c r="H409" s="2">
        <v>59.9</v>
      </c>
      <c r="I409">
        <v>160</v>
      </c>
      <c r="J409" s="2">
        <v>23.398440000000001</v>
      </c>
      <c r="K409">
        <v>0</v>
      </c>
      <c r="L409">
        <v>0</v>
      </c>
      <c r="M409">
        <v>1</v>
      </c>
      <c r="N409">
        <v>0</v>
      </c>
      <c r="O409">
        <v>0</v>
      </c>
      <c r="P409">
        <v>1</v>
      </c>
      <c r="Q409">
        <v>1</v>
      </c>
      <c r="R409">
        <v>0</v>
      </c>
      <c r="S409">
        <v>0</v>
      </c>
      <c r="T409">
        <v>9</v>
      </c>
    </row>
    <row r="410" spans="1:20" x14ac:dyDescent="0.3">
      <c r="A410">
        <v>1</v>
      </c>
      <c r="B410">
        <v>1</v>
      </c>
      <c r="C410">
        <v>66</v>
      </c>
      <c r="D410">
        <v>66</v>
      </c>
      <c r="E410" s="1">
        <v>-0.28499798546354249</v>
      </c>
      <c r="F410" s="1">
        <v>-0.28499798546354249</v>
      </c>
      <c r="G410" s="1">
        <v>0</v>
      </c>
      <c r="H410" s="2">
        <v>62.6</v>
      </c>
      <c r="I410">
        <v>155</v>
      </c>
      <c r="J410" s="2">
        <v>26.056190000000001</v>
      </c>
      <c r="K410">
        <v>0</v>
      </c>
      <c r="L410">
        <v>0</v>
      </c>
      <c r="M410">
        <v>0</v>
      </c>
      <c r="N410">
        <v>0</v>
      </c>
      <c r="O410">
        <v>0</v>
      </c>
      <c r="P410">
        <v>1</v>
      </c>
      <c r="Q410">
        <v>1</v>
      </c>
      <c r="R410">
        <v>0</v>
      </c>
      <c r="S410">
        <v>0</v>
      </c>
      <c r="T410">
        <v>3</v>
      </c>
    </row>
    <row r="411" spans="1:20" x14ac:dyDescent="0.3">
      <c r="A411">
        <v>1</v>
      </c>
      <c r="B411">
        <v>0</v>
      </c>
      <c r="C411">
        <v>75</v>
      </c>
      <c r="D411">
        <v>0</v>
      </c>
      <c r="E411" s="1">
        <v>0.7161658978978489</v>
      </c>
      <c r="F411" s="1">
        <v>0</v>
      </c>
      <c r="G411" s="1">
        <v>0.7161658978978489</v>
      </c>
      <c r="H411" s="2">
        <v>59.9</v>
      </c>
      <c r="I411">
        <v>160</v>
      </c>
      <c r="J411" s="2">
        <v>23.398440000000001</v>
      </c>
      <c r="K411">
        <v>1</v>
      </c>
      <c r="L411">
        <v>0</v>
      </c>
      <c r="M411">
        <v>1</v>
      </c>
      <c r="N411">
        <v>0</v>
      </c>
      <c r="O411">
        <v>0</v>
      </c>
      <c r="P411">
        <v>2</v>
      </c>
      <c r="Q411">
        <v>0</v>
      </c>
      <c r="R411">
        <v>1</v>
      </c>
      <c r="S411">
        <v>0</v>
      </c>
      <c r="T411">
        <v>6</v>
      </c>
    </row>
    <row r="412" spans="1:20" x14ac:dyDescent="0.3">
      <c r="A412">
        <v>1</v>
      </c>
      <c r="B412">
        <v>1</v>
      </c>
      <c r="C412">
        <v>67</v>
      </c>
      <c r="D412">
        <v>67</v>
      </c>
      <c r="E412" s="1">
        <v>-0.17375755397894344</v>
      </c>
      <c r="F412" s="1">
        <v>-0.17375755397894344</v>
      </c>
      <c r="G412" s="1">
        <v>0</v>
      </c>
      <c r="H412" s="2">
        <v>63.5</v>
      </c>
      <c r="I412">
        <v>165</v>
      </c>
      <c r="J412" s="2">
        <v>23.324149999999999</v>
      </c>
      <c r="K412">
        <v>1</v>
      </c>
      <c r="L412">
        <v>0</v>
      </c>
      <c r="M412">
        <v>1</v>
      </c>
      <c r="N412">
        <v>0</v>
      </c>
      <c r="O412">
        <v>0</v>
      </c>
      <c r="P412">
        <v>3</v>
      </c>
      <c r="Q412">
        <v>0</v>
      </c>
      <c r="R412">
        <v>0</v>
      </c>
      <c r="S412">
        <v>1</v>
      </c>
      <c r="T412">
        <v>5</v>
      </c>
    </row>
    <row r="413" spans="1:20" x14ac:dyDescent="0.3">
      <c r="A413">
        <v>1</v>
      </c>
      <c r="B413">
        <v>1</v>
      </c>
      <c r="C413">
        <v>65</v>
      </c>
      <c r="D413">
        <v>65</v>
      </c>
      <c r="E413" s="1">
        <v>-0.39623841694814149</v>
      </c>
      <c r="F413" s="1">
        <v>-0.39623841694814149</v>
      </c>
      <c r="G413" s="1">
        <v>0</v>
      </c>
      <c r="H413" s="2">
        <v>70.8</v>
      </c>
      <c r="I413">
        <v>157</v>
      </c>
      <c r="J413" s="2">
        <v>28.723279999999999</v>
      </c>
      <c r="K413">
        <v>0</v>
      </c>
      <c r="L413">
        <v>0</v>
      </c>
      <c r="M413">
        <v>0</v>
      </c>
      <c r="N413">
        <v>0</v>
      </c>
      <c r="O413">
        <v>0</v>
      </c>
      <c r="P413">
        <v>3</v>
      </c>
      <c r="Q413">
        <v>0</v>
      </c>
      <c r="R413">
        <v>0</v>
      </c>
      <c r="S413">
        <v>1</v>
      </c>
      <c r="T413">
        <v>3</v>
      </c>
    </row>
    <row r="414" spans="1:20" x14ac:dyDescent="0.3">
      <c r="A414">
        <v>1</v>
      </c>
      <c r="B414">
        <v>0</v>
      </c>
      <c r="C414">
        <v>60</v>
      </c>
      <c r="D414">
        <v>0</v>
      </c>
      <c r="E414" s="1">
        <v>-0.95244057437113672</v>
      </c>
      <c r="F414" s="1">
        <v>0</v>
      </c>
      <c r="G414" s="1">
        <v>-0.95244057437113672</v>
      </c>
      <c r="H414" s="2">
        <v>68</v>
      </c>
      <c r="I414">
        <v>173</v>
      </c>
      <c r="J414" s="2">
        <v>22.72044</v>
      </c>
      <c r="K414">
        <v>0</v>
      </c>
      <c r="L414">
        <v>1</v>
      </c>
      <c r="M414">
        <v>0</v>
      </c>
      <c r="N414">
        <v>0</v>
      </c>
      <c r="O414">
        <v>0</v>
      </c>
      <c r="P414">
        <v>3</v>
      </c>
      <c r="Q414">
        <v>0</v>
      </c>
      <c r="R414">
        <v>0</v>
      </c>
      <c r="S414">
        <v>1</v>
      </c>
      <c r="T414">
        <v>2</v>
      </c>
    </row>
    <row r="415" spans="1:20" x14ac:dyDescent="0.3">
      <c r="A415">
        <v>1</v>
      </c>
      <c r="B415">
        <v>1</v>
      </c>
      <c r="C415">
        <v>81</v>
      </c>
      <c r="D415">
        <v>81</v>
      </c>
      <c r="E415" s="1">
        <v>1.3836084868054432</v>
      </c>
      <c r="F415" s="1">
        <v>1.3836084868054432</v>
      </c>
      <c r="G415" s="1">
        <v>0</v>
      </c>
      <c r="H415" s="2">
        <v>56.2</v>
      </c>
      <c r="I415">
        <v>157</v>
      </c>
      <c r="J415" s="2">
        <v>22.80011</v>
      </c>
      <c r="K415">
        <v>0</v>
      </c>
      <c r="L415">
        <v>0</v>
      </c>
      <c r="M415">
        <v>0</v>
      </c>
      <c r="N415">
        <v>0</v>
      </c>
      <c r="O415">
        <v>0</v>
      </c>
      <c r="P415">
        <v>1</v>
      </c>
      <c r="Q415">
        <v>1</v>
      </c>
      <c r="R415">
        <v>0</v>
      </c>
      <c r="S415">
        <v>0</v>
      </c>
      <c r="T415">
        <v>7</v>
      </c>
    </row>
    <row r="416" spans="1:20" x14ac:dyDescent="0.3">
      <c r="A416">
        <v>1</v>
      </c>
      <c r="B416">
        <v>1</v>
      </c>
      <c r="C416">
        <v>63</v>
      </c>
      <c r="D416">
        <v>63</v>
      </c>
      <c r="E416" s="1">
        <v>-0.61871927991733955</v>
      </c>
      <c r="F416" s="1">
        <v>-0.61871927991733955</v>
      </c>
      <c r="G416" s="1">
        <v>0</v>
      </c>
      <c r="H416" s="2">
        <v>69.400000000000006</v>
      </c>
      <c r="I416">
        <v>152</v>
      </c>
      <c r="J416" s="2">
        <v>30.03809</v>
      </c>
      <c r="K416">
        <v>0</v>
      </c>
      <c r="L416">
        <v>0</v>
      </c>
      <c r="M416">
        <v>0</v>
      </c>
      <c r="N416">
        <v>0</v>
      </c>
      <c r="O416">
        <v>0</v>
      </c>
      <c r="P416">
        <v>3</v>
      </c>
      <c r="Q416">
        <v>0</v>
      </c>
      <c r="R416">
        <v>0</v>
      </c>
      <c r="S416">
        <v>1</v>
      </c>
      <c r="T416">
        <v>2</v>
      </c>
    </row>
    <row r="417" spans="1:20" x14ac:dyDescent="0.3">
      <c r="A417">
        <v>1</v>
      </c>
      <c r="B417">
        <v>0</v>
      </c>
      <c r="C417">
        <v>85</v>
      </c>
      <c r="D417">
        <v>0</v>
      </c>
      <c r="E417" s="1">
        <v>1.8285702127438392</v>
      </c>
      <c r="F417" s="1">
        <v>0</v>
      </c>
      <c r="G417" s="1">
        <v>1.8285702127438392</v>
      </c>
      <c r="H417" s="2">
        <v>52.6</v>
      </c>
      <c r="I417">
        <v>152</v>
      </c>
      <c r="J417" s="2">
        <v>22.76662</v>
      </c>
      <c r="K417">
        <v>0</v>
      </c>
      <c r="L417">
        <v>0</v>
      </c>
      <c r="M417">
        <v>0</v>
      </c>
      <c r="N417">
        <v>0</v>
      </c>
      <c r="O417">
        <v>0</v>
      </c>
      <c r="P417">
        <v>1</v>
      </c>
      <c r="Q417">
        <v>1</v>
      </c>
      <c r="R417">
        <v>0</v>
      </c>
      <c r="S417">
        <v>0</v>
      </c>
      <c r="T417">
        <v>7</v>
      </c>
    </row>
    <row r="418" spans="1:20" x14ac:dyDescent="0.3">
      <c r="A418">
        <v>1</v>
      </c>
      <c r="B418">
        <v>1</v>
      </c>
      <c r="C418">
        <v>68</v>
      </c>
      <c r="D418">
        <v>68</v>
      </c>
      <c r="E418" s="1">
        <v>-6.2517122494344393E-2</v>
      </c>
      <c r="F418" s="1">
        <v>-6.2517122494344393E-2</v>
      </c>
      <c r="G418" s="1">
        <v>0</v>
      </c>
      <c r="H418" s="2">
        <v>124.7</v>
      </c>
      <c r="I418">
        <v>178</v>
      </c>
      <c r="J418" s="2">
        <v>39.357399999999998</v>
      </c>
      <c r="K418">
        <v>0</v>
      </c>
      <c r="L418">
        <v>0</v>
      </c>
      <c r="M418">
        <v>1</v>
      </c>
      <c r="N418">
        <v>0</v>
      </c>
      <c r="O418">
        <v>0</v>
      </c>
      <c r="P418">
        <v>3</v>
      </c>
      <c r="Q418">
        <v>0</v>
      </c>
      <c r="R418">
        <v>0</v>
      </c>
      <c r="S418">
        <v>1</v>
      </c>
      <c r="T418">
        <v>5</v>
      </c>
    </row>
    <row r="419" spans="1:20" x14ac:dyDescent="0.3">
      <c r="A419">
        <v>1</v>
      </c>
      <c r="B419">
        <v>0</v>
      </c>
      <c r="C419">
        <v>63</v>
      </c>
      <c r="D419">
        <v>0</v>
      </c>
      <c r="E419" s="1">
        <v>-0.61871927991733955</v>
      </c>
      <c r="F419" s="1">
        <v>0</v>
      </c>
      <c r="G419" s="1">
        <v>-0.61871927991733955</v>
      </c>
      <c r="H419" s="2">
        <v>52.2</v>
      </c>
      <c r="I419">
        <v>158</v>
      </c>
      <c r="J419" s="2">
        <v>20.91011</v>
      </c>
      <c r="K419">
        <v>0</v>
      </c>
      <c r="L419">
        <v>0</v>
      </c>
      <c r="M419">
        <v>0</v>
      </c>
      <c r="N419">
        <v>0</v>
      </c>
      <c r="O419">
        <v>0</v>
      </c>
      <c r="P419">
        <v>2</v>
      </c>
      <c r="Q419">
        <v>0</v>
      </c>
      <c r="R419">
        <v>1</v>
      </c>
      <c r="S419">
        <v>0</v>
      </c>
      <c r="T419">
        <v>2</v>
      </c>
    </row>
    <row r="420" spans="1:20" x14ac:dyDescent="0.3">
      <c r="A420">
        <v>1</v>
      </c>
      <c r="B420">
        <v>0</v>
      </c>
      <c r="C420">
        <v>70</v>
      </c>
      <c r="D420">
        <v>0</v>
      </c>
      <c r="E420" s="1">
        <v>0.15996374047485368</v>
      </c>
      <c r="F420" s="1">
        <v>0</v>
      </c>
      <c r="G420" s="1">
        <v>0.15996374047485368</v>
      </c>
      <c r="H420" s="2">
        <v>63.5</v>
      </c>
      <c r="I420">
        <v>155</v>
      </c>
      <c r="J420" s="2">
        <v>26.430800000000001</v>
      </c>
      <c r="K420">
        <v>1</v>
      </c>
      <c r="L420">
        <v>1</v>
      </c>
      <c r="M420">
        <v>0</v>
      </c>
      <c r="N420">
        <v>0</v>
      </c>
      <c r="O420">
        <v>1</v>
      </c>
      <c r="P420">
        <v>3</v>
      </c>
      <c r="Q420">
        <v>0</v>
      </c>
      <c r="R420">
        <v>0</v>
      </c>
      <c r="S420">
        <v>1</v>
      </c>
      <c r="T420">
        <v>5</v>
      </c>
    </row>
    <row r="421" spans="1:20" x14ac:dyDescent="0.3">
      <c r="A421">
        <v>1</v>
      </c>
      <c r="B421">
        <v>1</v>
      </c>
      <c r="C421">
        <v>83</v>
      </c>
      <c r="D421">
        <v>83</v>
      </c>
      <c r="E421" s="1">
        <v>1.6060893497746411</v>
      </c>
      <c r="F421" s="1">
        <v>1.6060893497746411</v>
      </c>
      <c r="G421" s="1">
        <v>0</v>
      </c>
      <c r="H421" s="2">
        <v>61.2</v>
      </c>
      <c r="I421">
        <v>154</v>
      </c>
      <c r="J421" s="2">
        <v>25.80536</v>
      </c>
      <c r="K421">
        <v>0</v>
      </c>
      <c r="L421">
        <v>0</v>
      </c>
      <c r="M421">
        <v>1</v>
      </c>
      <c r="N421">
        <v>0</v>
      </c>
      <c r="O421">
        <v>0</v>
      </c>
      <c r="P421">
        <v>2</v>
      </c>
      <c r="Q421">
        <v>0</v>
      </c>
      <c r="R421">
        <v>1</v>
      </c>
      <c r="S421">
        <v>0</v>
      </c>
      <c r="T421">
        <v>8</v>
      </c>
    </row>
    <row r="422" spans="1:20" x14ac:dyDescent="0.3">
      <c r="A422">
        <v>1</v>
      </c>
      <c r="B422">
        <v>1</v>
      </c>
      <c r="C422">
        <v>84</v>
      </c>
      <c r="D422">
        <v>84</v>
      </c>
      <c r="E422" s="1">
        <v>1.7173297812592403</v>
      </c>
      <c r="F422" s="1">
        <v>1.7173297812592403</v>
      </c>
      <c r="G422" s="1">
        <v>0</v>
      </c>
      <c r="H422" s="2">
        <v>54.9</v>
      </c>
      <c r="I422">
        <v>157</v>
      </c>
      <c r="J422" s="2">
        <v>22.27271</v>
      </c>
      <c r="K422">
        <v>0</v>
      </c>
      <c r="L422">
        <v>0</v>
      </c>
      <c r="M422">
        <v>1</v>
      </c>
      <c r="N422">
        <v>0</v>
      </c>
      <c r="O422">
        <v>0</v>
      </c>
      <c r="P422">
        <v>2</v>
      </c>
      <c r="Q422">
        <v>0</v>
      </c>
      <c r="R422">
        <v>1</v>
      </c>
      <c r="S422">
        <v>0</v>
      </c>
      <c r="T422">
        <v>9</v>
      </c>
    </row>
    <row r="423" spans="1:20" x14ac:dyDescent="0.3">
      <c r="A423">
        <v>1</v>
      </c>
      <c r="B423">
        <v>1</v>
      </c>
      <c r="C423">
        <v>67</v>
      </c>
      <c r="D423">
        <v>67</v>
      </c>
      <c r="E423" s="1">
        <v>-0.17375755397894344</v>
      </c>
      <c r="F423" s="1">
        <v>-0.17375755397894344</v>
      </c>
      <c r="G423" s="1">
        <v>0</v>
      </c>
      <c r="H423" s="2">
        <v>71.7</v>
      </c>
      <c r="I423">
        <v>160</v>
      </c>
      <c r="J423" s="2">
        <v>28.007809999999999</v>
      </c>
      <c r="K423">
        <v>0</v>
      </c>
      <c r="L423">
        <v>0</v>
      </c>
      <c r="M423">
        <v>0</v>
      </c>
      <c r="N423">
        <v>0</v>
      </c>
      <c r="O423">
        <v>0</v>
      </c>
      <c r="P423">
        <v>3</v>
      </c>
      <c r="Q423">
        <v>0</v>
      </c>
      <c r="R423">
        <v>0</v>
      </c>
      <c r="S423">
        <v>1</v>
      </c>
      <c r="T423">
        <v>3</v>
      </c>
    </row>
    <row r="424" spans="1:20" x14ac:dyDescent="0.3">
      <c r="A424">
        <v>1</v>
      </c>
      <c r="B424">
        <v>0</v>
      </c>
      <c r="C424">
        <v>81</v>
      </c>
      <c r="D424">
        <v>0</v>
      </c>
      <c r="E424" s="1">
        <v>1.3836084868054432</v>
      </c>
      <c r="F424" s="1">
        <v>0</v>
      </c>
      <c r="G424" s="1">
        <v>1.3836084868054432</v>
      </c>
      <c r="H424" s="2">
        <v>57.2</v>
      </c>
      <c r="I424">
        <v>162</v>
      </c>
      <c r="J424" s="2">
        <v>21.795459999999999</v>
      </c>
      <c r="K424">
        <v>0</v>
      </c>
      <c r="L424">
        <v>0</v>
      </c>
      <c r="M424">
        <v>0</v>
      </c>
      <c r="N424">
        <v>0</v>
      </c>
      <c r="O424">
        <v>0</v>
      </c>
      <c r="P424">
        <v>1</v>
      </c>
      <c r="Q424">
        <v>1</v>
      </c>
      <c r="R424">
        <v>0</v>
      </c>
      <c r="S424">
        <v>0</v>
      </c>
      <c r="T424">
        <v>5</v>
      </c>
    </row>
    <row r="425" spans="1:20" x14ac:dyDescent="0.3">
      <c r="A425">
        <v>1</v>
      </c>
      <c r="B425">
        <v>1</v>
      </c>
      <c r="C425">
        <v>89</v>
      </c>
      <c r="D425">
        <v>89</v>
      </c>
      <c r="E425" s="1">
        <v>2.2735319386822352</v>
      </c>
      <c r="F425" s="1">
        <v>2.2735319386822352</v>
      </c>
      <c r="G425" s="1">
        <v>0</v>
      </c>
      <c r="H425" s="2">
        <v>60.8</v>
      </c>
      <c r="I425">
        <v>167</v>
      </c>
      <c r="J425" s="2">
        <v>21.800709999999999</v>
      </c>
      <c r="K425">
        <v>0</v>
      </c>
      <c r="L425">
        <v>0</v>
      </c>
      <c r="M425">
        <v>1</v>
      </c>
      <c r="N425">
        <v>0</v>
      </c>
      <c r="O425">
        <v>0</v>
      </c>
      <c r="P425">
        <v>3</v>
      </c>
      <c r="Q425">
        <v>0</v>
      </c>
      <c r="R425">
        <v>0</v>
      </c>
      <c r="S425">
        <v>1</v>
      </c>
      <c r="T425">
        <v>9</v>
      </c>
    </row>
    <row r="426" spans="1:20" x14ac:dyDescent="0.3">
      <c r="A426">
        <v>1</v>
      </c>
      <c r="B426">
        <v>1</v>
      </c>
      <c r="C426">
        <v>81</v>
      </c>
      <c r="D426">
        <v>81</v>
      </c>
      <c r="E426" s="1">
        <v>1.3836084868054432</v>
      </c>
      <c r="F426" s="1">
        <v>1.3836084868054432</v>
      </c>
      <c r="G426" s="1">
        <v>0</v>
      </c>
      <c r="H426" s="2">
        <v>61.2</v>
      </c>
      <c r="I426">
        <v>165</v>
      </c>
      <c r="J426" s="2">
        <v>22.479340000000001</v>
      </c>
      <c r="K426">
        <v>0</v>
      </c>
      <c r="L426">
        <v>0</v>
      </c>
      <c r="M426">
        <v>1</v>
      </c>
      <c r="N426">
        <v>0</v>
      </c>
      <c r="O426">
        <v>0</v>
      </c>
      <c r="P426">
        <v>3</v>
      </c>
      <c r="Q426">
        <v>0</v>
      </c>
      <c r="R426">
        <v>0</v>
      </c>
      <c r="S426">
        <v>1</v>
      </c>
      <c r="T426">
        <v>8</v>
      </c>
    </row>
    <row r="427" spans="1:20" x14ac:dyDescent="0.3">
      <c r="A427">
        <v>1</v>
      </c>
      <c r="B427">
        <v>0</v>
      </c>
      <c r="C427">
        <v>60</v>
      </c>
      <c r="D427">
        <v>0</v>
      </c>
      <c r="E427" s="1">
        <v>-0.95244057437113672</v>
      </c>
      <c r="F427" s="1">
        <v>0</v>
      </c>
      <c r="G427" s="1">
        <v>-0.95244057437113672</v>
      </c>
      <c r="H427" s="2">
        <v>83</v>
      </c>
      <c r="I427">
        <v>162</v>
      </c>
      <c r="J427" s="2">
        <v>31.626280000000001</v>
      </c>
      <c r="K427">
        <v>0</v>
      </c>
      <c r="L427">
        <v>1</v>
      </c>
      <c r="M427">
        <v>1</v>
      </c>
      <c r="N427">
        <v>1</v>
      </c>
      <c r="O427">
        <v>0</v>
      </c>
      <c r="P427">
        <v>3</v>
      </c>
      <c r="Q427">
        <v>0</v>
      </c>
      <c r="R427">
        <v>0</v>
      </c>
      <c r="S427">
        <v>1</v>
      </c>
      <c r="T427">
        <v>4</v>
      </c>
    </row>
    <row r="428" spans="1:20" x14ac:dyDescent="0.3">
      <c r="A428">
        <v>1</v>
      </c>
      <c r="B428">
        <v>0</v>
      </c>
      <c r="C428">
        <v>61</v>
      </c>
      <c r="D428">
        <v>0</v>
      </c>
      <c r="E428" s="1">
        <v>-0.84120014288653766</v>
      </c>
      <c r="F428" s="1">
        <v>0</v>
      </c>
      <c r="G428" s="1">
        <v>-0.84120014288653766</v>
      </c>
      <c r="H428" s="2">
        <v>59</v>
      </c>
      <c r="I428">
        <v>160</v>
      </c>
      <c r="J428" s="2">
        <v>23.046880000000002</v>
      </c>
      <c r="K428">
        <v>0</v>
      </c>
      <c r="L428">
        <v>0</v>
      </c>
      <c r="M428">
        <v>0</v>
      </c>
      <c r="N428">
        <v>0</v>
      </c>
      <c r="O428">
        <v>0</v>
      </c>
      <c r="P428">
        <v>2</v>
      </c>
      <c r="Q428">
        <v>0</v>
      </c>
      <c r="R428">
        <v>1</v>
      </c>
      <c r="S428">
        <v>0</v>
      </c>
      <c r="T428">
        <v>1</v>
      </c>
    </row>
    <row r="429" spans="1:20" x14ac:dyDescent="0.3">
      <c r="A429">
        <v>1</v>
      </c>
      <c r="B429">
        <v>1</v>
      </c>
      <c r="C429">
        <v>76</v>
      </c>
      <c r="D429">
        <v>76</v>
      </c>
      <c r="E429" s="1">
        <v>0.82740632938244796</v>
      </c>
      <c r="F429" s="1">
        <v>0.82740632938244796</v>
      </c>
      <c r="G429" s="1">
        <v>0</v>
      </c>
      <c r="H429" s="2">
        <v>47.6</v>
      </c>
      <c r="I429">
        <v>161</v>
      </c>
      <c r="J429" s="2">
        <v>18.363489999999999</v>
      </c>
      <c r="K429">
        <v>0</v>
      </c>
      <c r="L429">
        <v>0</v>
      </c>
      <c r="M429">
        <v>1</v>
      </c>
      <c r="N429">
        <v>0</v>
      </c>
      <c r="O429">
        <v>0</v>
      </c>
      <c r="P429">
        <v>2</v>
      </c>
      <c r="Q429">
        <v>0</v>
      </c>
      <c r="R429">
        <v>1</v>
      </c>
      <c r="S429">
        <v>0</v>
      </c>
      <c r="T429">
        <v>8</v>
      </c>
    </row>
    <row r="430" spans="1:20" x14ac:dyDescent="0.3">
      <c r="A430">
        <v>1</v>
      </c>
      <c r="B430">
        <v>1</v>
      </c>
      <c r="C430">
        <v>62</v>
      </c>
      <c r="D430">
        <v>62</v>
      </c>
      <c r="E430" s="1">
        <v>-0.7299597114019386</v>
      </c>
      <c r="F430" s="1">
        <v>-0.7299597114019386</v>
      </c>
      <c r="G430" s="1">
        <v>0</v>
      </c>
      <c r="H430" s="2">
        <v>68</v>
      </c>
      <c r="I430">
        <v>160</v>
      </c>
      <c r="J430" s="2">
        <v>26.5625</v>
      </c>
      <c r="K430">
        <v>1</v>
      </c>
      <c r="L430">
        <v>1</v>
      </c>
      <c r="M430">
        <v>0</v>
      </c>
      <c r="N430">
        <v>0</v>
      </c>
      <c r="O430">
        <v>0</v>
      </c>
      <c r="P430">
        <v>3</v>
      </c>
      <c r="Q430">
        <v>0</v>
      </c>
      <c r="R430">
        <v>0</v>
      </c>
      <c r="S430">
        <v>1</v>
      </c>
      <c r="T430">
        <v>3</v>
      </c>
    </row>
    <row r="431" spans="1:20" x14ac:dyDescent="0.3">
      <c r="A431">
        <v>1</v>
      </c>
      <c r="B431">
        <v>0</v>
      </c>
      <c r="C431">
        <v>77</v>
      </c>
      <c r="D431">
        <v>0</v>
      </c>
      <c r="E431" s="1">
        <v>0.93864676086704701</v>
      </c>
      <c r="F431" s="1">
        <v>0</v>
      </c>
      <c r="G431" s="1">
        <v>0.93864676086704701</v>
      </c>
      <c r="H431" s="2">
        <v>74.8</v>
      </c>
      <c r="I431">
        <v>134</v>
      </c>
      <c r="J431" s="2">
        <v>41.657389999999999</v>
      </c>
      <c r="K431">
        <v>0</v>
      </c>
      <c r="L431">
        <v>0</v>
      </c>
      <c r="M431">
        <v>1</v>
      </c>
      <c r="N431">
        <v>0</v>
      </c>
      <c r="O431">
        <v>0</v>
      </c>
      <c r="P431">
        <v>2</v>
      </c>
      <c r="Q431">
        <v>0</v>
      </c>
      <c r="R431">
        <v>1</v>
      </c>
      <c r="S431">
        <v>0</v>
      </c>
      <c r="T431">
        <v>6</v>
      </c>
    </row>
    <row r="432" spans="1:20" x14ac:dyDescent="0.3">
      <c r="A432">
        <v>1</v>
      </c>
      <c r="B432">
        <v>0</v>
      </c>
      <c r="C432">
        <v>58</v>
      </c>
      <c r="D432">
        <v>0</v>
      </c>
      <c r="E432" s="1">
        <v>-1.1749214373403347</v>
      </c>
      <c r="F432" s="1">
        <v>0</v>
      </c>
      <c r="G432" s="1">
        <v>-1.1749214373403347</v>
      </c>
      <c r="H432" s="2">
        <v>70.3</v>
      </c>
      <c r="I432">
        <v>158</v>
      </c>
      <c r="J432" s="2">
        <v>28.160550000000001</v>
      </c>
      <c r="K432">
        <v>0</v>
      </c>
      <c r="L432">
        <v>0</v>
      </c>
      <c r="M432">
        <v>0</v>
      </c>
      <c r="N432">
        <v>0</v>
      </c>
      <c r="O432">
        <v>0</v>
      </c>
      <c r="P432">
        <v>3</v>
      </c>
      <c r="Q432">
        <v>0</v>
      </c>
      <c r="R432">
        <v>0</v>
      </c>
      <c r="S432">
        <v>1</v>
      </c>
      <c r="T432">
        <v>0</v>
      </c>
    </row>
    <row r="433" spans="1:20" x14ac:dyDescent="0.3">
      <c r="A433">
        <v>1</v>
      </c>
      <c r="B433">
        <v>0</v>
      </c>
      <c r="C433">
        <v>69</v>
      </c>
      <c r="D433">
        <v>0</v>
      </c>
      <c r="E433" s="1">
        <v>4.8723308990254642E-2</v>
      </c>
      <c r="F433" s="1">
        <v>0</v>
      </c>
      <c r="G433" s="1">
        <v>4.8723308990254642E-2</v>
      </c>
      <c r="H433" s="2">
        <v>111.6</v>
      </c>
      <c r="I433">
        <v>160</v>
      </c>
      <c r="J433" s="2">
        <v>43.59375</v>
      </c>
      <c r="K433">
        <v>0</v>
      </c>
      <c r="L433">
        <v>0</v>
      </c>
      <c r="M433">
        <v>1</v>
      </c>
      <c r="N433">
        <v>0</v>
      </c>
      <c r="O433">
        <v>0</v>
      </c>
      <c r="P433">
        <v>1</v>
      </c>
      <c r="Q433">
        <v>1</v>
      </c>
      <c r="R433">
        <v>0</v>
      </c>
      <c r="S433">
        <v>0</v>
      </c>
      <c r="T433">
        <v>4</v>
      </c>
    </row>
    <row r="434" spans="1:20" x14ac:dyDescent="0.3">
      <c r="A434">
        <v>1</v>
      </c>
      <c r="B434">
        <v>0</v>
      </c>
      <c r="C434">
        <v>80</v>
      </c>
      <c r="D434">
        <v>0</v>
      </c>
      <c r="E434" s="1">
        <v>1.2723680553208441</v>
      </c>
      <c r="F434" s="1">
        <v>0</v>
      </c>
      <c r="G434" s="1">
        <v>1.2723680553208441</v>
      </c>
      <c r="H434" s="2">
        <v>50.8</v>
      </c>
      <c r="I434">
        <v>152</v>
      </c>
      <c r="J434" s="2">
        <v>21.98753</v>
      </c>
      <c r="K434">
        <v>0</v>
      </c>
      <c r="L434">
        <v>0</v>
      </c>
      <c r="M434">
        <v>1</v>
      </c>
      <c r="N434">
        <v>0</v>
      </c>
      <c r="O434">
        <v>0</v>
      </c>
      <c r="P434">
        <v>2</v>
      </c>
      <c r="Q434">
        <v>0</v>
      </c>
      <c r="R434">
        <v>1</v>
      </c>
      <c r="S434">
        <v>0</v>
      </c>
      <c r="T434">
        <v>8</v>
      </c>
    </row>
    <row r="435" spans="1:20" x14ac:dyDescent="0.3">
      <c r="A435">
        <v>1</v>
      </c>
      <c r="B435">
        <v>1</v>
      </c>
      <c r="C435">
        <v>77</v>
      </c>
      <c r="D435">
        <v>77</v>
      </c>
      <c r="E435" s="1">
        <v>0.93864676086704701</v>
      </c>
      <c r="F435" s="1">
        <v>0.93864676086704701</v>
      </c>
      <c r="G435" s="1">
        <v>0</v>
      </c>
      <c r="H435" s="2">
        <v>59.9</v>
      </c>
      <c r="I435">
        <v>160</v>
      </c>
      <c r="J435" s="2">
        <v>23.398440000000001</v>
      </c>
      <c r="K435">
        <v>0</v>
      </c>
      <c r="L435">
        <v>1</v>
      </c>
      <c r="M435">
        <v>0</v>
      </c>
      <c r="N435">
        <v>0</v>
      </c>
      <c r="O435">
        <v>0</v>
      </c>
      <c r="P435">
        <v>3</v>
      </c>
      <c r="Q435">
        <v>0</v>
      </c>
      <c r="R435">
        <v>0</v>
      </c>
      <c r="S435">
        <v>1</v>
      </c>
      <c r="T435">
        <v>6</v>
      </c>
    </row>
    <row r="436" spans="1:20" x14ac:dyDescent="0.3">
      <c r="A436">
        <v>1</v>
      </c>
      <c r="B436">
        <v>0</v>
      </c>
      <c r="C436">
        <v>73</v>
      </c>
      <c r="D436">
        <v>0</v>
      </c>
      <c r="E436" s="1">
        <v>0.49368503492865079</v>
      </c>
      <c r="F436" s="1">
        <v>0</v>
      </c>
      <c r="G436" s="1">
        <v>0.49368503492865079</v>
      </c>
      <c r="H436" s="2">
        <v>83.9</v>
      </c>
      <c r="I436">
        <v>173</v>
      </c>
      <c r="J436" s="2">
        <v>28.033010000000001</v>
      </c>
      <c r="K436">
        <v>1</v>
      </c>
      <c r="L436">
        <v>0</v>
      </c>
      <c r="M436">
        <v>1</v>
      </c>
      <c r="N436">
        <v>0</v>
      </c>
      <c r="O436">
        <v>0</v>
      </c>
      <c r="P436">
        <v>1</v>
      </c>
      <c r="Q436">
        <v>1</v>
      </c>
      <c r="R436">
        <v>0</v>
      </c>
      <c r="S436">
        <v>0</v>
      </c>
      <c r="T436">
        <v>5</v>
      </c>
    </row>
    <row r="437" spans="1:20" x14ac:dyDescent="0.3">
      <c r="A437">
        <v>1</v>
      </c>
      <c r="B437">
        <v>1</v>
      </c>
      <c r="C437">
        <v>65</v>
      </c>
      <c r="D437">
        <v>65</v>
      </c>
      <c r="E437" s="1">
        <v>-0.39623841694814149</v>
      </c>
      <c r="F437" s="1">
        <v>-0.39623841694814149</v>
      </c>
      <c r="G437" s="1">
        <v>0</v>
      </c>
      <c r="H437" s="2">
        <v>117</v>
      </c>
      <c r="I437">
        <v>163</v>
      </c>
      <c r="J437" s="2">
        <v>44.036279999999998</v>
      </c>
      <c r="K437">
        <v>0</v>
      </c>
      <c r="L437">
        <v>0</v>
      </c>
      <c r="M437">
        <v>1</v>
      </c>
      <c r="N437">
        <v>0</v>
      </c>
      <c r="O437">
        <v>0</v>
      </c>
      <c r="P437">
        <v>3</v>
      </c>
      <c r="Q437">
        <v>0</v>
      </c>
      <c r="R437">
        <v>0</v>
      </c>
      <c r="S437">
        <v>1</v>
      </c>
      <c r="T437">
        <v>5</v>
      </c>
    </row>
    <row r="438" spans="1:20" x14ac:dyDescent="0.3">
      <c r="A438">
        <v>1</v>
      </c>
      <c r="B438">
        <v>0</v>
      </c>
      <c r="C438">
        <v>61</v>
      </c>
      <c r="D438">
        <v>0</v>
      </c>
      <c r="E438" s="1">
        <v>-0.84120014288653766</v>
      </c>
      <c r="F438" s="1">
        <v>0</v>
      </c>
      <c r="G438" s="1">
        <v>-0.84120014288653766</v>
      </c>
      <c r="H438" s="2">
        <v>59</v>
      </c>
      <c r="I438">
        <v>162</v>
      </c>
      <c r="J438" s="2">
        <v>22.48133</v>
      </c>
      <c r="K438">
        <v>1</v>
      </c>
      <c r="L438">
        <v>0</v>
      </c>
      <c r="M438">
        <v>0</v>
      </c>
      <c r="N438">
        <v>0</v>
      </c>
      <c r="O438">
        <v>0</v>
      </c>
      <c r="P438">
        <v>3</v>
      </c>
      <c r="Q438">
        <v>0</v>
      </c>
      <c r="R438">
        <v>0</v>
      </c>
      <c r="S438">
        <v>1</v>
      </c>
      <c r="T438">
        <v>1</v>
      </c>
    </row>
    <row r="439" spans="1:20" x14ac:dyDescent="0.3">
      <c r="A439">
        <v>1</v>
      </c>
      <c r="B439">
        <v>0</v>
      </c>
      <c r="C439">
        <v>77</v>
      </c>
      <c r="D439">
        <v>0</v>
      </c>
      <c r="E439" s="1">
        <v>0.93864676086704701</v>
      </c>
      <c r="F439" s="1">
        <v>0</v>
      </c>
      <c r="G439" s="1">
        <v>0.93864676086704701</v>
      </c>
      <c r="H439" s="2">
        <v>62.6</v>
      </c>
      <c r="I439">
        <v>157</v>
      </c>
      <c r="J439" s="2">
        <v>25.396570000000001</v>
      </c>
      <c r="K439">
        <v>0</v>
      </c>
      <c r="L439">
        <v>1</v>
      </c>
      <c r="M439">
        <v>0</v>
      </c>
      <c r="N439">
        <v>0</v>
      </c>
      <c r="O439">
        <v>0</v>
      </c>
      <c r="P439">
        <v>2</v>
      </c>
      <c r="Q439">
        <v>0</v>
      </c>
      <c r="R439">
        <v>1</v>
      </c>
      <c r="S439">
        <v>0</v>
      </c>
      <c r="T439">
        <v>5</v>
      </c>
    </row>
    <row r="440" spans="1:20" x14ac:dyDescent="0.3">
      <c r="A440">
        <v>1</v>
      </c>
      <c r="B440">
        <v>0</v>
      </c>
      <c r="C440">
        <v>67</v>
      </c>
      <c r="D440">
        <v>0</v>
      </c>
      <c r="E440" s="1">
        <v>-0.17375755397894344</v>
      </c>
      <c r="F440" s="1">
        <v>0</v>
      </c>
      <c r="G440" s="1">
        <v>-0.17375755397894344</v>
      </c>
      <c r="H440" s="2">
        <v>74.8</v>
      </c>
      <c r="I440">
        <v>160</v>
      </c>
      <c r="J440" s="2">
        <v>29.21875</v>
      </c>
      <c r="K440">
        <v>0</v>
      </c>
      <c r="L440">
        <v>1</v>
      </c>
      <c r="M440">
        <v>0</v>
      </c>
      <c r="N440">
        <v>0</v>
      </c>
      <c r="O440">
        <v>0</v>
      </c>
      <c r="P440">
        <v>2</v>
      </c>
      <c r="Q440">
        <v>0</v>
      </c>
      <c r="R440">
        <v>1</v>
      </c>
      <c r="S440">
        <v>0</v>
      </c>
      <c r="T440">
        <v>3</v>
      </c>
    </row>
    <row r="441" spans="1:20" x14ac:dyDescent="0.3">
      <c r="A441">
        <v>1</v>
      </c>
      <c r="B441">
        <v>0</v>
      </c>
      <c r="C441">
        <v>58</v>
      </c>
      <c r="D441">
        <v>0</v>
      </c>
      <c r="E441" s="1">
        <v>-1.1749214373403347</v>
      </c>
      <c r="F441" s="1">
        <v>0</v>
      </c>
      <c r="G441" s="1">
        <v>-1.1749214373403347</v>
      </c>
      <c r="H441" s="2">
        <v>59.9</v>
      </c>
      <c r="I441">
        <v>162</v>
      </c>
      <c r="J441" s="2">
        <v>22.824259999999999</v>
      </c>
      <c r="K441">
        <v>0</v>
      </c>
      <c r="L441">
        <v>0</v>
      </c>
      <c r="M441">
        <v>0</v>
      </c>
      <c r="N441">
        <v>0</v>
      </c>
      <c r="O441">
        <v>0</v>
      </c>
      <c r="P441">
        <v>3</v>
      </c>
      <c r="Q441">
        <v>0</v>
      </c>
      <c r="R441">
        <v>0</v>
      </c>
      <c r="S441">
        <v>1</v>
      </c>
      <c r="T441">
        <v>0</v>
      </c>
    </row>
    <row r="442" spans="1:20" x14ac:dyDescent="0.3">
      <c r="A442">
        <v>1</v>
      </c>
      <c r="B442">
        <v>0</v>
      </c>
      <c r="C442">
        <v>70</v>
      </c>
      <c r="D442">
        <v>0</v>
      </c>
      <c r="E442" s="1">
        <v>0.15996374047485368</v>
      </c>
      <c r="F442" s="1">
        <v>0</v>
      </c>
      <c r="G442" s="1">
        <v>0.15996374047485368</v>
      </c>
      <c r="H442" s="2">
        <v>99.8</v>
      </c>
      <c r="I442">
        <v>168</v>
      </c>
      <c r="J442" s="2">
        <v>35.35998</v>
      </c>
      <c r="K442">
        <v>0</v>
      </c>
      <c r="L442">
        <v>0</v>
      </c>
      <c r="M442">
        <v>0</v>
      </c>
      <c r="N442">
        <v>0</v>
      </c>
      <c r="O442">
        <v>0</v>
      </c>
      <c r="P442">
        <v>3</v>
      </c>
      <c r="Q442">
        <v>0</v>
      </c>
      <c r="R442">
        <v>0</v>
      </c>
      <c r="S442">
        <v>1</v>
      </c>
      <c r="T442">
        <v>3</v>
      </c>
    </row>
    <row r="443" spans="1:20" x14ac:dyDescent="0.3">
      <c r="A443">
        <v>1</v>
      </c>
      <c r="B443">
        <v>0</v>
      </c>
      <c r="C443">
        <v>69</v>
      </c>
      <c r="D443">
        <v>0</v>
      </c>
      <c r="E443" s="1">
        <v>4.8723308990254642E-2</v>
      </c>
      <c r="F443" s="1">
        <v>0</v>
      </c>
      <c r="G443" s="1">
        <v>4.8723308990254642E-2</v>
      </c>
      <c r="H443" s="2">
        <v>61.2</v>
      </c>
      <c r="I443">
        <v>163</v>
      </c>
      <c r="J443" s="2">
        <v>23.03436</v>
      </c>
      <c r="K443">
        <v>0</v>
      </c>
      <c r="L443">
        <v>0</v>
      </c>
      <c r="M443">
        <v>0</v>
      </c>
      <c r="N443">
        <v>0</v>
      </c>
      <c r="O443">
        <v>0</v>
      </c>
      <c r="P443">
        <v>1</v>
      </c>
      <c r="Q443">
        <v>1</v>
      </c>
      <c r="R443">
        <v>0</v>
      </c>
      <c r="S443">
        <v>0</v>
      </c>
      <c r="T443">
        <v>2</v>
      </c>
    </row>
    <row r="444" spans="1:20" x14ac:dyDescent="0.3">
      <c r="A444">
        <v>1</v>
      </c>
      <c r="B444">
        <v>0</v>
      </c>
      <c r="C444">
        <v>66</v>
      </c>
      <c r="D444">
        <v>0</v>
      </c>
      <c r="E444" s="1">
        <v>-0.28499798546354249</v>
      </c>
      <c r="F444" s="1">
        <v>0</v>
      </c>
      <c r="G444" s="1">
        <v>-0.28499798546354249</v>
      </c>
      <c r="H444" s="2">
        <v>74.400000000000006</v>
      </c>
      <c r="I444">
        <v>155</v>
      </c>
      <c r="J444" s="2">
        <v>30.967739999999999</v>
      </c>
      <c r="K444">
        <v>0</v>
      </c>
      <c r="L444">
        <v>0</v>
      </c>
      <c r="M444">
        <v>0</v>
      </c>
      <c r="N444">
        <v>0</v>
      </c>
      <c r="O444">
        <v>0</v>
      </c>
      <c r="P444">
        <v>2</v>
      </c>
      <c r="Q444">
        <v>0</v>
      </c>
      <c r="R444">
        <v>1</v>
      </c>
      <c r="S444">
        <v>0</v>
      </c>
      <c r="T444">
        <v>2</v>
      </c>
    </row>
    <row r="445" spans="1:20" x14ac:dyDescent="0.3">
      <c r="A445">
        <v>1</v>
      </c>
      <c r="B445">
        <v>1</v>
      </c>
      <c r="C445">
        <v>62</v>
      </c>
      <c r="D445">
        <v>62</v>
      </c>
      <c r="E445" s="1">
        <v>-0.7299597114019386</v>
      </c>
      <c r="F445" s="1">
        <v>-0.7299597114019386</v>
      </c>
      <c r="G445" s="1">
        <v>0</v>
      </c>
      <c r="H445" s="2">
        <v>99.8</v>
      </c>
      <c r="I445">
        <v>158</v>
      </c>
      <c r="J445" s="2">
        <v>39.97757</v>
      </c>
      <c r="K445">
        <v>1</v>
      </c>
      <c r="L445">
        <v>0</v>
      </c>
      <c r="M445">
        <v>1</v>
      </c>
      <c r="N445">
        <v>0</v>
      </c>
      <c r="O445">
        <v>0</v>
      </c>
      <c r="P445">
        <v>3</v>
      </c>
      <c r="Q445">
        <v>0</v>
      </c>
      <c r="R445">
        <v>0</v>
      </c>
      <c r="S445">
        <v>1</v>
      </c>
      <c r="T445">
        <v>4</v>
      </c>
    </row>
    <row r="446" spans="1:20" x14ac:dyDescent="0.3">
      <c r="A446">
        <v>1</v>
      </c>
      <c r="B446">
        <v>0</v>
      </c>
      <c r="C446">
        <v>71</v>
      </c>
      <c r="D446">
        <v>0</v>
      </c>
      <c r="E446" s="1">
        <v>0.27120417195945273</v>
      </c>
      <c r="F446" s="1">
        <v>0</v>
      </c>
      <c r="G446" s="1">
        <v>0.27120417195945273</v>
      </c>
      <c r="H446" s="2">
        <v>90.7</v>
      </c>
      <c r="I446">
        <v>163</v>
      </c>
      <c r="J446" s="2">
        <v>34.137529999999998</v>
      </c>
      <c r="K446">
        <v>0</v>
      </c>
      <c r="L446">
        <v>0</v>
      </c>
      <c r="M446">
        <v>1</v>
      </c>
      <c r="N446">
        <v>0</v>
      </c>
      <c r="O446">
        <v>0</v>
      </c>
      <c r="P446">
        <v>2</v>
      </c>
      <c r="Q446">
        <v>0</v>
      </c>
      <c r="R446">
        <v>1</v>
      </c>
      <c r="S446">
        <v>0</v>
      </c>
      <c r="T446">
        <v>5</v>
      </c>
    </row>
    <row r="447" spans="1:20" x14ac:dyDescent="0.3">
      <c r="A447">
        <v>1</v>
      </c>
      <c r="B447">
        <v>0</v>
      </c>
      <c r="C447">
        <v>71</v>
      </c>
      <c r="D447">
        <v>0</v>
      </c>
      <c r="E447" s="1">
        <v>0.27120417195945273</v>
      </c>
      <c r="F447" s="1">
        <v>0</v>
      </c>
      <c r="G447" s="1">
        <v>0.27120417195945273</v>
      </c>
      <c r="H447" s="2">
        <v>54.4</v>
      </c>
      <c r="I447">
        <v>161</v>
      </c>
      <c r="J447" s="2">
        <v>20.98685</v>
      </c>
      <c r="K447">
        <v>0</v>
      </c>
      <c r="L447">
        <v>0</v>
      </c>
      <c r="M447">
        <v>0</v>
      </c>
      <c r="N447">
        <v>0</v>
      </c>
      <c r="O447">
        <v>0</v>
      </c>
      <c r="P447">
        <v>3</v>
      </c>
      <c r="Q447">
        <v>0</v>
      </c>
      <c r="R447">
        <v>0</v>
      </c>
      <c r="S447">
        <v>1</v>
      </c>
      <c r="T447">
        <v>4</v>
      </c>
    </row>
    <row r="448" spans="1:20" x14ac:dyDescent="0.3">
      <c r="A448">
        <v>1</v>
      </c>
      <c r="B448">
        <v>0</v>
      </c>
      <c r="C448">
        <v>82</v>
      </c>
      <c r="D448">
        <v>0</v>
      </c>
      <c r="E448" s="1">
        <v>1.4948489182900422</v>
      </c>
      <c r="F448" s="1">
        <v>0</v>
      </c>
      <c r="G448" s="1">
        <v>1.4948489182900422</v>
      </c>
      <c r="H448" s="2">
        <v>68.900000000000006</v>
      </c>
      <c r="I448">
        <v>155</v>
      </c>
      <c r="J448" s="2">
        <v>28.678460000000001</v>
      </c>
      <c r="K448">
        <v>0</v>
      </c>
      <c r="L448">
        <v>0</v>
      </c>
      <c r="M448">
        <v>1</v>
      </c>
      <c r="N448">
        <v>0</v>
      </c>
      <c r="O448">
        <v>0</v>
      </c>
      <c r="P448">
        <v>3</v>
      </c>
      <c r="Q448">
        <v>0</v>
      </c>
      <c r="R448">
        <v>0</v>
      </c>
      <c r="S448">
        <v>1</v>
      </c>
      <c r="T448">
        <v>7</v>
      </c>
    </row>
    <row r="449" spans="1:20" x14ac:dyDescent="0.3">
      <c r="A449">
        <v>1</v>
      </c>
      <c r="B449">
        <v>0</v>
      </c>
      <c r="C449">
        <v>65</v>
      </c>
      <c r="D449">
        <v>0</v>
      </c>
      <c r="E449" s="1">
        <v>-0.39623841694814149</v>
      </c>
      <c r="F449" s="1">
        <v>0</v>
      </c>
      <c r="G449" s="1">
        <v>-0.39623841694814149</v>
      </c>
      <c r="H449" s="2">
        <v>63.5</v>
      </c>
      <c r="I449">
        <v>160</v>
      </c>
      <c r="J449" s="2">
        <v>24.804690000000001</v>
      </c>
      <c r="K449">
        <v>1</v>
      </c>
      <c r="L449">
        <v>0</v>
      </c>
      <c r="M449">
        <v>0</v>
      </c>
      <c r="N449">
        <v>0</v>
      </c>
      <c r="O449">
        <v>0</v>
      </c>
      <c r="P449">
        <v>3</v>
      </c>
      <c r="Q449">
        <v>0</v>
      </c>
      <c r="R449">
        <v>0</v>
      </c>
      <c r="S449">
        <v>1</v>
      </c>
      <c r="T449">
        <v>2</v>
      </c>
    </row>
    <row r="450" spans="1:20" x14ac:dyDescent="0.3">
      <c r="A450">
        <v>1</v>
      </c>
      <c r="B450">
        <v>0</v>
      </c>
      <c r="C450">
        <v>82</v>
      </c>
      <c r="D450">
        <v>0</v>
      </c>
      <c r="E450" s="1">
        <v>1.4948489182900422</v>
      </c>
      <c r="F450" s="1">
        <v>0</v>
      </c>
      <c r="G450" s="1">
        <v>1.4948489182900422</v>
      </c>
      <c r="H450" s="2">
        <v>63</v>
      </c>
      <c r="I450">
        <v>162</v>
      </c>
      <c r="J450" s="2">
        <v>24.005490000000002</v>
      </c>
      <c r="K450">
        <v>0</v>
      </c>
      <c r="L450">
        <v>0</v>
      </c>
      <c r="M450">
        <v>0</v>
      </c>
      <c r="N450">
        <v>0</v>
      </c>
      <c r="O450">
        <v>0</v>
      </c>
      <c r="P450">
        <v>2</v>
      </c>
      <c r="Q450">
        <v>0</v>
      </c>
      <c r="R450">
        <v>1</v>
      </c>
      <c r="S450">
        <v>0</v>
      </c>
      <c r="T450">
        <v>5</v>
      </c>
    </row>
    <row r="451" spans="1:20" x14ac:dyDescent="0.3">
      <c r="A451">
        <v>1</v>
      </c>
      <c r="B451">
        <v>0</v>
      </c>
      <c r="C451">
        <v>56</v>
      </c>
      <c r="D451">
        <v>0</v>
      </c>
      <c r="E451" s="1">
        <v>-1.3974023003095328</v>
      </c>
      <c r="F451" s="1">
        <v>0</v>
      </c>
      <c r="G451" s="1">
        <v>-1.3974023003095328</v>
      </c>
      <c r="H451" s="2">
        <v>62.6</v>
      </c>
      <c r="I451">
        <v>155</v>
      </c>
      <c r="J451" s="2">
        <v>26.056190000000001</v>
      </c>
      <c r="K451">
        <v>0</v>
      </c>
      <c r="L451">
        <v>0</v>
      </c>
      <c r="M451">
        <v>0</v>
      </c>
      <c r="N451">
        <v>0</v>
      </c>
      <c r="O451">
        <v>0</v>
      </c>
      <c r="P451">
        <v>1</v>
      </c>
      <c r="Q451">
        <v>1</v>
      </c>
      <c r="R451">
        <v>0</v>
      </c>
      <c r="S451">
        <v>0</v>
      </c>
      <c r="T451">
        <v>0</v>
      </c>
    </row>
    <row r="452" spans="1:20" x14ac:dyDescent="0.3">
      <c r="A452">
        <v>1</v>
      </c>
      <c r="B452">
        <v>1</v>
      </c>
      <c r="C452">
        <v>88</v>
      </c>
      <c r="D452">
        <v>88</v>
      </c>
      <c r="E452" s="1">
        <v>2.1622915071976365</v>
      </c>
      <c r="F452" s="1">
        <v>2.1622915071976365</v>
      </c>
      <c r="G452" s="1">
        <v>0</v>
      </c>
      <c r="H452" s="2">
        <v>57.2</v>
      </c>
      <c r="I452">
        <v>155</v>
      </c>
      <c r="J452" s="2">
        <v>23.808530000000001</v>
      </c>
      <c r="K452">
        <v>0</v>
      </c>
      <c r="L452">
        <v>0</v>
      </c>
      <c r="M452">
        <v>0</v>
      </c>
      <c r="N452">
        <v>0</v>
      </c>
      <c r="O452">
        <v>0</v>
      </c>
      <c r="P452">
        <v>1</v>
      </c>
      <c r="Q452">
        <v>1</v>
      </c>
      <c r="R452">
        <v>0</v>
      </c>
      <c r="S452">
        <v>0</v>
      </c>
      <c r="T452">
        <v>7</v>
      </c>
    </row>
    <row r="453" spans="1:20" x14ac:dyDescent="0.3">
      <c r="A453">
        <v>1</v>
      </c>
      <c r="B453">
        <v>0</v>
      </c>
      <c r="C453">
        <v>69</v>
      </c>
      <c r="D453">
        <v>0</v>
      </c>
      <c r="E453" s="1">
        <v>4.8723308990254642E-2</v>
      </c>
      <c r="F453" s="1">
        <v>0</v>
      </c>
      <c r="G453" s="1">
        <v>4.8723308990254642E-2</v>
      </c>
      <c r="H453" s="2">
        <v>91.2</v>
      </c>
      <c r="I453">
        <v>163</v>
      </c>
      <c r="J453" s="2">
        <v>34.325719999999997</v>
      </c>
      <c r="K453">
        <v>0</v>
      </c>
      <c r="L453">
        <v>0</v>
      </c>
      <c r="M453">
        <v>1</v>
      </c>
      <c r="N453">
        <v>0</v>
      </c>
      <c r="O453">
        <v>0</v>
      </c>
      <c r="P453">
        <v>1</v>
      </c>
      <c r="Q453">
        <v>1</v>
      </c>
      <c r="R453">
        <v>0</v>
      </c>
      <c r="S453">
        <v>0</v>
      </c>
      <c r="T453">
        <v>4</v>
      </c>
    </row>
    <row r="454" spans="1:20" x14ac:dyDescent="0.3">
      <c r="A454">
        <v>1</v>
      </c>
      <c r="B454">
        <v>1</v>
      </c>
      <c r="C454">
        <v>70</v>
      </c>
      <c r="D454">
        <v>70</v>
      </c>
      <c r="E454" s="1">
        <v>0.15996374047485368</v>
      </c>
      <c r="F454" s="1">
        <v>0.15996374047485368</v>
      </c>
      <c r="G454" s="1">
        <v>0</v>
      </c>
      <c r="H454" s="2">
        <v>87.5</v>
      </c>
      <c r="I454">
        <v>170</v>
      </c>
      <c r="J454" s="2">
        <v>30.276820000000001</v>
      </c>
      <c r="K454">
        <v>0</v>
      </c>
      <c r="L454">
        <v>0</v>
      </c>
      <c r="M454">
        <v>1</v>
      </c>
      <c r="N454">
        <v>0</v>
      </c>
      <c r="O454">
        <v>0</v>
      </c>
      <c r="P454">
        <v>1</v>
      </c>
      <c r="Q454">
        <v>1</v>
      </c>
      <c r="R454">
        <v>0</v>
      </c>
      <c r="S454">
        <v>0</v>
      </c>
      <c r="T454">
        <v>6</v>
      </c>
    </row>
    <row r="455" spans="1:20" x14ac:dyDescent="0.3">
      <c r="A455">
        <v>1</v>
      </c>
      <c r="B455">
        <v>0</v>
      </c>
      <c r="C455">
        <v>74</v>
      </c>
      <c r="D455">
        <v>0</v>
      </c>
      <c r="E455" s="1">
        <v>0.60492546641324985</v>
      </c>
      <c r="F455" s="1">
        <v>0</v>
      </c>
      <c r="G455" s="1">
        <v>0.60492546641324985</v>
      </c>
      <c r="H455" s="2">
        <v>99.3</v>
      </c>
      <c r="I455">
        <v>162</v>
      </c>
      <c r="J455" s="2">
        <v>37.837220000000002</v>
      </c>
      <c r="K455">
        <v>0</v>
      </c>
      <c r="L455">
        <v>0</v>
      </c>
      <c r="M455">
        <v>0</v>
      </c>
      <c r="N455">
        <v>0</v>
      </c>
      <c r="O455">
        <v>0</v>
      </c>
      <c r="P455">
        <v>1</v>
      </c>
      <c r="Q455">
        <v>1</v>
      </c>
      <c r="R455">
        <v>0</v>
      </c>
      <c r="S455">
        <v>0</v>
      </c>
      <c r="T455">
        <v>3</v>
      </c>
    </row>
    <row r="456" spans="1:20" x14ac:dyDescent="0.3">
      <c r="A456">
        <v>1</v>
      </c>
      <c r="B456">
        <v>0</v>
      </c>
      <c r="C456">
        <v>56</v>
      </c>
      <c r="D456">
        <v>0</v>
      </c>
      <c r="E456" s="1">
        <v>-1.3974023003095328</v>
      </c>
      <c r="F456" s="1">
        <v>0</v>
      </c>
      <c r="G456" s="1">
        <v>-1.3974023003095328</v>
      </c>
      <c r="H456" s="2">
        <v>81.599999999999994</v>
      </c>
      <c r="I456">
        <v>162</v>
      </c>
      <c r="J456" s="2">
        <v>31.09282</v>
      </c>
      <c r="K456">
        <v>0</v>
      </c>
      <c r="L456">
        <v>0</v>
      </c>
      <c r="M456">
        <v>1</v>
      </c>
      <c r="N456">
        <v>0</v>
      </c>
      <c r="O456">
        <v>0</v>
      </c>
      <c r="P456">
        <v>3</v>
      </c>
      <c r="Q456">
        <v>0</v>
      </c>
      <c r="R456">
        <v>0</v>
      </c>
      <c r="S456">
        <v>1</v>
      </c>
      <c r="T456">
        <v>2</v>
      </c>
    </row>
    <row r="457" spans="1:20" x14ac:dyDescent="0.3">
      <c r="A457">
        <v>1</v>
      </c>
      <c r="B457">
        <v>0</v>
      </c>
      <c r="C457">
        <v>77</v>
      </c>
      <c r="D457">
        <v>0</v>
      </c>
      <c r="E457" s="1">
        <v>0.93864676086704701</v>
      </c>
      <c r="F457" s="1">
        <v>0</v>
      </c>
      <c r="G457" s="1">
        <v>0.93864676086704701</v>
      </c>
      <c r="H457" s="2">
        <v>54.4</v>
      </c>
      <c r="I457">
        <v>153</v>
      </c>
      <c r="J457" s="2">
        <v>23.23893</v>
      </c>
      <c r="K457">
        <v>0</v>
      </c>
      <c r="L457">
        <v>0</v>
      </c>
      <c r="M457">
        <v>1</v>
      </c>
      <c r="N457">
        <v>0</v>
      </c>
      <c r="O457">
        <v>0</v>
      </c>
      <c r="P457">
        <v>2</v>
      </c>
      <c r="Q457">
        <v>0</v>
      </c>
      <c r="R457">
        <v>1</v>
      </c>
      <c r="S457">
        <v>0</v>
      </c>
      <c r="T457">
        <v>7</v>
      </c>
    </row>
    <row r="458" spans="1:20" x14ac:dyDescent="0.3">
      <c r="A458">
        <v>1</v>
      </c>
      <c r="B458">
        <v>0</v>
      </c>
      <c r="C458">
        <v>65</v>
      </c>
      <c r="D458">
        <v>0</v>
      </c>
      <c r="E458" s="1">
        <v>-0.39623841694814149</v>
      </c>
      <c r="F458" s="1">
        <v>0</v>
      </c>
      <c r="G458" s="1">
        <v>-0.39623841694814149</v>
      </c>
      <c r="H458" s="2">
        <v>72.599999999999994</v>
      </c>
      <c r="I458">
        <v>165</v>
      </c>
      <c r="J458" s="2">
        <v>26.66667</v>
      </c>
      <c r="K458">
        <v>1</v>
      </c>
      <c r="L458">
        <v>0</v>
      </c>
      <c r="M458">
        <v>0</v>
      </c>
      <c r="N458">
        <v>0</v>
      </c>
      <c r="O458">
        <v>0</v>
      </c>
      <c r="P458">
        <v>3</v>
      </c>
      <c r="Q458">
        <v>0</v>
      </c>
      <c r="R458">
        <v>0</v>
      </c>
      <c r="S458">
        <v>1</v>
      </c>
      <c r="T458">
        <v>2</v>
      </c>
    </row>
    <row r="459" spans="1:20" x14ac:dyDescent="0.3">
      <c r="A459">
        <v>1</v>
      </c>
      <c r="B459">
        <v>1</v>
      </c>
      <c r="C459">
        <v>88</v>
      </c>
      <c r="D459">
        <v>88</v>
      </c>
      <c r="E459" s="1">
        <v>2.1622915071976365</v>
      </c>
      <c r="F459" s="1">
        <v>2.1622915071976365</v>
      </c>
      <c r="G459" s="1">
        <v>0</v>
      </c>
      <c r="H459" s="2">
        <v>59</v>
      </c>
      <c r="I459">
        <v>168</v>
      </c>
      <c r="J459" s="2">
        <v>20.904199999999999</v>
      </c>
      <c r="K459">
        <v>0</v>
      </c>
      <c r="L459">
        <v>0</v>
      </c>
      <c r="M459">
        <v>1</v>
      </c>
      <c r="N459">
        <v>0</v>
      </c>
      <c r="O459">
        <v>0</v>
      </c>
      <c r="P459">
        <v>3</v>
      </c>
      <c r="Q459">
        <v>0</v>
      </c>
      <c r="R459">
        <v>0</v>
      </c>
      <c r="S459">
        <v>1</v>
      </c>
      <c r="T459">
        <v>9</v>
      </c>
    </row>
    <row r="460" spans="1:20" x14ac:dyDescent="0.3">
      <c r="A460">
        <v>1</v>
      </c>
      <c r="B460">
        <v>1</v>
      </c>
      <c r="C460">
        <v>82</v>
      </c>
      <c r="D460">
        <v>82</v>
      </c>
      <c r="E460" s="1">
        <v>1.4948489182900422</v>
      </c>
      <c r="F460" s="1">
        <v>1.4948489182900422</v>
      </c>
      <c r="G460" s="1">
        <v>0</v>
      </c>
      <c r="H460" s="2">
        <v>69.400000000000006</v>
      </c>
      <c r="I460">
        <v>155</v>
      </c>
      <c r="J460" s="2">
        <v>28.886579999999999</v>
      </c>
      <c r="K460">
        <v>0</v>
      </c>
      <c r="L460">
        <v>0</v>
      </c>
      <c r="M460">
        <v>1</v>
      </c>
      <c r="N460">
        <v>0</v>
      </c>
      <c r="O460">
        <v>0</v>
      </c>
      <c r="P460">
        <v>3</v>
      </c>
      <c r="Q460">
        <v>0</v>
      </c>
      <c r="R460">
        <v>0</v>
      </c>
      <c r="S460">
        <v>1</v>
      </c>
      <c r="T460">
        <v>8</v>
      </c>
    </row>
    <row r="461" spans="1:20" x14ac:dyDescent="0.3">
      <c r="A461">
        <v>1</v>
      </c>
      <c r="B461">
        <v>1</v>
      </c>
      <c r="C461">
        <v>56</v>
      </c>
      <c r="D461">
        <v>56</v>
      </c>
      <c r="E461" s="1">
        <v>-1.3974023003095328</v>
      </c>
      <c r="F461" s="1">
        <v>-1.3974023003095328</v>
      </c>
      <c r="G461" s="1">
        <v>0</v>
      </c>
      <c r="H461" s="2">
        <v>113.4</v>
      </c>
      <c r="I461">
        <v>165</v>
      </c>
      <c r="J461" s="2">
        <v>41.652889999999999</v>
      </c>
      <c r="K461">
        <v>0</v>
      </c>
      <c r="L461">
        <v>0</v>
      </c>
      <c r="M461">
        <v>1</v>
      </c>
      <c r="N461">
        <v>0</v>
      </c>
      <c r="O461">
        <v>0</v>
      </c>
      <c r="P461">
        <v>2</v>
      </c>
      <c r="Q461">
        <v>0</v>
      </c>
      <c r="R461">
        <v>1</v>
      </c>
      <c r="S461">
        <v>0</v>
      </c>
      <c r="T461">
        <v>3</v>
      </c>
    </row>
    <row r="462" spans="1:20" x14ac:dyDescent="0.3">
      <c r="A462">
        <v>1</v>
      </c>
      <c r="B462">
        <v>1</v>
      </c>
      <c r="C462">
        <v>77</v>
      </c>
      <c r="D462">
        <v>77</v>
      </c>
      <c r="E462" s="1">
        <v>0.93864676086704701</v>
      </c>
      <c r="F462" s="1">
        <v>0.93864676086704701</v>
      </c>
      <c r="G462" s="1">
        <v>0</v>
      </c>
      <c r="H462" s="2">
        <v>59</v>
      </c>
      <c r="I462">
        <v>166</v>
      </c>
      <c r="J462" s="2">
        <v>21.41095</v>
      </c>
      <c r="K462">
        <v>0</v>
      </c>
      <c r="L462">
        <v>0</v>
      </c>
      <c r="M462">
        <v>1</v>
      </c>
      <c r="N462">
        <v>0</v>
      </c>
      <c r="O462">
        <v>1</v>
      </c>
      <c r="P462">
        <v>3</v>
      </c>
      <c r="Q462">
        <v>0</v>
      </c>
      <c r="R462">
        <v>0</v>
      </c>
      <c r="S462">
        <v>1</v>
      </c>
      <c r="T462">
        <v>8</v>
      </c>
    </row>
    <row r="463" spans="1:20" x14ac:dyDescent="0.3">
      <c r="A463">
        <v>1</v>
      </c>
      <c r="B463">
        <v>0</v>
      </c>
      <c r="C463">
        <v>57</v>
      </c>
      <c r="D463">
        <v>0</v>
      </c>
      <c r="E463" s="1">
        <v>-1.2861618688249339</v>
      </c>
      <c r="F463" s="1">
        <v>0</v>
      </c>
      <c r="G463" s="1">
        <v>-1.2861618688249339</v>
      </c>
      <c r="H463" s="2">
        <v>79.400000000000006</v>
      </c>
      <c r="I463">
        <v>166</v>
      </c>
      <c r="J463" s="2">
        <v>28.814050000000002</v>
      </c>
      <c r="K463">
        <v>0</v>
      </c>
      <c r="L463">
        <v>0</v>
      </c>
      <c r="M463">
        <v>0</v>
      </c>
      <c r="N463">
        <v>0</v>
      </c>
      <c r="O463">
        <v>0</v>
      </c>
      <c r="P463">
        <v>2</v>
      </c>
      <c r="Q463">
        <v>0</v>
      </c>
      <c r="R463">
        <v>1</v>
      </c>
      <c r="S463">
        <v>0</v>
      </c>
      <c r="T463">
        <v>0</v>
      </c>
    </row>
    <row r="464" spans="1:20" x14ac:dyDescent="0.3">
      <c r="A464">
        <v>1</v>
      </c>
      <c r="B464">
        <v>0</v>
      </c>
      <c r="C464">
        <v>71</v>
      </c>
      <c r="D464">
        <v>0</v>
      </c>
      <c r="E464" s="1">
        <v>0.27120417195945273</v>
      </c>
      <c r="F464" s="1">
        <v>0</v>
      </c>
      <c r="G464" s="1">
        <v>0.27120417195945273</v>
      </c>
      <c r="H464" s="2">
        <v>56.7</v>
      </c>
      <c r="I464">
        <v>166</v>
      </c>
      <c r="J464" s="2">
        <v>20.576280000000001</v>
      </c>
      <c r="K464">
        <v>0</v>
      </c>
      <c r="L464">
        <v>1</v>
      </c>
      <c r="M464">
        <v>0</v>
      </c>
      <c r="N464">
        <v>0</v>
      </c>
      <c r="O464">
        <v>0</v>
      </c>
      <c r="P464">
        <v>1</v>
      </c>
      <c r="Q464">
        <v>1</v>
      </c>
      <c r="R464">
        <v>0</v>
      </c>
      <c r="S464">
        <v>0</v>
      </c>
      <c r="T464">
        <v>5</v>
      </c>
    </row>
    <row r="465" spans="1:20" x14ac:dyDescent="0.3">
      <c r="A465">
        <v>1</v>
      </c>
      <c r="B465">
        <v>0</v>
      </c>
      <c r="C465">
        <v>75</v>
      </c>
      <c r="D465">
        <v>0</v>
      </c>
      <c r="E465" s="1">
        <v>0.7161658978978489</v>
      </c>
      <c r="F465" s="1">
        <v>0</v>
      </c>
      <c r="G465" s="1">
        <v>0.7161658978978489</v>
      </c>
      <c r="H465" s="2">
        <v>79.400000000000006</v>
      </c>
      <c r="I465">
        <v>175</v>
      </c>
      <c r="J465" s="2">
        <v>25.92653</v>
      </c>
      <c r="K465">
        <v>0</v>
      </c>
      <c r="L465">
        <v>1</v>
      </c>
      <c r="M465">
        <v>1</v>
      </c>
      <c r="N465">
        <v>1</v>
      </c>
      <c r="O465">
        <v>0</v>
      </c>
      <c r="P465">
        <v>1</v>
      </c>
      <c r="Q465">
        <v>1</v>
      </c>
      <c r="R465">
        <v>0</v>
      </c>
      <c r="S465">
        <v>0</v>
      </c>
      <c r="T465">
        <v>7</v>
      </c>
    </row>
    <row r="466" spans="1:20" x14ac:dyDescent="0.3">
      <c r="A466">
        <v>1</v>
      </c>
      <c r="B466">
        <v>0</v>
      </c>
      <c r="C466">
        <v>57</v>
      </c>
      <c r="D466">
        <v>0</v>
      </c>
      <c r="E466" s="1">
        <v>-1.2861618688249339</v>
      </c>
      <c r="F466" s="1">
        <v>0</v>
      </c>
      <c r="G466" s="1">
        <v>-1.2861618688249339</v>
      </c>
      <c r="H466" s="2">
        <v>83.9</v>
      </c>
      <c r="I466">
        <v>158</v>
      </c>
      <c r="J466" s="2">
        <v>33.608400000000003</v>
      </c>
      <c r="K466">
        <v>1</v>
      </c>
      <c r="L466">
        <v>1</v>
      </c>
      <c r="M466">
        <v>0</v>
      </c>
      <c r="N466">
        <v>0</v>
      </c>
      <c r="O466">
        <v>0</v>
      </c>
      <c r="P466">
        <v>2</v>
      </c>
      <c r="Q466">
        <v>0</v>
      </c>
      <c r="R466">
        <v>1</v>
      </c>
      <c r="S466">
        <v>0</v>
      </c>
      <c r="T466">
        <v>1</v>
      </c>
    </row>
    <row r="467" spans="1:20" x14ac:dyDescent="0.3">
      <c r="A467">
        <v>1</v>
      </c>
      <c r="B467">
        <v>1</v>
      </c>
      <c r="C467">
        <v>57</v>
      </c>
      <c r="D467">
        <v>57</v>
      </c>
      <c r="E467" s="1">
        <v>-1.2861618688249339</v>
      </c>
      <c r="F467" s="1">
        <v>-1.2861618688249339</v>
      </c>
      <c r="G467" s="1">
        <v>0</v>
      </c>
      <c r="H467" s="2">
        <v>81.599999999999994</v>
      </c>
      <c r="I467">
        <v>157</v>
      </c>
      <c r="J467" s="2">
        <v>33.104790000000001</v>
      </c>
      <c r="K467">
        <v>0</v>
      </c>
      <c r="L467">
        <v>0</v>
      </c>
      <c r="M467">
        <v>0</v>
      </c>
      <c r="N467">
        <v>0</v>
      </c>
      <c r="O467">
        <v>0</v>
      </c>
      <c r="P467">
        <v>3</v>
      </c>
      <c r="Q467">
        <v>0</v>
      </c>
      <c r="R467">
        <v>0</v>
      </c>
      <c r="S467">
        <v>1</v>
      </c>
      <c r="T467">
        <v>1</v>
      </c>
    </row>
    <row r="468" spans="1:20" x14ac:dyDescent="0.3">
      <c r="A468">
        <v>1</v>
      </c>
      <c r="B468">
        <v>0</v>
      </c>
      <c r="C468">
        <v>72</v>
      </c>
      <c r="D468">
        <v>0</v>
      </c>
      <c r="E468" s="1">
        <v>0.38244460344405179</v>
      </c>
      <c r="F468" s="1">
        <v>0</v>
      </c>
      <c r="G468" s="1">
        <v>0.38244460344405179</v>
      </c>
      <c r="H468" s="2">
        <v>63.5</v>
      </c>
      <c r="I468">
        <v>173</v>
      </c>
      <c r="J468" s="2">
        <v>21.21688</v>
      </c>
      <c r="K468">
        <v>0</v>
      </c>
      <c r="L468">
        <v>1</v>
      </c>
      <c r="M468">
        <v>0</v>
      </c>
      <c r="N468">
        <v>0</v>
      </c>
      <c r="O468">
        <v>0</v>
      </c>
      <c r="P468">
        <v>3</v>
      </c>
      <c r="Q468">
        <v>0</v>
      </c>
      <c r="R468">
        <v>0</v>
      </c>
      <c r="S468">
        <v>1</v>
      </c>
      <c r="T468">
        <v>4</v>
      </c>
    </row>
    <row r="469" spans="1:20" x14ac:dyDescent="0.3">
      <c r="A469">
        <v>1</v>
      </c>
      <c r="B469">
        <v>1</v>
      </c>
      <c r="C469">
        <v>64</v>
      </c>
      <c r="D469">
        <v>64</v>
      </c>
      <c r="E469" s="1">
        <v>-0.5074788484327406</v>
      </c>
      <c r="F469" s="1">
        <v>-0.5074788484327406</v>
      </c>
      <c r="G469" s="1">
        <v>0</v>
      </c>
      <c r="H469" s="2">
        <v>111.1</v>
      </c>
      <c r="I469">
        <v>160</v>
      </c>
      <c r="J469" s="2">
        <v>43.398440000000001</v>
      </c>
      <c r="K469">
        <v>0</v>
      </c>
      <c r="L469">
        <v>0</v>
      </c>
      <c r="M469">
        <v>1</v>
      </c>
      <c r="N469">
        <v>0</v>
      </c>
      <c r="O469">
        <v>0</v>
      </c>
      <c r="P469">
        <v>3</v>
      </c>
      <c r="Q469">
        <v>0</v>
      </c>
      <c r="R469">
        <v>0</v>
      </c>
      <c r="S469">
        <v>1</v>
      </c>
      <c r="T469">
        <v>4</v>
      </c>
    </row>
    <row r="470" spans="1:20" x14ac:dyDescent="0.3">
      <c r="A470">
        <v>1</v>
      </c>
      <c r="B470">
        <v>1</v>
      </c>
      <c r="C470">
        <v>67</v>
      </c>
      <c r="D470">
        <v>67</v>
      </c>
      <c r="E470" s="1">
        <v>-0.17375755397894344</v>
      </c>
      <c r="F470" s="1">
        <v>-0.17375755397894344</v>
      </c>
      <c r="G470" s="1">
        <v>0</v>
      </c>
      <c r="H470" s="2">
        <v>79.400000000000006</v>
      </c>
      <c r="I470">
        <v>162</v>
      </c>
      <c r="J470" s="2">
        <v>30.254539999999999</v>
      </c>
      <c r="K470">
        <v>0</v>
      </c>
      <c r="L470">
        <v>0</v>
      </c>
      <c r="M470">
        <v>1</v>
      </c>
      <c r="N470">
        <v>0</v>
      </c>
      <c r="O470">
        <v>0</v>
      </c>
      <c r="P470">
        <v>2</v>
      </c>
      <c r="Q470">
        <v>0</v>
      </c>
      <c r="R470">
        <v>1</v>
      </c>
      <c r="S470">
        <v>0</v>
      </c>
      <c r="T470">
        <v>5</v>
      </c>
    </row>
    <row r="471" spans="1:20" x14ac:dyDescent="0.3">
      <c r="A471">
        <v>1</v>
      </c>
      <c r="B471">
        <v>0</v>
      </c>
      <c r="C471">
        <v>78</v>
      </c>
      <c r="D471">
        <v>0</v>
      </c>
      <c r="E471" s="1">
        <v>1.049887192351646</v>
      </c>
      <c r="F471" s="1">
        <v>0</v>
      </c>
      <c r="G471" s="1">
        <v>1.049887192351646</v>
      </c>
      <c r="H471" s="2">
        <v>63.5</v>
      </c>
      <c r="I471">
        <v>164</v>
      </c>
      <c r="J471" s="2">
        <v>23.609459999999999</v>
      </c>
      <c r="K471">
        <v>0</v>
      </c>
      <c r="L471">
        <v>0</v>
      </c>
      <c r="M471">
        <v>1</v>
      </c>
      <c r="N471">
        <v>0</v>
      </c>
      <c r="O471">
        <v>0</v>
      </c>
      <c r="P471">
        <v>2</v>
      </c>
      <c r="Q471">
        <v>0</v>
      </c>
      <c r="R471">
        <v>1</v>
      </c>
      <c r="S471">
        <v>0</v>
      </c>
      <c r="T471">
        <v>6</v>
      </c>
    </row>
    <row r="472" spans="1:20" x14ac:dyDescent="0.3">
      <c r="A472">
        <v>1</v>
      </c>
      <c r="B472">
        <v>0</v>
      </c>
      <c r="C472">
        <v>80</v>
      </c>
      <c r="D472">
        <v>0</v>
      </c>
      <c r="E472" s="1">
        <v>1.2723680553208441</v>
      </c>
      <c r="F472" s="1">
        <v>0</v>
      </c>
      <c r="G472" s="1">
        <v>1.2723680553208441</v>
      </c>
      <c r="H472" s="2">
        <v>63.5</v>
      </c>
      <c r="I472">
        <v>163</v>
      </c>
      <c r="J472" s="2">
        <v>23.900030000000001</v>
      </c>
      <c r="K472">
        <v>0</v>
      </c>
      <c r="L472">
        <v>0</v>
      </c>
      <c r="M472">
        <v>1</v>
      </c>
      <c r="N472">
        <v>0</v>
      </c>
      <c r="O472">
        <v>0</v>
      </c>
      <c r="P472">
        <v>1</v>
      </c>
      <c r="Q472">
        <v>1</v>
      </c>
      <c r="R472">
        <v>0</v>
      </c>
      <c r="S472">
        <v>0</v>
      </c>
      <c r="T472">
        <v>7</v>
      </c>
    </row>
    <row r="473" spans="1:20" x14ac:dyDescent="0.3">
      <c r="A473">
        <v>1</v>
      </c>
      <c r="B473">
        <v>0</v>
      </c>
      <c r="C473">
        <v>67</v>
      </c>
      <c r="D473">
        <v>0</v>
      </c>
      <c r="E473" s="1">
        <v>-0.17375755397894344</v>
      </c>
      <c r="F473" s="1">
        <v>0</v>
      </c>
      <c r="G473" s="1">
        <v>-0.17375755397894344</v>
      </c>
      <c r="H473" s="2">
        <v>77.099999999999994</v>
      </c>
      <c r="I473">
        <v>162</v>
      </c>
      <c r="J473" s="2">
        <v>29.378139999999998</v>
      </c>
      <c r="K473">
        <v>0</v>
      </c>
      <c r="L473">
        <v>0</v>
      </c>
      <c r="M473">
        <v>1</v>
      </c>
      <c r="N473">
        <v>0</v>
      </c>
      <c r="O473">
        <v>0</v>
      </c>
      <c r="P473">
        <v>1</v>
      </c>
      <c r="Q473">
        <v>1</v>
      </c>
      <c r="R473">
        <v>0</v>
      </c>
      <c r="S473">
        <v>0</v>
      </c>
      <c r="T473">
        <v>4</v>
      </c>
    </row>
    <row r="474" spans="1:20" x14ac:dyDescent="0.3">
      <c r="A474">
        <v>1</v>
      </c>
      <c r="B474">
        <v>1</v>
      </c>
      <c r="C474">
        <v>82</v>
      </c>
      <c r="D474">
        <v>82</v>
      </c>
      <c r="E474" s="1">
        <v>1.4948489182900422</v>
      </c>
      <c r="F474" s="1">
        <v>1.4948489182900422</v>
      </c>
      <c r="G474" s="1">
        <v>0</v>
      </c>
      <c r="H474" s="2">
        <v>59</v>
      </c>
      <c r="I474">
        <v>147</v>
      </c>
      <c r="J474" s="2">
        <v>27.303439999999998</v>
      </c>
      <c r="K474">
        <v>0</v>
      </c>
      <c r="L474">
        <v>1</v>
      </c>
      <c r="M474">
        <v>1</v>
      </c>
      <c r="N474">
        <v>1</v>
      </c>
      <c r="O474">
        <v>0</v>
      </c>
      <c r="P474">
        <v>3</v>
      </c>
      <c r="Q474">
        <v>0</v>
      </c>
      <c r="R474">
        <v>0</v>
      </c>
      <c r="S474">
        <v>1</v>
      </c>
      <c r="T474">
        <v>9</v>
      </c>
    </row>
    <row r="475" spans="1:20" x14ac:dyDescent="0.3">
      <c r="A475">
        <v>1</v>
      </c>
      <c r="B475">
        <v>0</v>
      </c>
      <c r="C475">
        <v>77</v>
      </c>
      <c r="D475">
        <v>0</v>
      </c>
      <c r="E475" s="1">
        <v>0.93864676086704701</v>
      </c>
      <c r="F475" s="1">
        <v>0</v>
      </c>
      <c r="G475" s="1">
        <v>0.93864676086704701</v>
      </c>
      <c r="H475" s="2">
        <v>81.599999999999994</v>
      </c>
      <c r="I475">
        <v>170</v>
      </c>
      <c r="J475" s="2">
        <v>28.235289999999999</v>
      </c>
      <c r="K475">
        <v>0</v>
      </c>
      <c r="L475">
        <v>0</v>
      </c>
      <c r="M475">
        <v>0</v>
      </c>
      <c r="N475">
        <v>0</v>
      </c>
      <c r="O475">
        <v>0</v>
      </c>
      <c r="P475">
        <v>1</v>
      </c>
      <c r="Q475">
        <v>1</v>
      </c>
      <c r="R475">
        <v>0</v>
      </c>
      <c r="S475">
        <v>0</v>
      </c>
      <c r="T475">
        <v>4</v>
      </c>
    </row>
    <row r="476" spans="1:20" x14ac:dyDescent="0.3">
      <c r="A476">
        <v>1</v>
      </c>
      <c r="B476">
        <v>1</v>
      </c>
      <c r="C476">
        <v>77</v>
      </c>
      <c r="D476">
        <v>77</v>
      </c>
      <c r="E476" s="1">
        <v>0.93864676086704701</v>
      </c>
      <c r="F476" s="1">
        <v>0.93864676086704701</v>
      </c>
      <c r="G476" s="1">
        <v>0</v>
      </c>
      <c r="H476" s="2">
        <v>99.8</v>
      </c>
      <c r="I476">
        <v>157</v>
      </c>
      <c r="J476" s="2">
        <v>40.488460000000003</v>
      </c>
      <c r="K476">
        <v>0</v>
      </c>
      <c r="L476">
        <v>0</v>
      </c>
      <c r="M476">
        <v>1</v>
      </c>
      <c r="N476">
        <v>0</v>
      </c>
      <c r="O476">
        <v>0</v>
      </c>
      <c r="P476">
        <v>1</v>
      </c>
      <c r="Q476">
        <v>1</v>
      </c>
      <c r="R476">
        <v>0</v>
      </c>
      <c r="S476">
        <v>0</v>
      </c>
      <c r="T476">
        <v>7</v>
      </c>
    </row>
    <row r="477" spans="1:20" x14ac:dyDescent="0.3">
      <c r="A477">
        <v>1</v>
      </c>
      <c r="B477">
        <v>0</v>
      </c>
      <c r="C477">
        <v>81</v>
      </c>
      <c r="D477">
        <v>0</v>
      </c>
      <c r="E477" s="1">
        <v>1.3836084868054432</v>
      </c>
      <c r="F477" s="1">
        <v>0</v>
      </c>
      <c r="G477" s="1">
        <v>1.3836084868054432</v>
      </c>
      <c r="H477" s="2">
        <v>63.5</v>
      </c>
      <c r="I477">
        <v>155</v>
      </c>
      <c r="J477" s="2">
        <v>26.430800000000001</v>
      </c>
      <c r="K477">
        <v>0</v>
      </c>
      <c r="L477">
        <v>1</v>
      </c>
      <c r="M477">
        <v>1</v>
      </c>
      <c r="N477">
        <v>1</v>
      </c>
      <c r="O477">
        <v>0</v>
      </c>
      <c r="P477">
        <v>2</v>
      </c>
      <c r="Q477">
        <v>0</v>
      </c>
      <c r="R477">
        <v>1</v>
      </c>
      <c r="S477">
        <v>0</v>
      </c>
      <c r="T477">
        <v>8</v>
      </c>
    </row>
    <row r="478" spans="1:20" x14ac:dyDescent="0.3">
      <c r="A478">
        <v>1</v>
      </c>
      <c r="B478">
        <v>0</v>
      </c>
      <c r="C478">
        <v>86</v>
      </c>
      <c r="D478">
        <v>0</v>
      </c>
      <c r="E478" s="1">
        <v>1.9398106442284384</v>
      </c>
      <c r="F478" s="1">
        <v>0</v>
      </c>
      <c r="G478" s="1">
        <v>1.9398106442284384</v>
      </c>
      <c r="H478" s="2">
        <v>64.400000000000006</v>
      </c>
      <c r="I478">
        <v>158</v>
      </c>
      <c r="J478" s="2">
        <v>25.797149999999998</v>
      </c>
      <c r="K478">
        <v>0</v>
      </c>
      <c r="L478">
        <v>0</v>
      </c>
      <c r="M478">
        <v>1</v>
      </c>
      <c r="N478">
        <v>0</v>
      </c>
      <c r="O478">
        <v>0</v>
      </c>
      <c r="P478">
        <v>2</v>
      </c>
      <c r="Q478">
        <v>0</v>
      </c>
      <c r="R478">
        <v>1</v>
      </c>
      <c r="S478">
        <v>0</v>
      </c>
      <c r="T478">
        <v>8</v>
      </c>
    </row>
    <row r="479" spans="1:20" x14ac:dyDescent="0.3">
      <c r="A479">
        <v>1</v>
      </c>
      <c r="B479">
        <v>1</v>
      </c>
      <c r="C479">
        <v>86</v>
      </c>
      <c r="D479">
        <v>86</v>
      </c>
      <c r="E479" s="1">
        <v>1.9398106442284384</v>
      </c>
      <c r="F479" s="1">
        <v>1.9398106442284384</v>
      </c>
      <c r="G479" s="1">
        <v>0</v>
      </c>
      <c r="H479" s="2">
        <v>48.1</v>
      </c>
      <c r="I479">
        <v>168</v>
      </c>
      <c r="J479" s="2">
        <v>17.04223</v>
      </c>
      <c r="K479">
        <v>0</v>
      </c>
      <c r="L479">
        <v>0</v>
      </c>
      <c r="M479">
        <v>0</v>
      </c>
      <c r="N479">
        <v>0</v>
      </c>
      <c r="O479">
        <v>0</v>
      </c>
      <c r="P479">
        <v>1</v>
      </c>
      <c r="Q479">
        <v>1</v>
      </c>
      <c r="R479">
        <v>0</v>
      </c>
      <c r="S479">
        <v>0</v>
      </c>
      <c r="T479">
        <v>8</v>
      </c>
    </row>
    <row r="480" spans="1:20" x14ac:dyDescent="0.3">
      <c r="A480">
        <v>1</v>
      </c>
      <c r="B480">
        <v>1</v>
      </c>
      <c r="C480">
        <v>79</v>
      </c>
      <c r="D480">
        <v>79</v>
      </c>
      <c r="E480" s="1">
        <v>1.1611276238362451</v>
      </c>
      <c r="F480" s="1">
        <v>1.1611276238362451</v>
      </c>
      <c r="G480" s="1">
        <v>0</v>
      </c>
      <c r="H480" s="2">
        <v>48.5</v>
      </c>
      <c r="I480">
        <v>155</v>
      </c>
      <c r="J480" s="2">
        <v>20.18731</v>
      </c>
      <c r="K480">
        <v>0</v>
      </c>
      <c r="L480">
        <v>0</v>
      </c>
      <c r="M480">
        <v>1</v>
      </c>
      <c r="N480">
        <v>0</v>
      </c>
      <c r="O480">
        <v>0</v>
      </c>
      <c r="P480">
        <v>3</v>
      </c>
      <c r="Q480">
        <v>0</v>
      </c>
      <c r="R480">
        <v>0</v>
      </c>
      <c r="S480">
        <v>1</v>
      </c>
      <c r="T480">
        <v>8</v>
      </c>
    </row>
    <row r="481" spans="1:20" x14ac:dyDescent="0.3">
      <c r="A481">
        <v>1</v>
      </c>
      <c r="B481">
        <v>1</v>
      </c>
      <c r="C481">
        <v>65</v>
      </c>
      <c r="D481">
        <v>65</v>
      </c>
      <c r="E481" s="1">
        <v>-0.39623841694814149</v>
      </c>
      <c r="F481" s="1">
        <v>-0.39623841694814149</v>
      </c>
      <c r="G481" s="1">
        <v>0</v>
      </c>
      <c r="H481" s="2">
        <v>86.2</v>
      </c>
      <c r="I481">
        <v>163</v>
      </c>
      <c r="J481" s="2">
        <v>32.443820000000002</v>
      </c>
      <c r="K481">
        <v>1</v>
      </c>
      <c r="L481">
        <v>0</v>
      </c>
      <c r="M481">
        <v>1</v>
      </c>
      <c r="N481">
        <v>0</v>
      </c>
      <c r="O481">
        <v>0</v>
      </c>
      <c r="P481">
        <v>3</v>
      </c>
      <c r="Q481">
        <v>0</v>
      </c>
      <c r="R481">
        <v>0</v>
      </c>
      <c r="S481">
        <v>1</v>
      </c>
      <c r="T481">
        <v>5</v>
      </c>
    </row>
    <row r="482" spans="1:20" x14ac:dyDescent="0.3">
      <c r="A482">
        <v>1</v>
      </c>
      <c r="B482">
        <v>0</v>
      </c>
      <c r="C482">
        <v>62</v>
      </c>
      <c r="D482">
        <v>0</v>
      </c>
      <c r="E482" s="1">
        <v>-0.7299597114019386</v>
      </c>
      <c r="F482" s="1">
        <v>0</v>
      </c>
      <c r="G482" s="1">
        <v>-0.7299597114019386</v>
      </c>
      <c r="H482" s="2">
        <v>56.7</v>
      </c>
      <c r="I482">
        <v>165</v>
      </c>
      <c r="J482" s="2">
        <v>20.826450000000001</v>
      </c>
      <c r="K482">
        <v>0</v>
      </c>
      <c r="L482">
        <v>0</v>
      </c>
      <c r="M482">
        <v>1</v>
      </c>
      <c r="N482">
        <v>0</v>
      </c>
      <c r="O482">
        <v>0</v>
      </c>
      <c r="P482">
        <v>2</v>
      </c>
      <c r="Q482">
        <v>0</v>
      </c>
      <c r="R482">
        <v>1</v>
      </c>
      <c r="S482">
        <v>0</v>
      </c>
      <c r="T482">
        <v>4</v>
      </c>
    </row>
    <row r="483" spans="1:20" x14ac:dyDescent="0.3">
      <c r="A483">
        <v>1</v>
      </c>
      <c r="B483">
        <v>1</v>
      </c>
      <c r="C483">
        <v>59</v>
      </c>
      <c r="D483">
        <v>59</v>
      </c>
      <c r="E483" s="1">
        <v>-1.0636810058557358</v>
      </c>
      <c r="F483" s="1">
        <v>-1.0636810058557358</v>
      </c>
      <c r="G483" s="1">
        <v>0</v>
      </c>
      <c r="H483" s="2">
        <v>67.599999999999994</v>
      </c>
      <c r="I483">
        <v>160</v>
      </c>
      <c r="J483" s="2">
        <v>26.40625</v>
      </c>
      <c r="K483">
        <v>0</v>
      </c>
      <c r="L483">
        <v>0</v>
      </c>
      <c r="M483">
        <v>1</v>
      </c>
      <c r="N483">
        <v>0</v>
      </c>
      <c r="O483">
        <v>1</v>
      </c>
      <c r="P483">
        <v>3</v>
      </c>
      <c r="Q483">
        <v>0</v>
      </c>
      <c r="R483">
        <v>0</v>
      </c>
      <c r="S483">
        <v>1</v>
      </c>
      <c r="T483">
        <v>4</v>
      </c>
    </row>
    <row r="484" spans="1:20" x14ac:dyDescent="0.3">
      <c r="A484">
        <v>1</v>
      </c>
      <c r="B484">
        <v>0</v>
      </c>
      <c r="C484">
        <v>68</v>
      </c>
      <c r="D484">
        <v>0</v>
      </c>
      <c r="E484" s="1">
        <v>-6.2517122494344393E-2</v>
      </c>
      <c r="F484" s="1">
        <v>0</v>
      </c>
      <c r="G484" s="1">
        <v>-6.2517122494344393E-2</v>
      </c>
      <c r="H484" s="2">
        <v>65.3</v>
      </c>
      <c r="I484">
        <v>161</v>
      </c>
      <c r="J484" s="2">
        <v>25.191929999999999</v>
      </c>
      <c r="K484">
        <v>1</v>
      </c>
      <c r="L484">
        <v>0</v>
      </c>
      <c r="M484">
        <v>0</v>
      </c>
      <c r="N484">
        <v>0</v>
      </c>
      <c r="O484">
        <v>0</v>
      </c>
      <c r="P484">
        <v>2</v>
      </c>
      <c r="Q484">
        <v>0</v>
      </c>
      <c r="R484">
        <v>1</v>
      </c>
      <c r="S484">
        <v>0</v>
      </c>
      <c r="T484">
        <v>2</v>
      </c>
    </row>
    <row r="485" spans="1:20" x14ac:dyDescent="0.3">
      <c r="A485">
        <v>1</v>
      </c>
      <c r="B485">
        <v>0</v>
      </c>
      <c r="C485">
        <v>61</v>
      </c>
      <c r="D485">
        <v>0</v>
      </c>
      <c r="E485" s="1">
        <v>-0.84120014288653766</v>
      </c>
      <c r="F485" s="1">
        <v>0</v>
      </c>
      <c r="G485" s="1">
        <v>-0.84120014288653766</v>
      </c>
      <c r="H485" s="2">
        <v>85.7</v>
      </c>
      <c r="I485">
        <v>162</v>
      </c>
      <c r="J485" s="2">
        <v>32.655079999999998</v>
      </c>
      <c r="K485">
        <v>1</v>
      </c>
      <c r="L485">
        <v>0</v>
      </c>
      <c r="M485">
        <v>1</v>
      </c>
      <c r="N485">
        <v>0</v>
      </c>
      <c r="O485">
        <v>1</v>
      </c>
      <c r="P485">
        <v>2</v>
      </c>
      <c r="Q485">
        <v>0</v>
      </c>
      <c r="R485">
        <v>1</v>
      </c>
      <c r="S485">
        <v>0</v>
      </c>
      <c r="T485">
        <v>4</v>
      </c>
    </row>
    <row r="486" spans="1:20" x14ac:dyDescent="0.3">
      <c r="A486">
        <v>1</v>
      </c>
      <c r="B486">
        <v>0</v>
      </c>
      <c r="C486">
        <v>79</v>
      </c>
      <c r="D486">
        <v>0</v>
      </c>
      <c r="E486" s="1">
        <v>1.1611276238362451</v>
      </c>
      <c r="F486" s="1">
        <v>0</v>
      </c>
      <c r="G486" s="1">
        <v>1.1611276238362451</v>
      </c>
      <c r="H486" s="2">
        <v>71.7</v>
      </c>
      <c r="I486">
        <v>152</v>
      </c>
      <c r="J486" s="2">
        <v>31.03359</v>
      </c>
      <c r="K486">
        <v>0</v>
      </c>
      <c r="L486">
        <v>0</v>
      </c>
      <c r="M486">
        <v>0</v>
      </c>
      <c r="N486">
        <v>0</v>
      </c>
      <c r="O486">
        <v>0</v>
      </c>
      <c r="P486">
        <v>2</v>
      </c>
      <c r="Q486">
        <v>0</v>
      </c>
      <c r="R486">
        <v>1</v>
      </c>
      <c r="S486">
        <v>0</v>
      </c>
      <c r="T486">
        <v>4</v>
      </c>
    </row>
    <row r="487" spans="1:20" x14ac:dyDescent="0.3">
      <c r="A487">
        <v>1</v>
      </c>
      <c r="B487">
        <v>1</v>
      </c>
      <c r="C487">
        <v>82</v>
      </c>
      <c r="D487">
        <v>82</v>
      </c>
      <c r="E487" s="1">
        <v>1.4948489182900422</v>
      </c>
      <c r="F487" s="1">
        <v>1.4948489182900422</v>
      </c>
      <c r="G487" s="1">
        <v>0</v>
      </c>
      <c r="H487" s="2">
        <v>45.8</v>
      </c>
      <c r="I487">
        <v>151</v>
      </c>
      <c r="J487" s="2">
        <v>20.086839999999999</v>
      </c>
      <c r="K487">
        <v>0</v>
      </c>
      <c r="L487">
        <v>0</v>
      </c>
      <c r="M487">
        <v>0</v>
      </c>
      <c r="N487">
        <v>0</v>
      </c>
      <c r="O487">
        <v>0</v>
      </c>
      <c r="P487">
        <v>2</v>
      </c>
      <c r="Q487">
        <v>0</v>
      </c>
      <c r="R487">
        <v>1</v>
      </c>
      <c r="S487">
        <v>0</v>
      </c>
      <c r="T487">
        <v>7</v>
      </c>
    </row>
    <row r="488" spans="1:20" x14ac:dyDescent="0.3">
      <c r="A488">
        <v>1</v>
      </c>
      <c r="B488">
        <v>1</v>
      </c>
      <c r="C488">
        <v>76</v>
      </c>
      <c r="D488">
        <v>76</v>
      </c>
      <c r="E488" s="1">
        <v>0.82740632938244796</v>
      </c>
      <c r="F488" s="1">
        <v>0.82740632938244796</v>
      </c>
      <c r="G488" s="1">
        <v>0</v>
      </c>
      <c r="H488" s="2">
        <v>74.400000000000006</v>
      </c>
      <c r="I488">
        <v>151</v>
      </c>
      <c r="J488" s="2">
        <v>32.63015</v>
      </c>
      <c r="K488">
        <v>0</v>
      </c>
      <c r="L488">
        <v>0</v>
      </c>
      <c r="M488">
        <v>1</v>
      </c>
      <c r="N488">
        <v>0</v>
      </c>
      <c r="O488">
        <v>0</v>
      </c>
      <c r="P488">
        <v>2</v>
      </c>
      <c r="Q488">
        <v>0</v>
      </c>
      <c r="R488">
        <v>1</v>
      </c>
      <c r="S488">
        <v>0</v>
      </c>
      <c r="T488">
        <v>7</v>
      </c>
    </row>
    <row r="489" spans="1:20" x14ac:dyDescent="0.3">
      <c r="A489">
        <v>1</v>
      </c>
      <c r="B489">
        <v>1</v>
      </c>
      <c r="C489">
        <v>71</v>
      </c>
      <c r="D489">
        <v>71</v>
      </c>
      <c r="E489" s="1">
        <v>0.27120417195945273</v>
      </c>
      <c r="F489" s="1">
        <v>0.27120417195945273</v>
      </c>
      <c r="G489" s="1">
        <v>0</v>
      </c>
      <c r="H489" s="2">
        <v>92.5</v>
      </c>
      <c r="I489">
        <v>163</v>
      </c>
      <c r="J489" s="2">
        <v>34.815010000000001</v>
      </c>
      <c r="K489">
        <v>1</v>
      </c>
      <c r="L489">
        <v>0</v>
      </c>
      <c r="M489">
        <v>1</v>
      </c>
      <c r="N489">
        <v>0</v>
      </c>
      <c r="O489">
        <v>0</v>
      </c>
      <c r="P489">
        <v>2</v>
      </c>
      <c r="Q489">
        <v>0</v>
      </c>
      <c r="R489">
        <v>1</v>
      </c>
      <c r="S489">
        <v>0</v>
      </c>
      <c r="T489">
        <v>6</v>
      </c>
    </row>
    <row r="490" spans="1:20" x14ac:dyDescent="0.3">
      <c r="A490">
        <v>1</v>
      </c>
      <c r="B490">
        <v>1</v>
      </c>
      <c r="C490">
        <v>65</v>
      </c>
      <c r="D490">
        <v>65</v>
      </c>
      <c r="E490" s="1">
        <v>-0.39623841694814149</v>
      </c>
      <c r="F490" s="1">
        <v>-0.39623841694814149</v>
      </c>
      <c r="G490" s="1">
        <v>0</v>
      </c>
      <c r="H490" s="2">
        <v>68</v>
      </c>
      <c r="I490">
        <v>167</v>
      </c>
      <c r="J490" s="2">
        <v>24.382370000000002</v>
      </c>
      <c r="K490">
        <v>0</v>
      </c>
      <c r="L490">
        <v>0</v>
      </c>
      <c r="M490">
        <v>0</v>
      </c>
      <c r="N490">
        <v>0</v>
      </c>
      <c r="O490">
        <v>0</v>
      </c>
      <c r="P490">
        <v>2</v>
      </c>
      <c r="Q490">
        <v>0</v>
      </c>
      <c r="R490">
        <v>1</v>
      </c>
      <c r="S490">
        <v>0</v>
      </c>
      <c r="T490">
        <v>3</v>
      </c>
    </row>
    <row r="491" spans="1:20" x14ac:dyDescent="0.3">
      <c r="A491">
        <v>1</v>
      </c>
      <c r="B491">
        <v>0</v>
      </c>
      <c r="C491">
        <v>65</v>
      </c>
      <c r="D491">
        <v>0</v>
      </c>
      <c r="E491" s="1">
        <v>-0.39623841694814149</v>
      </c>
      <c r="F491" s="1">
        <v>0</v>
      </c>
      <c r="G491" s="1">
        <v>-0.39623841694814149</v>
      </c>
      <c r="H491" s="2">
        <v>70.3</v>
      </c>
      <c r="I491">
        <v>168</v>
      </c>
      <c r="J491" s="2">
        <v>24.907879999999999</v>
      </c>
      <c r="K491">
        <v>1</v>
      </c>
      <c r="L491">
        <v>1</v>
      </c>
      <c r="M491">
        <v>0</v>
      </c>
      <c r="N491">
        <v>0</v>
      </c>
      <c r="O491">
        <v>0</v>
      </c>
      <c r="P491">
        <v>2</v>
      </c>
      <c r="Q491">
        <v>0</v>
      </c>
      <c r="R491">
        <v>1</v>
      </c>
      <c r="S491">
        <v>0</v>
      </c>
      <c r="T491">
        <v>3</v>
      </c>
    </row>
    <row r="492" spans="1:20" x14ac:dyDescent="0.3">
      <c r="A492">
        <v>1</v>
      </c>
      <c r="B492">
        <v>0</v>
      </c>
      <c r="C492">
        <v>58</v>
      </c>
      <c r="D492">
        <v>0</v>
      </c>
      <c r="E492" s="1">
        <v>-1.1749214373403347</v>
      </c>
      <c r="F492" s="1">
        <v>0</v>
      </c>
      <c r="G492" s="1">
        <v>-1.1749214373403347</v>
      </c>
      <c r="H492" s="2">
        <v>72.599999999999994</v>
      </c>
      <c r="I492">
        <v>160</v>
      </c>
      <c r="J492" s="2">
        <v>28.359380000000002</v>
      </c>
      <c r="K492">
        <v>0</v>
      </c>
      <c r="L492">
        <v>0</v>
      </c>
      <c r="M492">
        <v>0</v>
      </c>
      <c r="N492">
        <v>0</v>
      </c>
      <c r="O492">
        <v>0</v>
      </c>
      <c r="P492">
        <v>2</v>
      </c>
      <c r="Q492">
        <v>0</v>
      </c>
      <c r="R492">
        <v>1</v>
      </c>
      <c r="S492">
        <v>0</v>
      </c>
      <c r="T492">
        <v>0</v>
      </c>
    </row>
    <row r="493" spans="1:20" x14ac:dyDescent="0.3">
      <c r="A493">
        <v>1</v>
      </c>
      <c r="B493">
        <v>0</v>
      </c>
      <c r="C493">
        <v>56</v>
      </c>
      <c r="D493">
        <v>0</v>
      </c>
      <c r="E493" s="1">
        <v>-1.3974023003095328</v>
      </c>
      <c r="F493" s="1">
        <v>0</v>
      </c>
      <c r="G493" s="1">
        <v>-1.3974023003095328</v>
      </c>
      <c r="H493" s="2">
        <v>72.599999999999994</v>
      </c>
      <c r="I493">
        <v>162</v>
      </c>
      <c r="J493" s="2">
        <v>27.66347</v>
      </c>
      <c r="K493">
        <v>0</v>
      </c>
      <c r="L493">
        <v>1</v>
      </c>
      <c r="M493">
        <v>0</v>
      </c>
      <c r="N493">
        <v>0</v>
      </c>
      <c r="O493">
        <v>0</v>
      </c>
      <c r="P493">
        <v>2</v>
      </c>
      <c r="Q493">
        <v>0</v>
      </c>
      <c r="R493">
        <v>1</v>
      </c>
      <c r="S493">
        <v>0</v>
      </c>
      <c r="T493">
        <v>1</v>
      </c>
    </row>
    <row r="494" spans="1:20" x14ac:dyDescent="0.3">
      <c r="A494">
        <v>1</v>
      </c>
      <c r="B494">
        <v>1</v>
      </c>
      <c r="C494">
        <v>59</v>
      </c>
      <c r="D494">
        <v>59</v>
      </c>
      <c r="E494" s="1">
        <v>-1.0636810058557358</v>
      </c>
      <c r="F494" s="1">
        <v>-1.0636810058557358</v>
      </c>
      <c r="G494" s="1">
        <v>0</v>
      </c>
      <c r="H494" s="2">
        <v>54</v>
      </c>
      <c r="I494">
        <v>143</v>
      </c>
      <c r="J494" s="2">
        <v>26.407160000000001</v>
      </c>
      <c r="K494">
        <v>0</v>
      </c>
      <c r="L494">
        <v>0</v>
      </c>
      <c r="M494">
        <v>0</v>
      </c>
      <c r="N494">
        <v>0</v>
      </c>
      <c r="O494">
        <v>0</v>
      </c>
      <c r="P494">
        <v>1</v>
      </c>
      <c r="Q494">
        <v>1</v>
      </c>
      <c r="R494">
        <v>0</v>
      </c>
      <c r="S494">
        <v>0</v>
      </c>
      <c r="T494">
        <v>2</v>
      </c>
    </row>
    <row r="495" spans="1:20" x14ac:dyDescent="0.3">
      <c r="A495">
        <v>1</v>
      </c>
      <c r="B495">
        <v>0</v>
      </c>
      <c r="C495">
        <v>88</v>
      </c>
      <c r="D495">
        <v>0</v>
      </c>
      <c r="E495" s="1">
        <v>2.1622915071976365</v>
      </c>
      <c r="F495" s="1">
        <v>0</v>
      </c>
      <c r="G495" s="1">
        <v>2.1622915071976365</v>
      </c>
      <c r="H495" s="2">
        <v>81.599999999999994</v>
      </c>
      <c r="I495">
        <v>158</v>
      </c>
      <c r="J495" s="2">
        <v>32.687069999999999</v>
      </c>
      <c r="K495">
        <v>0</v>
      </c>
      <c r="L495">
        <v>0</v>
      </c>
      <c r="M495">
        <v>0</v>
      </c>
      <c r="N495">
        <v>0</v>
      </c>
      <c r="O495">
        <v>0</v>
      </c>
      <c r="P495">
        <v>1</v>
      </c>
      <c r="Q495">
        <v>1</v>
      </c>
      <c r="R495">
        <v>0</v>
      </c>
      <c r="S495">
        <v>0</v>
      </c>
      <c r="T495">
        <v>6</v>
      </c>
    </row>
    <row r="496" spans="1:20" x14ac:dyDescent="0.3">
      <c r="A496">
        <v>1</v>
      </c>
      <c r="B496">
        <v>0</v>
      </c>
      <c r="C496">
        <v>87</v>
      </c>
      <c r="D496">
        <v>0</v>
      </c>
      <c r="E496" s="1">
        <v>2.0510510757130374</v>
      </c>
      <c r="F496" s="1">
        <v>0</v>
      </c>
      <c r="G496" s="1">
        <v>2.0510510757130374</v>
      </c>
      <c r="H496" s="2">
        <v>64.400000000000006</v>
      </c>
      <c r="I496">
        <v>158</v>
      </c>
      <c r="J496" s="2">
        <v>25.797149999999998</v>
      </c>
      <c r="K496">
        <v>0</v>
      </c>
      <c r="L496">
        <v>1</v>
      </c>
      <c r="M496">
        <v>1</v>
      </c>
      <c r="N496">
        <v>1</v>
      </c>
      <c r="O496">
        <v>0</v>
      </c>
      <c r="P496">
        <v>2</v>
      </c>
      <c r="Q496">
        <v>0</v>
      </c>
      <c r="R496">
        <v>1</v>
      </c>
      <c r="S496">
        <v>0</v>
      </c>
      <c r="T496">
        <v>9</v>
      </c>
    </row>
    <row r="497" spans="1:20" x14ac:dyDescent="0.3">
      <c r="A497">
        <v>1</v>
      </c>
      <c r="B497">
        <v>1</v>
      </c>
      <c r="C497">
        <v>79</v>
      </c>
      <c r="D497">
        <v>79</v>
      </c>
      <c r="E497" s="1">
        <v>1.1611276238362451</v>
      </c>
      <c r="F497" s="1">
        <v>1.1611276238362451</v>
      </c>
      <c r="G497" s="1">
        <v>0</v>
      </c>
      <c r="H497" s="2">
        <v>63.5</v>
      </c>
      <c r="I497">
        <v>157</v>
      </c>
      <c r="J497" s="2">
        <v>25.761690000000002</v>
      </c>
      <c r="K497">
        <v>0</v>
      </c>
      <c r="L497">
        <v>1</v>
      </c>
      <c r="M497">
        <v>1</v>
      </c>
      <c r="N497">
        <v>1</v>
      </c>
      <c r="O497">
        <v>0</v>
      </c>
      <c r="P497">
        <v>3</v>
      </c>
      <c r="Q497">
        <v>0</v>
      </c>
      <c r="R497">
        <v>0</v>
      </c>
      <c r="S497">
        <v>1</v>
      </c>
      <c r="T497">
        <v>8</v>
      </c>
    </row>
    <row r="498" spans="1:20" x14ac:dyDescent="0.3">
      <c r="A498">
        <v>1</v>
      </c>
      <c r="B498">
        <v>0</v>
      </c>
      <c r="C498">
        <v>64</v>
      </c>
      <c r="D498">
        <v>0</v>
      </c>
      <c r="E498" s="1">
        <v>-0.5074788484327406</v>
      </c>
      <c r="F498" s="1">
        <v>0</v>
      </c>
      <c r="G498" s="1">
        <v>-0.5074788484327406</v>
      </c>
      <c r="H498" s="2">
        <v>48.1</v>
      </c>
      <c r="I498">
        <v>149</v>
      </c>
      <c r="J498" s="2">
        <v>21.665690000000001</v>
      </c>
      <c r="K498">
        <v>0</v>
      </c>
      <c r="L498">
        <v>0</v>
      </c>
      <c r="M498">
        <v>0</v>
      </c>
      <c r="N498">
        <v>0</v>
      </c>
      <c r="O498">
        <v>0</v>
      </c>
      <c r="P498">
        <v>3</v>
      </c>
      <c r="Q498">
        <v>0</v>
      </c>
      <c r="R498">
        <v>0</v>
      </c>
      <c r="S498">
        <v>1</v>
      </c>
      <c r="T498">
        <v>2</v>
      </c>
    </row>
    <row r="499" spans="1:20" x14ac:dyDescent="0.3">
      <c r="A499">
        <v>1</v>
      </c>
      <c r="B499">
        <v>1</v>
      </c>
      <c r="C499">
        <v>61</v>
      </c>
      <c r="D499">
        <v>61</v>
      </c>
      <c r="E499" s="1">
        <v>-0.84120014288653766</v>
      </c>
      <c r="F499" s="1">
        <v>-0.84120014288653766</v>
      </c>
      <c r="G499" s="1">
        <v>0</v>
      </c>
      <c r="H499" s="2">
        <v>70.8</v>
      </c>
      <c r="I499">
        <v>161</v>
      </c>
      <c r="J499" s="2">
        <v>27.313759999999998</v>
      </c>
      <c r="K499">
        <v>1</v>
      </c>
      <c r="L499">
        <v>0</v>
      </c>
      <c r="M499">
        <v>1</v>
      </c>
      <c r="N499">
        <v>0</v>
      </c>
      <c r="O499">
        <v>0</v>
      </c>
      <c r="P499">
        <v>3</v>
      </c>
      <c r="Q499">
        <v>0</v>
      </c>
      <c r="R499">
        <v>0</v>
      </c>
      <c r="S499">
        <v>1</v>
      </c>
      <c r="T499">
        <v>4</v>
      </c>
    </row>
    <row r="500" spans="1:20" x14ac:dyDescent="0.3">
      <c r="A500">
        <v>1</v>
      </c>
      <c r="B500">
        <v>1</v>
      </c>
      <c r="C500">
        <v>81</v>
      </c>
      <c r="D500">
        <v>81</v>
      </c>
      <c r="E500" s="1">
        <v>1.3836084868054432</v>
      </c>
      <c r="F500" s="1">
        <v>1.3836084868054432</v>
      </c>
      <c r="G500" s="1">
        <v>0</v>
      </c>
      <c r="H500" s="2">
        <v>77.599999999999994</v>
      </c>
      <c r="I500">
        <v>153</v>
      </c>
      <c r="J500" s="2">
        <v>33.149639999999998</v>
      </c>
      <c r="K500">
        <v>0</v>
      </c>
      <c r="L500">
        <v>0</v>
      </c>
      <c r="M500">
        <v>1</v>
      </c>
      <c r="N500">
        <v>0</v>
      </c>
      <c r="O500">
        <v>0</v>
      </c>
      <c r="P500">
        <v>2</v>
      </c>
      <c r="Q500">
        <v>0</v>
      </c>
      <c r="R500">
        <v>1</v>
      </c>
      <c r="S500">
        <v>0</v>
      </c>
      <c r="T500">
        <v>8</v>
      </c>
    </row>
    <row r="501" spans="1:20" x14ac:dyDescent="0.3">
      <c r="A501">
        <v>1</v>
      </c>
      <c r="B501">
        <v>0</v>
      </c>
      <c r="C501">
        <v>63</v>
      </c>
      <c r="D501">
        <v>0</v>
      </c>
      <c r="E501" s="1">
        <v>-0.61871927991733955</v>
      </c>
      <c r="F501" s="1">
        <v>0</v>
      </c>
      <c r="G501" s="1">
        <v>-0.61871927991733955</v>
      </c>
      <c r="H501" s="2">
        <v>74.8</v>
      </c>
      <c r="I501">
        <v>165</v>
      </c>
      <c r="J501" s="2">
        <v>27.47475</v>
      </c>
      <c r="K501">
        <v>0</v>
      </c>
      <c r="L501">
        <v>0</v>
      </c>
      <c r="M501">
        <v>0</v>
      </c>
      <c r="N501">
        <v>0</v>
      </c>
      <c r="O501">
        <v>0</v>
      </c>
      <c r="P501">
        <v>1</v>
      </c>
      <c r="Q501">
        <v>1</v>
      </c>
      <c r="R501">
        <v>0</v>
      </c>
      <c r="S501">
        <v>0</v>
      </c>
      <c r="T501">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6542-477B-4066-A3B3-59C2CF2118C2}">
  <dimension ref="A1:X54"/>
  <sheetViews>
    <sheetView showGridLines="0" showRowColHeaders="0" workbookViewId="0">
      <selection activeCell="E51" sqref="E51"/>
    </sheetView>
  </sheetViews>
  <sheetFormatPr defaultRowHeight="12" customHeight="1" x14ac:dyDescent="0.2"/>
  <cols>
    <col min="1" max="1" width="17.77734375" style="17" customWidth="1"/>
    <col min="2" max="10" width="9.77734375" style="17" customWidth="1"/>
    <col min="11" max="16384" width="8.88671875" style="17"/>
  </cols>
  <sheetData>
    <row r="1" spans="1:24" ht="12" customHeight="1" x14ac:dyDescent="0.2">
      <c r="A1" s="108" t="s">
        <v>191</v>
      </c>
      <c r="N1" s="17" t="s">
        <v>264</v>
      </c>
      <c r="T1" s="152">
        <v>1</v>
      </c>
      <c r="V1" s="17" t="s">
        <v>260</v>
      </c>
      <c r="W1" s="111" t="s">
        <v>2</v>
      </c>
      <c r="X1" s="111">
        <v>23</v>
      </c>
    </row>
    <row r="2" spans="1:24" ht="12" customHeight="1" thickBot="1" x14ac:dyDescent="0.25">
      <c r="A2" s="109" t="s">
        <v>192</v>
      </c>
      <c r="B2" s="110" t="s">
        <v>40</v>
      </c>
      <c r="C2" s="110" t="s">
        <v>39</v>
      </c>
      <c r="D2" s="110" t="s">
        <v>193</v>
      </c>
      <c r="E2" s="110" t="s">
        <v>194</v>
      </c>
      <c r="F2" s="110" t="s">
        <v>195</v>
      </c>
      <c r="G2" s="110" t="s">
        <v>196</v>
      </c>
      <c r="H2" s="110" t="s">
        <v>197</v>
      </c>
      <c r="I2" s="110" t="s">
        <v>198</v>
      </c>
      <c r="J2" s="110" t="s">
        <v>258</v>
      </c>
      <c r="K2" s="109" t="s">
        <v>259</v>
      </c>
    </row>
    <row r="3" spans="1:24" ht="12" customHeight="1" x14ac:dyDescent="0.2">
      <c r="A3" s="20" t="s">
        <v>4</v>
      </c>
      <c r="B3" s="19">
        <v>500</v>
      </c>
      <c r="C3" s="17">
        <v>68.561999999999998</v>
      </c>
      <c r="D3" s="17">
        <v>67</v>
      </c>
      <c r="E3" s="17">
        <v>8.9895372271946599</v>
      </c>
      <c r="F3" s="17">
        <v>69.147653611673618</v>
      </c>
      <c r="G3" s="17">
        <v>0.40202432652544456</v>
      </c>
      <c r="H3" s="17">
        <v>55</v>
      </c>
      <c r="I3" s="17">
        <v>90</v>
      </c>
      <c r="J3" s="17">
        <v>0.4299530352569701</v>
      </c>
      <c r="K3" s="17">
        <v>-0.82323040039541429</v>
      </c>
    </row>
    <row r="4" spans="1:24" ht="12" customHeight="1" x14ac:dyDescent="0.2">
      <c r="A4" s="20" t="s">
        <v>257</v>
      </c>
      <c r="B4" s="19">
        <v>500</v>
      </c>
      <c r="C4" s="17">
        <v>2.4469315462738452E-16</v>
      </c>
      <c r="D4" s="17">
        <v>-0.17393157260440931</v>
      </c>
      <c r="E4" s="17">
        <v>1.0010015025043826</v>
      </c>
      <c r="F4" s="17">
        <v>0.99999999999999978</v>
      </c>
      <c r="G4" s="17">
        <v>4.4766148103584508E-2</v>
      </c>
      <c r="H4" s="17">
        <v>-1.5101536412682472</v>
      </c>
      <c r="I4" s="17">
        <v>2.3871607256679468</v>
      </c>
      <c r="J4" s="17">
        <v>0.42995303525697071</v>
      </c>
      <c r="K4" s="17">
        <v>-0.82323040039541251</v>
      </c>
    </row>
    <row r="5" spans="1:24" ht="12" customHeight="1" x14ac:dyDescent="0.2">
      <c r="A5" s="20" t="s">
        <v>6</v>
      </c>
      <c r="B5" s="19">
        <v>500</v>
      </c>
      <c r="C5" s="17">
        <v>2.2426505097428162E-16</v>
      </c>
      <c r="D5" s="17">
        <v>-0.17375755397894344</v>
      </c>
      <c r="E5" s="17">
        <v>0.99999999999999756</v>
      </c>
      <c r="F5" s="17">
        <v>0.99899949949937172</v>
      </c>
      <c r="G5" s="17">
        <v>4.4721359549995683E-2</v>
      </c>
      <c r="H5" s="17">
        <v>-1.508642731794132</v>
      </c>
      <c r="I5" s="17">
        <v>2.3847723701668344</v>
      </c>
      <c r="J5" s="17">
        <v>0.42995303525696904</v>
      </c>
      <c r="K5" s="17">
        <v>-0.82323040039541961</v>
      </c>
    </row>
    <row r="6" spans="1:24" ht="12" customHeight="1" x14ac:dyDescent="0.2">
      <c r="A6" s="20" t="s">
        <v>8</v>
      </c>
      <c r="B6" s="19">
        <v>500</v>
      </c>
      <c r="C6" s="17">
        <v>-0.12641095656874243</v>
      </c>
      <c r="D6" s="17">
        <v>0</v>
      </c>
      <c r="E6" s="17">
        <v>0.80962577473906794</v>
      </c>
      <c r="F6" s="17">
        <v>0.81863461768496992</v>
      </c>
      <c r="G6" s="17">
        <v>3.6207565373049755E-2</v>
      </c>
      <c r="H6" s="17">
        <v>-1.508642731794132</v>
      </c>
      <c r="I6" s="17">
        <v>2.3847723701668344</v>
      </c>
      <c r="J6" s="17">
        <v>0.48898720044106259</v>
      </c>
      <c r="K6" s="17">
        <v>0.11921856835258771</v>
      </c>
    </row>
    <row r="7" spans="1:24" ht="12" customHeight="1" x14ac:dyDescent="0.2">
      <c r="A7" s="20" t="s">
        <v>7</v>
      </c>
      <c r="B7" s="19">
        <v>500</v>
      </c>
      <c r="C7" s="17">
        <v>0.12641095656874271</v>
      </c>
      <c r="D7" s="17">
        <v>0</v>
      </c>
      <c r="E7" s="17">
        <v>0.55900142932117769</v>
      </c>
      <c r="F7" s="17">
        <v>0.57257083642792883</v>
      </c>
      <c r="G7" s="17">
        <v>2.4999303909633949E-2</v>
      </c>
      <c r="H7" s="17">
        <v>-1.3974023003095328</v>
      </c>
      <c r="I7" s="17">
        <v>2.3847723701668344</v>
      </c>
      <c r="J7" s="17">
        <v>1.7234477126588947</v>
      </c>
      <c r="K7" s="17">
        <v>4.4706123792557104</v>
      </c>
    </row>
    <row r="8" spans="1:24" ht="12" customHeight="1" x14ac:dyDescent="0.2">
      <c r="A8" s="20" t="s">
        <v>5</v>
      </c>
      <c r="B8" s="19">
        <v>500</v>
      </c>
      <c r="C8" s="17">
        <v>18.414000000000001</v>
      </c>
      <c r="D8" s="17">
        <v>0</v>
      </c>
      <c r="E8" s="17">
        <v>32.091905284191824</v>
      </c>
      <c r="F8" s="17">
        <v>36.971691873648417</v>
      </c>
      <c r="G8" s="17">
        <v>1.4351936348587524</v>
      </c>
      <c r="H8" s="17">
        <v>0</v>
      </c>
      <c r="I8" s="17">
        <v>90</v>
      </c>
      <c r="J8" s="17">
        <v>1.2167523529903601</v>
      </c>
      <c r="K8" s="17">
        <v>-0.41772107971339034</v>
      </c>
    </row>
    <row r="9" spans="1:24" ht="12" customHeight="1" x14ac:dyDescent="0.2">
      <c r="A9" s="20" t="s">
        <v>14</v>
      </c>
      <c r="B9" s="19">
        <v>500</v>
      </c>
      <c r="C9" s="17">
        <v>0.376</v>
      </c>
      <c r="D9" s="17">
        <v>0</v>
      </c>
      <c r="E9" s="17">
        <v>0.48486512390225955</v>
      </c>
      <c r="F9" s="17">
        <v>0.61318838867023562</v>
      </c>
      <c r="G9" s="17">
        <v>2.1683827539286209E-2</v>
      </c>
      <c r="H9" s="17">
        <v>0</v>
      </c>
      <c r="I9" s="17">
        <v>1</v>
      </c>
      <c r="J9" s="17">
        <v>0.51353659329380597</v>
      </c>
      <c r="K9" s="17">
        <v>-1.7432693327687574</v>
      </c>
    </row>
    <row r="10" spans="1:24" ht="12" customHeight="1" x14ac:dyDescent="0.2">
      <c r="A10" s="20" t="s">
        <v>11</v>
      </c>
      <c r="B10" s="19">
        <v>500</v>
      </c>
      <c r="C10" s="17">
        <v>27.553033480000007</v>
      </c>
      <c r="D10" s="17">
        <v>26.418980000000001</v>
      </c>
      <c r="E10" s="17">
        <v>5.9739583261718439</v>
      </c>
      <c r="F10" s="17">
        <v>28.19195728708231</v>
      </c>
      <c r="G10" s="17">
        <v>0.26716353824142208</v>
      </c>
      <c r="H10" s="17">
        <v>14.87637</v>
      </c>
      <c r="I10" s="17">
        <v>49.082410000000003</v>
      </c>
      <c r="J10" s="17">
        <v>0.86233807664749507</v>
      </c>
      <c r="K10" s="17">
        <v>0.49956299035372531</v>
      </c>
    </row>
    <row r="11" spans="1:24" ht="12" customHeight="1" x14ac:dyDescent="0.2">
      <c r="A11" s="20" t="s">
        <v>21</v>
      </c>
      <c r="B11" s="19">
        <v>500</v>
      </c>
      <c r="C11" s="17">
        <v>3.698</v>
      </c>
      <c r="D11" s="17">
        <v>3</v>
      </c>
      <c r="E11" s="17">
        <v>2.4954459523303654</v>
      </c>
      <c r="F11" s="17">
        <v>4.4598206241955518</v>
      </c>
      <c r="G11" s="17">
        <v>0.11159973567174793</v>
      </c>
      <c r="H11" s="17">
        <v>0</v>
      </c>
      <c r="I11" s="17">
        <v>11</v>
      </c>
      <c r="J11" s="17">
        <v>0.43919863311773394</v>
      </c>
      <c r="K11" s="17">
        <v>-0.4942778818657656</v>
      </c>
    </row>
    <row r="12" spans="1:24" ht="12" customHeight="1" x14ac:dyDescent="0.2">
      <c r="A12" s="20" t="s">
        <v>2</v>
      </c>
      <c r="B12" s="19">
        <v>500</v>
      </c>
      <c r="C12" s="17">
        <v>0.25</v>
      </c>
      <c r="D12" s="17">
        <v>0</v>
      </c>
      <c r="E12" s="17">
        <v>0.433446365197594</v>
      </c>
      <c r="F12" s="17">
        <v>0.5</v>
      </c>
      <c r="G12" s="17">
        <v>1.9384310743640384E-2</v>
      </c>
      <c r="H12" s="17">
        <v>0</v>
      </c>
      <c r="I12" s="17">
        <v>1</v>
      </c>
      <c r="J12" s="17">
        <v>1.1581779717997276</v>
      </c>
      <c r="K12" s="17">
        <v>-0.66128497895000571</v>
      </c>
    </row>
    <row r="13" spans="1:24" ht="12" customHeight="1" x14ac:dyDescent="0.2">
      <c r="A13" s="20" t="s">
        <v>10</v>
      </c>
      <c r="B13" s="19">
        <v>500</v>
      </c>
      <c r="C13" s="17">
        <v>161.364</v>
      </c>
      <c r="D13" s="17">
        <v>161.5</v>
      </c>
      <c r="E13" s="17">
        <v>6.3554927879082914</v>
      </c>
      <c r="F13" s="17">
        <v>161.48886029692574</v>
      </c>
      <c r="G13" s="17">
        <v>0.28422627808545187</v>
      </c>
      <c r="H13" s="17">
        <v>134</v>
      </c>
      <c r="I13" s="17">
        <v>199</v>
      </c>
      <c r="J13" s="17">
        <v>0.25333081770493376</v>
      </c>
      <c r="K13" s="17">
        <v>2.5519068225872164</v>
      </c>
    </row>
    <row r="14" spans="1:24" ht="12" customHeight="1" x14ac:dyDescent="0.2">
      <c r="A14" s="20" t="s">
        <v>13</v>
      </c>
      <c r="B14" s="19">
        <v>500</v>
      </c>
      <c r="C14" s="17">
        <v>0.13</v>
      </c>
      <c r="D14" s="17">
        <v>0</v>
      </c>
      <c r="E14" s="17">
        <v>0.33664024314780494</v>
      </c>
      <c r="F14" s="17">
        <v>0.36055512754639896</v>
      </c>
      <c r="G14" s="17">
        <v>1.5055009352810992E-2</v>
      </c>
      <c r="H14" s="17">
        <v>0</v>
      </c>
      <c r="I14" s="17">
        <v>1</v>
      </c>
      <c r="J14" s="17">
        <v>2.2070204102840725</v>
      </c>
      <c r="K14" s="17">
        <v>2.882452963495989</v>
      </c>
    </row>
    <row r="15" spans="1:24" ht="12" customHeight="1" x14ac:dyDescent="0.2">
      <c r="A15" s="20" t="s">
        <v>15</v>
      </c>
      <c r="B15" s="19">
        <v>500</v>
      </c>
      <c r="C15" s="17">
        <v>0.05</v>
      </c>
      <c r="D15" s="17">
        <v>0</v>
      </c>
      <c r="E15" s="17">
        <v>0.21816321958744908</v>
      </c>
      <c r="F15" s="17">
        <v>0.22360679774997899</v>
      </c>
      <c r="G15" s="26">
        <v>9.756555783754995E-3</v>
      </c>
      <c r="H15" s="17">
        <v>0</v>
      </c>
      <c r="I15" s="17">
        <v>1</v>
      </c>
      <c r="J15" s="17">
        <v>4.1419193369994636</v>
      </c>
      <c r="K15" s="17">
        <v>15.216345632450274</v>
      </c>
    </row>
    <row r="16" spans="1:24" ht="12" customHeight="1" x14ac:dyDescent="0.2">
      <c r="A16" s="20" t="s">
        <v>1</v>
      </c>
      <c r="B16" s="19">
        <v>500</v>
      </c>
      <c r="C16" s="17">
        <v>178.55</v>
      </c>
      <c r="D16" s="17">
        <v>182.5</v>
      </c>
      <c r="E16" s="17">
        <v>119.33944572777781</v>
      </c>
      <c r="F16" s="17">
        <v>214.69401947888537</v>
      </c>
      <c r="G16" s="17">
        <v>5.3370222608891611</v>
      </c>
      <c r="H16" s="17">
        <v>1</v>
      </c>
      <c r="I16" s="17">
        <v>325</v>
      </c>
      <c r="J16" s="17">
        <v>-8.546231590675403E-2</v>
      </c>
      <c r="K16" s="17">
        <v>-1.7687315466914981</v>
      </c>
    </row>
    <row r="17" spans="1:11" ht="12" customHeight="1" x14ac:dyDescent="0.2">
      <c r="A17" s="20" t="s">
        <v>12</v>
      </c>
      <c r="B17" s="19">
        <v>500</v>
      </c>
      <c r="C17" s="17">
        <v>0.19400000000000001</v>
      </c>
      <c r="D17" s="17">
        <v>0</v>
      </c>
      <c r="E17" s="17">
        <v>0.39582490410460386</v>
      </c>
      <c r="F17" s="17">
        <v>0.44045431091090481</v>
      </c>
      <c r="G17" s="17">
        <v>1.7701827855304594E-2</v>
      </c>
      <c r="H17" s="17">
        <v>0</v>
      </c>
      <c r="I17" s="17">
        <v>1</v>
      </c>
      <c r="J17" s="17">
        <v>1.5523475783194147</v>
      </c>
      <c r="K17" s="17">
        <v>0.41141263545501339</v>
      </c>
    </row>
    <row r="18" spans="1:11" ht="12" customHeight="1" x14ac:dyDescent="0.2">
      <c r="A18" s="20" t="s">
        <v>3</v>
      </c>
      <c r="B18" s="19">
        <v>500</v>
      </c>
      <c r="C18" s="17">
        <v>0.252</v>
      </c>
      <c r="D18" s="17">
        <v>0</v>
      </c>
      <c r="E18" s="17">
        <v>0.43459607395257266</v>
      </c>
      <c r="F18" s="17">
        <v>0.50199601592044529</v>
      </c>
      <c r="G18" s="17">
        <v>1.9435727282249564E-2</v>
      </c>
      <c r="H18" s="17">
        <v>0</v>
      </c>
      <c r="I18" s="17">
        <v>1</v>
      </c>
      <c r="J18" s="17">
        <v>1.1458731399534734</v>
      </c>
      <c r="K18" s="17">
        <v>-0.68974980064478597</v>
      </c>
    </row>
    <row r="19" spans="1:11" ht="12" customHeight="1" x14ac:dyDescent="0.2">
      <c r="A19" s="20" t="s">
        <v>17</v>
      </c>
      <c r="B19" s="19">
        <v>500</v>
      </c>
      <c r="C19" s="17">
        <v>1.96</v>
      </c>
      <c r="D19" s="17">
        <v>2</v>
      </c>
      <c r="E19" s="17">
        <v>0.79224700101751255</v>
      </c>
      <c r="F19" s="17">
        <v>2.1137644144984558</v>
      </c>
      <c r="G19" s="17">
        <v>3.5430362984910063E-2</v>
      </c>
      <c r="H19" s="17">
        <v>1</v>
      </c>
      <c r="I19" s="17">
        <v>3</v>
      </c>
      <c r="J19" s="17">
        <v>7.1279657778288083E-2</v>
      </c>
      <c r="K19" s="17">
        <v>-1.4024733527596316</v>
      </c>
    </row>
    <row r="20" spans="1:11" ht="12" customHeight="1" x14ac:dyDescent="0.2">
      <c r="A20" s="20" t="s">
        <v>18</v>
      </c>
      <c r="B20" s="19">
        <v>500</v>
      </c>
      <c r="C20" s="17">
        <v>0.33400000000000002</v>
      </c>
      <c r="D20" s="17">
        <v>0</v>
      </c>
      <c r="E20" s="17">
        <v>0.47211204131976792</v>
      </c>
      <c r="F20" s="17">
        <v>0.57792733107199568</v>
      </c>
      <c r="G20" s="17">
        <v>2.1113492347743811E-2</v>
      </c>
      <c r="H20" s="17">
        <v>0</v>
      </c>
      <c r="I20" s="17">
        <v>1</v>
      </c>
      <c r="J20" s="17">
        <v>0.7060470908590265</v>
      </c>
      <c r="K20" s="17">
        <v>-1.5075437610648583</v>
      </c>
    </row>
    <row r="21" spans="1:11" ht="12" customHeight="1" x14ac:dyDescent="0.2">
      <c r="A21" s="20" t="s">
        <v>19</v>
      </c>
      <c r="B21" s="19">
        <v>500</v>
      </c>
      <c r="C21" s="17">
        <v>0.372</v>
      </c>
      <c r="D21" s="17">
        <v>0</v>
      </c>
      <c r="E21" s="17">
        <v>0.48382245538696667</v>
      </c>
      <c r="F21" s="17">
        <v>0.60991802727907629</v>
      </c>
      <c r="G21" s="17">
        <v>2.1637197985722334E-2</v>
      </c>
      <c r="H21" s="17">
        <v>0</v>
      </c>
      <c r="I21" s="17">
        <v>1</v>
      </c>
      <c r="J21" s="17">
        <v>0.53124469438736821</v>
      </c>
      <c r="K21" s="17">
        <v>-1.7246939379308839</v>
      </c>
    </row>
    <row r="22" spans="1:11" ht="12" customHeight="1" x14ac:dyDescent="0.2">
      <c r="A22" s="20" t="s">
        <v>20</v>
      </c>
      <c r="B22" s="19">
        <v>500</v>
      </c>
      <c r="C22" s="17">
        <v>0.29399999999999998</v>
      </c>
      <c r="D22" s="17">
        <v>0</v>
      </c>
      <c r="E22" s="17">
        <v>0.45604819911917172</v>
      </c>
      <c r="F22" s="17">
        <v>0.54221766846903841</v>
      </c>
      <c r="G22" s="17">
        <v>2.0395095484936551E-2</v>
      </c>
      <c r="H22" s="17">
        <v>0</v>
      </c>
      <c r="I22" s="17">
        <v>1</v>
      </c>
      <c r="J22" s="17">
        <v>0.90704144709449253</v>
      </c>
      <c r="K22" s="17">
        <v>-1.1820199631988961</v>
      </c>
    </row>
    <row r="23" spans="1:11" ht="12" customHeight="1" x14ac:dyDescent="0.2">
      <c r="A23" s="20" t="s">
        <v>0</v>
      </c>
      <c r="B23" s="19">
        <v>500</v>
      </c>
      <c r="C23" s="17">
        <v>3.4359999999999999</v>
      </c>
      <c r="D23" s="17">
        <v>3</v>
      </c>
      <c r="E23" s="17">
        <v>1.8332008211052608</v>
      </c>
      <c r="F23" s="17">
        <v>3.8935844667863568</v>
      </c>
      <c r="G23" s="17">
        <v>8.1983233047995888E-2</v>
      </c>
      <c r="H23" s="17">
        <v>1</v>
      </c>
      <c r="I23" s="17">
        <v>6</v>
      </c>
      <c r="J23" s="17">
        <v>9.5058370001049625E-3</v>
      </c>
      <c r="K23" s="17">
        <v>-1.5062489885246801</v>
      </c>
    </row>
    <row r="24" spans="1:11" ht="12" customHeight="1" x14ac:dyDescent="0.2">
      <c r="A24" s="20" t="s">
        <v>16</v>
      </c>
      <c r="B24" s="19">
        <v>500</v>
      </c>
      <c r="C24" s="17">
        <v>7.0000000000000007E-2</v>
      </c>
      <c r="D24" s="17">
        <v>0</v>
      </c>
      <c r="E24" s="17">
        <v>0.25540254681941538</v>
      </c>
      <c r="F24" s="17">
        <v>0.26457513110645903</v>
      </c>
      <c r="G24" s="17">
        <v>1.1421949126295709E-2</v>
      </c>
      <c r="H24" s="17">
        <v>0</v>
      </c>
      <c r="I24" s="17">
        <v>1</v>
      </c>
      <c r="J24" s="17">
        <v>3.3807564803634134</v>
      </c>
      <c r="K24" s="17">
        <v>9.4673681233853646</v>
      </c>
    </row>
    <row r="25" spans="1:11" ht="12" customHeight="1" x14ac:dyDescent="0.2">
      <c r="A25" s="20" t="s">
        <v>9</v>
      </c>
      <c r="B25" s="19">
        <v>500</v>
      </c>
      <c r="C25" s="17">
        <v>71.823199999999986</v>
      </c>
      <c r="D25" s="17">
        <v>68</v>
      </c>
      <c r="E25" s="17">
        <v>16.435991768396963</v>
      </c>
      <c r="F25" s="17">
        <v>73.676139964034419</v>
      </c>
      <c r="G25" s="17">
        <v>0.73503989743525178</v>
      </c>
      <c r="H25" s="17">
        <v>39.9</v>
      </c>
      <c r="I25" s="17">
        <v>127</v>
      </c>
      <c r="J25" s="17">
        <v>0.81439428313961126</v>
      </c>
      <c r="K25" s="17">
        <v>0.36225564220795903</v>
      </c>
    </row>
    <row r="27" spans="1:11" ht="12" customHeight="1" x14ac:dyDescent="0.2">
      <c r="A27" s="108" t="s">
        <v>261</v>
      </c>
    </row>
    <row r="28" spans="1:11" ht="12" customHeight="1" thickBot="1" x14ac:dyDescent="0.25">
      <c r="A28" s="109" t="s">
        <v>192</v>
      </c>
      <c r="B28" s="109" t="s">
        <v>262</v>
      </c>
    </row>
    <row r="29" spans="1:11" ht="12" customHeight="1" x14ac:dyDescent="0.2">
      <c r="A29" s="70" t="s">
        <v>4</v>
      </c>
      <c r="B29" s="17">
        <v>0.10887964447334736</v>
      </c>
    </row>
    <row r="30" spans="1:11" ht="12" customHeight="1" x14ac:dyDescent="0.2">
      <c r="A30" s="70" t="s">
        <v>257</v>
      </c>
      <c r="B30" s="17">
        <v>0.1088796444733475</v>
      </c>
    </row>
    <row r="31" spans="1:11" ht="12" customHeight="1" x14ac:dyDescent="0.2">
      <c r="A31" s="70" t="s">
        <v>6</v>
      </c>
      <c r="B31" s="17">
        <v>0.1088796444733473</v>
      </c>
    </row>
    <row r="32" spans="1:11" ht="12" customHeight="1" x14ac:dyDescent="0.2">
      <c r="A32" s="70" t="s">
        <v>8</v>
      </c>
      <c r="B32" s="17">
        <v>6.5818939331207152E-2</v>
      </c>
    </row>
    <row r="33" spans="1:2" ht="12" customHeight="1" x14ac:dyDescent="0.2">
      <c r="A33" s="70" t="s">
        <v>7</v>
      </c>
      <c r="B33" s="17">
        <v>4.8739017632981461E-2</v>
      </c>
    </row>
    <row r="34" spans="1:2" ht="12" customHeight="1" x14ac:dyDescent="0.2">
      <c r="A34" s="70" t="s">
        <v>5</v>
      </c>
      <c r="B34" s="17">
        <v>-2.5583464646475513E-3</v>
      </c>
    </row>
    <row r="35" spans="1:2" ht="12" customHeight="1" x14ac:dyDescent="0.2">
      <c r="A35" s="70" t="s">
        <v>14</v>
      </c>
      <c r="B35" s="17">
        <v>-1.5594108019640087E-2</v>
      </c>
    </row>
    <row r="36" spans="1:2" ht="12" customHeight="1" x14ac:dyDescent="0.2">
      <c r="A36" s="70" t="s">
        <v>11</v>
      </c>
      <c r="B36" s="17">
        <v>-3.8877484633278322E-2</v>
      </c>
    </row>
    <row r="37" spans="1:2" ht="12" customHeight="1" x14ac:dyDescent="0.2">
      <c r="A37" s="70" t="s">
        <v>21</v>
      </c>
      <c r="B37" s="17">
        <v>7.1480639428872575E-2</v>
      </c>
    </row>
    <row r="38" spans="1:2" ht="12" customHeight="1" x14ac:dyDescent="0.2">
      <c r="A38" s="70" t="s">
        <v>2</v>
      </c>
      <c r="B38" s="17">
        <v>0.99133333333333329</v>
      </c>
    </row>
    <row r="39" spans="1:2" ht="12" customHeight="1" x14ac:dyDescent="0.2">
      <c r="A39" s="70" t="s">
        <v>10</v>
      </c>
      <c r="B39" s="17">
        <v>-8.6832034845437528E-3</v>
      </c>
    </row>
    <row r="40" spans="1:2" ht="12" customHeight="1" x14ac:dyDescent="0.2">
      <c r="A40" s="70" t="s">
        <v>13</v>
      </c>
      <c r="B40" s="17">
        <v>-8.2564102564102633E-3</v>
      </c>
    </row>
    <row r="41" spans="1:2" ht="12" customHeight="1" x14ac:dyDescent="0.2">
      <c r="A41" s="70" t="s">
        <v>15</v>
      </c>
      <c r="B41" s="17">
        <v>3.1473684210526008E-2</v>
      </c>
    </row>
    <row r="42" spans="1:2" ht="12" customHeight="1" x14ac:dyDescent="0.2">
      <c r="A42" s="70" t="s">
        <v>1</v>
      </c>
      <c r="B42" s="17">
        <v>1.507556960518892E-2</v>
      </c>
    </row>
    <row r="43" spans="1:2" ht="12" customHeight="1" x14ac:dyDescent="0.2">
      <c r="A43" s="70" t="s">
        <v>12</v>
      </c>
      <c r="B43" s="17">
        <v>2.7427847842214314E-2</v>
      </c>
    </row>
    <row r="44" spans="1:2" ht="12" customHeight="1" x14ac:dyDescent="0.2">
      <c r="A44" s="70" t="s">
        <v>3</v>
      </c>
      <c r="B44" s="17">
        <v>-1.9263050674815044E-2</v>
      </c>
    </row>
    <row r="45" spans="1:2" ht="12" customHeight="1" x14ac:dyDescent="0.2">
      <c r="A45" s="70" t="s">
        <v>17</v>
      </c>
      <c r="B45" s="17">
        <v>5.5039591315453273E-2</v>
      </c>
    </row>
    <row r="46" spans="1:2" ht="12" customHeight="1" x14ac:dyDescent="0.2">
      <c r="A46" s="70" t="s">
        <v>18</v>
      </c>
      <c r="B46" s="17">
        <v>7.5924223624823359E-2</v>
      </c>
    </row>
    <row r="47" spans="1:2" ht="12" customHeight="1" x14ac:dyDescent="0.2">
      <c r="A47" s="70" t="s">
        <v>19</v>
      </c>
      <c r="B47" s="17">
        <v>-4.2449010341756896E-2</v>
      </c>
    </row>
    <row r="48" spans="1:2" ht="12" customHeight="1" x14ac:dyDescent="0.2">
      <c r="A48" s="70" t="s">
        <v>20</v>
      </c>
      <c r="B48" s="17">
        <v>-2.220458268293132E-2</v>
      </c>
    </row>
    <row r="49" spans="1:2" ht="12" customHeight="1" x14ac:dyDescent="0.2">
      <c r="A49" s="70" t="s">
        <v>0</v>
      </c>
      <c r="B49" s="17">
        <v>8.4664939723971058E-3</v>
      </c>
    </row>
    <row r="50" spans="1:2" ht="12" customHeight="1" x14ac:dyDescent="0.2">
      <c r="A50" s="70" t="s">
        <v>16</v>
      </c>
      <c r="B50" s="17">
        <v>4.7468509984639397E-2</v>
      </c>
    </row>
    <row r="51" spans="1:2" ht="12" customHeight="1" x14ac:dyDescent="0.2">
      <c r="A51" s="70" t="s">
        <v>9</v>
      </c>
      <c r="B51" s="17">
        <v>-2.1294795567566714E-2</v>
      </c>
    </row>
    <row r="53" spans="1:2" ht="12" customHeight="1" x14ac:dyDescent="0.2">
      <c r="A53" s="108" t="s">
        <v>263</v>
      </c>
    </row>
    <row r="54" spans="1:2" ht="12" customHeight="1" x14ac:dyDescent="0.2">
      <c r="A54" s="17" t="s">
        <v>265</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A14B95-9BE2-49A1-9E6F-586660FA8812}">
  <dimension ref="A1:KO99"/>
  <sheetViews>
    <sheetView showGridLines="0" showRowColHeaders="0" topLeftCell="A52" zoomScaleNormal="100" workbookViewId="0">
      <pane xSplit="1" topLeftCell="B1" activePane="topRight" state="frozenSplit"/>
      <selection pane="topRight" activeCell="K83" sqref="K83"/>
    </sheetView>
  </sheetViews>
  <sheetFormatPr defaultRowHeight="12" customHeight="1" outlineLevelRow="1" x14ac:dyDescent="0.2"/>
  <cols>
    <col min="1" max="1" width="17.77734375" style="17" customWidth="1"/>
    <col min="2" max="10" width="9.77734375" style="17" customWidth="1"/>
    <col min="11" max="25" width="10.5546875" style="17" customWidth="1"/>
    <col min="26" max="300" width="8.88671875" style="17"/>
    <col min="301" max="301" width="72.44140625" style="17" bestFit="1" customWidth="1"/>
    <col min="302" max="16384" width="8.88671875" style="17"/>
  </cols>
  <sheetData>
    <row r="1" spans="1:301" ht="12" customHeight="1" x14ac:dyDescent="0.2">
      <c r="A1" s="108" t="s">
        <v>191</v>
      </c>
      <c r="B1" s="17" t="s">
        <v>301</v>
      </c>
      <c r="N1" s="168" t="s">
        <v>287</v>
      </c>
      <c r="T1" s="152">
        <v>1</v>
      </c>
      <c r="W1" s="111"/>
      <c r="X1" s="111">
        <v>23</v>
      </c>
      <c r="Z1" s="116" t="s">
        <v>300</v>
      </c>
      <c r="KO1" s="115" t="s">
        <v>300</v>
      </c>
    </row>
    <row r="2" spans="1:301" ht="12" customHeight="1" outlineLevel="1" thickBot="1" x14ac:dyDescent="0.25">
      <c r="A2" s="109" t="s">
        <v>192</v>
      </c>
      <c r="B2" s="109" t="s">
        <v>40</v>
      </c>
      <c r="C2" s="109" t="s">
        <v>39</v>
      </c>
      <c r="D2" s="109" t="s">
        <v>193</v>
      </c>
      <c r="E2" s="109" t="s">
        <v>194</v>
      </c>
      <c r="F2" s="109" t="s">
        <v>195</v>
      </c>
      <c r="G2" s="109" t="s">
        <v>196</v>
      </c>
      <c r="H2" s="109" t="s">
        <v>197</v>
      </c>
      <c r="I2" s="109" t="s">
        <v>198</v>
      </c>
      <c r="J2" s="109" t="s">
        <v>258</v>
      </c>
      <c r="K2" s="109" t="s">
        <v>259</v>
      </c>
    </row>
    <row r="3" spans="1:301" ht="12" customHeight="1" outlineLevel="1" x14ac:dyDescent="0.2">
      <c r="A3" s="20" t="s">
        <v>4</v>
      </c>
      <c r="B3" s="19">
        <v>500</v>
      </c>
      <c r="C3" s="17">
        <v>68.561999999999998</v>
      </c>
      <c r="D3" s="17">
        <v>67</v>
      </c>
      <c r="E3" s="17">
        <v>8.9895372271946599</v>
      </c>
      <c r="F3" s="17">
        <v>69.147653611673618</v>
      </c>
      <c r="G3" s="17">
        <v>0.40202432652544456</v>
      </c>
      <c r="H3" s="17">
        <v>55</v>
      </c>
      <c r="I3" s="17">
        <v>90</v>
      </c>
      <c r="J3" s="17">
        <v>0.4299530352569701</v>
      </c>
      <c r="K3" s="17">
        <v>-0.82323040039541429</v>
      </c>
    </row>
    <row r="4" spans="1:301" ht="12" customHeight="1" outlineLevel="1" x14ac:dyDescent="0.2">
      <c r="A4" s="20" t="s">
        <v>257</v>
      </c>
      <c r="B4" s="19">
        <v>500</v>
      </c>
      <c r="C4" s="17">
        <v>2.4469315462738452E-16</v>
      </c>
      <c r="D4" s="17">
        <v>-0.17393157260440931</v>
      </c>
      <c r="E4" s="17">
        <v>1.0010015025043826</v>
      </c>
      <c r="F4" s="17">
        <v>0.99999999999999978</v>
      </c>
      <c r="G4" s="17">
        <v>4.4766148103584508E-2</v>
      </c>
      <c r="H4" s="17">
        <v>-1.5101536412682472</v>
      </c>
      <c r="I4" s="17">
        <v>2.3871607256679468</v>
      </c>
      <c r="J4" s="17">
        <v>0.42995303525697071</v>
      </c>
      <c r="K4" s="17">
        <v>-0.82323040039541251</v>
      </c>
    </row>
    <row r="5" spans="1:301" ht="12" customHeight="1" outlineLevel="1" x14ac:dyDescent="0.2">
      <c r="A5" s="20" t="s">
        <v>6</v>
      </c>
      <c r="B5" s="19">
        <v>500</v>
      </c>
      <c r="C5" s="17">
        <v>2.2426505097428162E-16</v>
      </c>
      <c r="D5" s="17">
        <v>-0.17375755397894344</v>
      </c>
      <c r="E5" s="17">
        <v>0.99999999999999756</v>
      </c>
      <c r="F5" s="17">
        <v>0.99899949949937172</v>
      </c>
      <c r="G5" s="17">
        <v>4.4721359549995683E-2</v>
      </c>
      <c r="H5" s="17">
        <v>-1.508642731794132</v>
      </c>
      <c r="I5" s="17">
        <v>2.3847723701668344</v>
      </c>
      <c r="J5" s="17">
        <v>0.42995303525696904</v>
      </c>
      <c r="K5" s="17">
        <v>-0.82323040039541961</v>
      </c>
    </row>
    <row r="6" spans="1:301" ht="12" customHeight="1" outlineLevel="1" x14ac:dyDescent="0.2">
      <c r="A6" s="20" t="s">
        <v>8</v>
      </c>
      <c r="B6" s="19">
        <v>500</v>
      </c>
      <c r="C6" s="17">
        <v>-0.12641095656874243</v>
      </c>
      <c r="D6" s="17">
        <v>0</v>
      </c>
      <c r="E6" s="17">
        <v>0.80962577473906794</v>
      </c>
      <c r="F6" s="17">
        <v>0.81863461768496992</v>
      </c>
      <c r="G6" s="17">
        <v>3.6207565373049755E-2</v>
      </c>
      <c r="H6" s="17">
        <v>-1.508642731794132</v>
      </c>
      <c r="I6" s="17">
        <v>2.3847723701668344</v>
      </c>
      <c r="J6" s="17">
        <v>0.48898720044106259</v>
      </c>
      <c r="K6" s="17">
        <v>0.11921856835258771</v>
      </c>
    </row>
    <row r="7" spans="1:301" ht="12" customHeight="1" outlineLevel="1" x14ac:dyDescent="0.2">
      <c r="A7" s="20" t="s">
        <v>7</v>
      </c>
      <c r="B7" s="19">
        <v>500</v>
      </c>
      <c r="C7" s="17">
        <v>0.12641095656874271</v>
      </c>
      <c r="D7" s="17">
        <v>0</v>
      </c>
      <c r="E7" s="17">
        <v>0.55900142932117769</v>
      </c>
      <c r="F7" s="17">
        <v>0.57257083642792883</v>
      </c>
      <c r="G7" s="17">
        <v>2.4999303909633949E-2</v>
      </c>
      <c r="H7" s="17">
        <v>-1.3974023003095328</v>
      </c>
      <c r="I7" s="17">
        <v>2.3847723701668344</v>
      </c>
      <c r="J7" s="17">
        <v>1.7234477126588947</v>
      </c>
      <c r="K7" s="17">
        <v>4.4706123792557104</v>
      </c>
    </row>
    <row r="8" spans="1:301" ht="12" customHeight="1" outlineLevel="1" x14ac:dyDescent="0.2">
      <c r="A8" s="20" t="s">
        <v>5</v>
      </c>
      <c r="B8" s="19">
        <v>500</v>
      </c>
      <c r="C8" s="17">
        <v>18.414000000000001</v>
      </c>
      <c r="D8" s="17">
        <v>0</v>
      </c>
      <c r="E8" s="17">
        <v>32.091905284191824</v>
      </c>
      <c r="F8" s="17">
        <v>36.971691873648417</v>
      </c>
      <c r="G8" s="17">
        <v>1.4351936348587524</v>
      </c>
      <c r="H8" s="17">
        <v>0</v>
      </c>
      <c r="I8" s="17">
        <v>90</v>
      </c>
      <c r="J8" s="17">
        <v>1.2167523529903601</v>
      </c>
      <c r="K8" s="17">
        <v>-0.41772107971339034</v>
      </c>
    </row>
    <row r="9" spans="1:301" ht="12" customHeight="1" outlineLevel="1" x14ac:dyDescent="0.2">
      <c r="A9" s="20" t="s">
        <v>14</v>
      </c>
      <c r="B9" s="19">
        <v>500</v>
      </c>
      <c r="C9" s="17">
        <v>0.376</v>
      </c>
      <c r="D9" s="17">
        <v>0</v>
      </c>
      <c r="E9" s="17">
        <v>0.48486512390225955</v>
      </c>
      <c r="F9" s="17">
        <v>0.61318838867023562</v>
      </c>
      <c r="G9" s="17">
        <v>2.1683827539286209E-2</v>
      </c>
      <c r="H9" s="17">
        <v>0</v>
      </c>
      <c r="I9" s="17">
        <v>1</v>
      </c>
      <c r="J9" s="17">
        <v>0.51353659329380597</v>
      </c>
      <c r="K9" s="17">
        <v>-1.7432693327687574</v>
      </c>
    </row>
    <row r="10" spans="1:301" ht="12" customHeight="1" outlineLevel="1" x14ac:dyDescent="0.2">
      <c r="A10" s="20" t="s">
        <v>11</v>
      </c>
      <c r="B10" s="19">
        <v>500</v>
      </c>
      <c r="C10" s="17">
        <v>27.553033480000007</v>
      </c>
      <c r="D10" s="17">
        <v>26.418980000000001</v>
      </c>
      <c r="E10" s="17">
        <v>5.9739583261718439</v>
      </c>
      <c r="F10" s="17">
        <v>28.19195728708231</v>
      </c>
      <c r="G10" s="17">
        <v>0.26716353824142208</v>
      </c>
      <c r="H10" s="17">
        <v>14.87637</v>
      </c>
      <c r="I10" s="17">
        <v>49.082410000000003</v>
      </c>
      <c r="J10" s="17">
        <v>0.86233807664749507</v>
      </c>
      <c r="K10" s="17">
        <v>0.49956299035372531</v>
      </c>
    </row>
    <row r="11" spans="1:301" ht="12" customHeight="1" outlineLevel="1" x14ac:dyDescent="0.2">
      <c r="A11" s="20" t="s">
        <v>21</v>
      </c>
      <c r="B11" s="19">
        <v>500</v>
      </c>
      <c r="C11" s="17">
        <v>3.698</v>
      </c>
      <c r="D11" s="17">
        <v>3</v>
      </c>
      <c r="E11" s="17">
        <v>2.4954459523303654</v>
      </c>
      <c r="F11" s="17">
        <v>4.4598206241955518</v>
      </c>
      <c r="G11" s="17">
        <v>0.11159973567174793</v>
      </c>
      <c r="H11" s="17">
        <v>0</v>
      </c>
      <c r="I11" s="17">
        <v>11</v>
      </c>
      <c r="J11" s="17">
        <v>0.43919863311773394</v>
      </c>
      <c r="K11" s="17">
        <v>-0.4942778818657656</v>
      </c>
    </row>
    <row r="12" spans="1:301" ht="12" customHeight="1" outlineLevel="1" x14ac:dyDescent="0.2">
      <c r="A12" s="20" t="s">
        <v>2</v>
      </c>
      <c r="B12" s="19">
        <v>500</v>
      </c>
      <c r="C12" s="17">
        <v>0.25</v>
      </c>
      <c r="D12" s="17">
        <v>0</v>
      </c>
      <c r="E12" s="17">
        <v>0.433446365197594</v>
      </c>
      <c r="F12" s="17">
        <v>0.5</v>
      </c>
      <c r="G12" s="17">
        <v>1.9384310743640384E-2</v>
      </c>
      <c r="H12" s="17">
        <v>0</v>
      </c>
      <c r="I12" s="17">
        <v>1</v>
      </c>
      <c r="J12" s="17">
        <v>1.1581779717997276</v>
      </c>
      <c r="K12" s="17">
        <v>-0.66128497895000571</v>
      </c>
    </row>
    <row r="13" spans="1:301" ht="12" customHeight="1" outlineLevel="1" x14ac:dyDescent="0.2">
      <c r="A13" s="20" t="s">
        <v>10</v>
      </c>
      <c r="B13" s="19">
        <v>500</v>
      </c>
      <c r="C13" s="17">
        <v>161.364</v>
      </c>
      <c r="D13" s="17">
        <v>161.5</v>
      </c>
      <c r="E13" s="17">
        <v>6.3554927879082914</v>
      </c>
      <c r="F13" s="17">
        <v>161.48886029692574</v>
      </c>
      <c r="G13" s="17">
        <v>0.28422627808545187</v>
      </c>
      <c r="H13" s="17">
        <v>134</v>
      </c>
      <c r="I13" s="17">
        <v>199</v>
      </c>
      <c r="J13" s="17">
        <v>0.25333081770493376</v>
      </c>
      <c r="K13" s="17">
        <v>2.5519068225872164</v>
      </c>
    </row>
    <row r="14" spans="1:301" ht="12" customHeight="1" outlineLevel="1" x14ac:dyDescent="0.2">
      <c r="A14" s="20" t="s">
        <v>13</v>
      </c>
      <c r="B14" s="19">
        <v>500</v>
      </c>
      <c r="C14" s="17">
        <v>0.13</v>
      </c>
      <c r="D14" s="17">
        <v>0</v>
      </c>
      <c r="E14" s="17">
        <v>0.33664024314780494</v>
      </c>
      <c r="F14" s="17">
        <v>0.36055512754639896</v>
      </c>
      <c r="G14" s="17">
        <v>1.5055009352810992E-2</v>
      </c>
      <c r="H14" s="17">
        <v>0</v>
      </c>
      <c r="I14" s="17">
        <v>1</v>
      </c>
      <c r="J14" s="17">
        <v>2.2070204102840725</v>
      </c>
      <c r="K14" s="17">
        <v>2.882452963495989</v>
      </c>
    </row>
    <row r="15" spans="1:301" ht="12" customHeight="1" outlineLevel="1" x14ac:dyDescent="0.2">
      <c r="A15" s="20" t="s">
        <v>15</v>
      </c>
      <c r="B15" s="19">
        <v>500</v>
      </c>
      <c r="C15" s="17">
        <v>0.05</v>
      </c>
      <c r="D15" s="17">
        <v>0</v>
      </c>
      <c r="E15" s="17">
        <v>0.21816321958744908</v>
      </c>
      <c r="F15" s="17">
        <v>0.22360679774997899</v>
      </c>
      <c r="G15" s="26">
        <v>9.756555783754995E-3</v>
      </c>
      <c r="H15" s="17">
        <v>0</v>
      </c>
      <c r="I15" s="17">
        <v>1</v>
      </c>
      <c r="J15" s="17">
        <v>4.1419193369994636</v>
      </c>
      <c r="K15" s="17">
        <v>15.216345632450274</v>
      </c>
    </row>
    <row r="16" spans="1:301" ht="12" customHeight="1" outlineLevel="1" x14ac:dyDescent="0.2">
      <c r="A16" s="20" t="s">
        <v>1</v>
      </c>
      <c r="B16" s="19">
        <v>500</v>
      </c>
      <c r="C16" s="17">
        <v>178.55</v>
      </c>
      <c r="D16" s="17">
        <v>182.5</v>
      </c>
      <c r="E16" s="17">
        <v>119.33944572777781</v>
      </c>
      <c r="F16" s="17">
        <v>214.69401947888537</v>
      </c>
      <c r="G16" s="17">
        <v>5.3370222608891611</v>
      </c>
      <c r="H16" s="17">
        <v>1</v>
      </c>
      <c r="I16" s="17">
        <v>325</v>
      </c>
      <c r="J16" s="17">
        <v>-8.546231590675403E-2</v>
      </c>
      <c r="K16" s="17">
        <v>-1.7687315466914981</v>
      </c>
    </row>
    <row r="17" spans="1:11" ht="12" customHeight="1" outlineLevel="1" x14ac:dyDescent="0.2">
      <c r="A17" s="20" t="s">
        <v>12</v>
      </c>
      <c r="B17" s="19">
        <v>500</v>
      </c>
      <c r="C17" s="17">
        <v>0.19400000000000001</v>
      </c>
      <c r="D17" s="17">
        <v>0</v>
      </c>
      <c r="E17" s="17">
        <v>0.39582490410460386</v>
      </c>
      <c r="F17" s="17">
        <v>0.44045431091090481</v>
      </c>
      <c r="G17" s="17">
        <v>1.7701827855304594E-2</v>
      </c>
      <c r="H17" s="17">
        <v>0</v>
      </c>
      <c r="I17" s="17">
        <v>1</v>
      </c>
      <c r="J17" s="17">
        <v>1.5523475783194147</v>
      </c>
      <c r="K17" s="17">
        <v>0.41141263545501339</v>
      </c>
    </row>
    <row r="18" spans="1:11" ht="12" customHeight="1" outlineLevel="1" x14ac:dyDescent="0.2">
      <c r="A18" s="20" t="s">
        <v>3</v>
      </c>
      <c r="B18" s="19">
        <v>500</v>
      </c>
      <c r="C18" s="17">
        <v>0.252</v>
      </c>
      <c r="D18" s="17">
        <v>0</v>
      </c>
      <c r="E18" s="17">
        <v>0.43459607395257266</v>
      </c>
      <c r="F18" s="17">
        <v>0.50199601592044529</v>
      </c>
      <c r="G18" s="17">
        <v>1.9435727282249564E-2</v>
      </c>
      <c r="H18" s="17">
        <v>0</v>
      </c>
      <c r="I18" s="17">
        <v>1</v>
      </c>
      <c r="J18" s="17">
        <v>1.1458731399534734</v>
      </c>
      <c r="K18" s="17">
        <v>-0.68974980064478597</v>
      </c>
    </row>
    <row r="19" spans="1:11" ht="12" customHeight="1" outlineLevel="1" x14ac:dyDescent="0.2">
      <c r="A19" s="20" t="s">
        <v>17</v>
      </c>
      <c r="B19" s="19">
        <v>500</v>
      </c>
      <c r="C19" s="17">
        <v>1.96</v>
      </c>
      <c r="D19" s="17">
        <v>2</v>
      </c>
      <c r="E19" s="17">
        <v>0.79224700101751255</v>
      </c>
      <c r="F19" s="17">
        <v>2.1137644144984558</v>
      </c>
      <c r="G19" s="17">
        <v>3.5430362984910063E-2</v>
      </c>
      <c r="H19" s="17">
        <v>1</v>
      </c>
      <c r="I19" s="17">
        <v>3</v>
      </c>
      <c r="J19" s="17">
        <v>7.1279657778288083E-2</v>
      </c>
      <c r="K19" s="17">
        <v>-1.4024733527596316</v>
      </c>
    </row>
    <row r="20" spans="1:11" ht="12" customHeight="1" outlineLevel="1" x14ac:dyDescent="0.2">
      <c r="A20" s="20" t="s">
        <v>18</v>
      </c>
      <c r="B20" s="19">
        <v>500</v>
      </c>
      <c r="C20" s="17">
        <v>0.33400000000000002</v>
      </c>
      <c r="D20" s="17">
        <v>0</v>
      </c>
      <c r="E20" s="17">
        <v>0.47211204131976792</v>
      </c>
      <c r="F20" s="17">
        <v>0.57792733107199568</v>
      </c>
      <c r="G20" s="17">
        <v>2.1113492347743811E-2</v>
      </c>
      <c r="H20" s="17">
        <v>0</v>
      </c>
      <c r="I20" s="17">
        <v>1</v>
      </c>
      <c r="J20" s="17">
        <v>0.7060470908590265</v>
      </c>
      <c r="K20" s="17">
        <v>-1.5075437610648583</v>
      </c>
    </row>
    <row r="21" spans="1:11" ht="12" customHeight="1" outlineLevel="1" x14ac:dyDescent="0.2">
      <c r="A21" s="20" t="s">
        <v>19</v>
      </c>
      <c r="B21" s="19">
        <v>500</v>
      </c>
      <c r="C21" s="17">
        <v>0.372</v>
      </c>
      <c r="D21" s="17">
        <v>0</v>
      </c>
      <c r="E21" s="17">
        <v>0.48382245538696667</v>
      </c>
      <c r="F21" s="17">
        <v>0.60991802727907629</v>
      </c>
      <c r="G21" s="17">
        <v>2.1637197985722334E-2</v>
      </c>
      <c r="H21" s="17">
        <v>0</v>
      </c>
      <c r="I21" s="17">
        <v>1</v>
      </c>
      <c r="J21" s="17">
        <v>0.53124469438736821</v>
      </c>
      <c r="K21" s="17">
        <v>-1.7246939379308839</v>
      </c>
    </row>
    <row r="22" spans="1:11" ht="12" customHeight="1" outlineLevel="1" x14ac:dyDescent="0.2">
      <c r="A22" s="20" t="s">
        <v>20</v>
      </c>
      <c r="B22" s="19">
        <v>500</v>
      </c>
      <c r="C22" s="17">
        <v>0.29399999999999998</v>
      </c>
      <c r="D22" s="17">
        <v>0</v>
      </c>
      <c r="E22" s="17">
        <v>0.45604819911917172</v>
      </c>
      <c r="F22" s="17">
        <v>0.54221766846903841</v>
      </c>
      <c r="G22" s="17">
        <v>2.0395095484936551E-2</v>
      </c>
      <c r="H22" s="17">
        <v>0</v>
      </c>
      <c r="I22" s="17">
        <v>1</v>
      </c>
      <c r="J22" s="17">
        <v>0.90704144709449253</v>
      </c>
      <c r="K22" s="17">
        <v>-1.1820199631988961</v>
      </c>
    </row>
    <row r="23" spans="1:11" ht="12" customHeight="1" outlineLevel="1" x14ac:dyDescent="0.2">
      <c r="A23" s="20" t="s">
        <v>0</v>
      </c>
      <c r="B23" s="19">
        <v>500</v>
      </c>
      <c r="C23" s="17">
        <v>3.4359999999999999</v>
      </c>
      <c r="D23" s="17">
        <v>3</v>
      </c>
      <c r="E23" s="17">
        <v>1.8332008211052608</v>
      </c>
      <c r="F23" s="17">
        <v>3.8935844667863568</v>
      </c>
      <c r="G23" s="17">
        <v>8.1983233047995888E-2</v>
      </c>
      <c r="H23" s="17">
        <v>1</v>
      </c>
      <c r="I23" s="17">
        <v>6</v>
      </c>
      <c r="J23" s="17">
        <v>9.5058370001049625E-3</v>
      </c>
      <c r="K23" s="17">
        <v>-1.5062489885246801</v>
      </c>
    </row>
    <row r="24" spans="1:11" ht="12" customHeight="1" outlineLevel="1" x14ac:dyDescent="0.2">
      <c r="A24" s="20" t="s">
        <v>16</v>
      </c>
      <c r="B24" s="19">
        <v>500</v>
      </c>
      <c r="C24" s="17">
        <v>7.0000000000000007E-2</v>
      </c>
      <c r="D24" s="17">
        <v>0</v>
      </c>
      <c r="E24" s="17">
        <v>0.25540254681941538</v>
      </c>
      <c r="F24" s="17">
        <v>0.26457513110645903</v>
      </c>
      <c r="G24" s="17">
        <v>1.1421949126295709E-2</v>
      </c>
      <c r="H24" s="17">
        <v>0</v>
      </c>
      <c r="I24" s="17">
        <v>1</v>
      </c>
      <c r="J24" s="17">
        <v>3.3807564803634134</v>
      </c>
      <c r="K24" s="17">
        <v>9.4673681233853646</v>
      </c>
    </row>
    <row r="25" spans="1:11" ht="12" customHeight="1" outlineLevel="1" x14ac:dyDescent="0.2">
      <c r="A25" s="20" t="s">
        <v>9</v>
      </c>
      <c r="B25" s="19">
        <v>500</v>
      </c>
      <c r="C25" s="17">
        <v>71.823199999999986</v>
      </c>
      <c r="D25" s="17">
        <v>68</v>
      </c>
      <c r="E25" s="17">
        <v>16.435991768396963</v>
      </c>
      <c r="F25" s="17">
        <v>73.676139964034419</v>
      </c>
      <c r="G25" s="17">
        <v>0.73503989743525178</v>
      </c>
      <c r="H25" s="17">
        <v>39.9</v>
      </c>
      <c r="I25" s="17">
        <v>127</v>
      </c>
      <c r="J25" s="17">
        <v>0.81439428313961126</v>
      </c>
      <c r="K25" s="17">
        <v>0.36225564220795903</v>
      </c>
    </row>
    <row r="26" spans="1:11" ht="12" customHeight="1" x14ac:dyDescent="0.2">
      <c r="A26" s="114"/>
    </row>
    <row r="27" spans="1:11" ht="12" customHeight="1" x14ac:dyDescent="0.2">
      <c r="A27" s="108" t="s">
        <v>261</v>
      </c>
    </row>
    <row r="28" spans="1:11" ht="12" customHeight="1" outlineLevel="1" thickBot="1" x14ac:dyDescent="0.25">
      <c r="A28" s="109" t="s">
        <v>192</v>
      </c>
      <c r="B28" s="109" t="s">
        <v>262</v>
      </c>
    </row>
    <row r="29" spans="1:11" ht="12" customHeight="1" outlineLevel="1" x14ac:dyDescent="0.2">
      <c r="A29" s="70" t="s">
        <v>4</v>
      </c>
      <c r="B29" s="17">
        <v>0.10887964447334736</v>
      </c>
    </row>
    <row r="30" spans="1:11" ht="12" customHeight="1" outlineLevel="1" x14ac:dyDescent="0.2">
      <c r="A30" s="70" t="s">
        <v>257</v>
      </c>
      <c r="B30" s="17">
        <v>0.1088796444733475</v>
      </c>
    </row>
    <row r="31" spans="1:11" ht="12" customHeight="1" outlineLevel="1" x14ac:dyDescent="0.2">
      <c r="A31" s="70" t="s">
        <v>6</v>
      </c>
      <c r="B31" s="17">
        <v>0.1088796444733473</v>
      </c>
    </row>
    <row r="32" spans="1:11" ht="12" customHeight="1" outlineLevel="1" x14ac:dyDescent="0.2">
      <c r="A32" s="70" t="s">
        <v>8</v>
      </c>
      <c r="B32" s="17">
        <v>6.5818939331207152E-2</v>
      </c>
    </row>
    <row r="33" spans="1:2" ht="12" customHeight="1" outlineLevel="1" x14ac:dyDescent="0.2">
      <c r="A33" s="70" t="s">
        <v>7</v>
      </c>
      <c r="B33" s="17">
        <v>4.8739017632981461E-2</v>
      </c>
    </row>
    <row r="34" spans="1:2" ht="12" customHeight="1" outlineLevel="1" x14ac:dyDescent="0.2">
      <c r="A34" s="70" t="s">
        <v>5</v>
      </c>
      <c r="B34" s="17">
        <v>-2.5583464646475513E-3</v>
      </c>
    </row>
    <row r="35" spans="1:2" ht="12" customHeight="1" outlineLevel="1" x14ac:dyDescent="0.2">
      <c r="A35" s="70" t="s">
        <v>14</v>
      </c>
      <c r="B35" s="17">
        <v>-1.5594108019640087E-2</v>
      </c>
    </row>
    <row r="36" spans="1:2" ht="12" customHeight="1" outlineLevel="1" x14ac:dyDescent="0.2">
      <c r="A36" s="70" t="s">
        <v>11</v>
      </c>
      <c r="B36" s="17">
        <v>-3.8877484633278322E-2</v>
      </c>
    </row>
    <row r="37" spans="1:2" ht="12" customHeight="1" outlineLevel="1" x14ac:dyDescent="0.2">
      <c r="A37" s="70" t="s">
        <v>21</v>
      </c>
      <c r="B37" s="17">
        <v>7.1480639428872575E-2</v>
      </c>
    </row>
    <row r="38" spans="1:2" ht="12" customHeight="1" outlineLevel="1" x14ac:dyDescent="0.2">
      <c r="A38" s="70" t="s">
        <v>2</v>
      </c>
      <c r="B38" s="17">
        <v>0.99133333333333329</v>
      </c>
    </row>
    <row r="39" spans="1:2" ht="12" customHeight="1" outlineLevel="1" x14ac:dyDescent="0.2">
      <c r="A39" s="70" t="s">
        <v>10</v>
      </c>
      <c r="B39" s="17">
        <v>-8.6832034845437528E-3</v>
      </c>
    </row>
    <row r="40" spans="1:2" ht="12" customHeight="1" outlineLevel="1" x14ac:dyDescent="0.2">
      <c r="A40" s="70" t="s">
        <v>13</v>
      </c>
      <c r="B40" s="17">
        <v>-8.2564102564102633E-3</v>
      </c>
    </row>
    <row r="41" spans="1:2" ht="12" customHeight="1" outlineLevel="1" x14ac:dyDescent="0.2">
      <c r="A41" s="70" t="s">
        <v>15</v>
      </c>
      <c r="B41" s="17">
        <v>3.1473684210526008E-2</v>
      </c>
    </row>
    <row r="42" spans="1:2" ht="12" customHeight="1" outlineLevel="1" x14ac:dyDescent="0.2">
      <c r="A42" s="70" t="s">
        <v>1</v>
      </c>
      <c r="B42" s="17">
        <v>1.507556960518892E-2</v>
      </c>
    </row>
    <row r="43" spans="1:2" ht="12" customHeight="1" outlineLevel="1" x14ac:dyDescent="0.2">
      <c r="A43" s="70" t="s">
        <v>12</v>
      </c>
      <c r="B43" s="17">
        <v>2.7427847842214314E-2</v>
      </c>
    </row>
    <row r="44" spans="1:2" ht="12" customHeight="1" outlineLevel="1" x14ac:dyDescent="0.2">
      <c r="A44" s="70" t="s">
        <v>3</v>
      </c>
      <c r="B44" s="17">
        <v>-1.9263050674815044E-2</v>
      </c>
    </row>
    <row r="45" spans="1:2" ht="12" customHeight="1" outlineLevel="1" x14ac:dyDescent="0.2">
      <c r="A45" s="70" t="s">
        <v>17</v>
      </c>
      <c r="B45" s="17">
        <v>5.5039591315453273E-2</v>
      </c>
    </row>
    <row r="46" spans="1:2" ht="12" customHeight="1" outlineLevel="1" x14ac:dyDescent="0.2">
      <c r="A46" s="70" t="s">
        <v>18</v>
      </c>
      <c r="B46" s="17">
        <v>7.5924223624823359E-2</v>
      </c>
    </row>
    <row r="47" spans="1:2" ht="12" customHeight="1" outlineLevel="1" x14ac:dyDescent="0.2">
      <c r="A47" s="70" t="s">
        <v>19</v>
      </c>
      <c r="B47" s="17">
        <v>-4.2449010341756896E-2</v>
      </c>
    </row>
    <row r="48" spans="1:2" ht="12" customHeight="1" outlineLevel="1" x14ac:dyDescent="0.2">
      <c r="A48" s="70" t="s">
        <v>20</v>
      </c>
      <c r="B48" s="17">
        <v>-2.220458268293132E-2</v>
      </c>
    </row>
    <row r="49" spans="1:25" ht="12" customHeight="1" outlineLevel="1" x14ac:dyDescent="0.2">
      <c r="A49" s="70" t="s">
        <v>0</v>
      </c>
      <c r="B49" s="17">
        <v>8.4664939723971058E-3</v>
      </c>
    </row>
    <row r="50" spans="1:25" ht="12" customHeight="1" outlineLevel="1" x14ac:dyDescent="0.2">
      <c r="A50" s="70" t="s">
        <v>16</v>
      </c>
      <c r="B50" s="17">
        <v>4.7468509984639397E-2</v>
      </c>
    </row>
    <row r="51" spans="1:25" ht="12" customHeight="1" outlineLevel="1" x14ac:dyDescent="0.2">
      <c r="A51" s="70" t="s">
        <v>9</v>
      </c>
      <c r="B51" s="17">
        <v>-2.1294795567566714E-2</v>
      </c>
    </row>
    <row r="52" spans="1:25" ht="12" customHeight="1" x14ac:dyDescent="0.2">
      <c r="A52" s="114"/>
    </row>
    <row r="53" spans="1:25" ht="12" customHeight="1" x14ac:dyDescent="0.2">
      <c r="A53" s="108" t="s">
        <v>199</v>
      </c>
    </row>
    <row r="54" spans="1:25" ht="12" customHeight="1" outlineLevel="1" thickBot="1" x14ac:dyDescent="0.25">
      <c r="A54" s="109" t="s">
        <v>192</v>
      </c>
      <c r="B54" s="110" t="s">
        <v>327</v>
      </c>
    </row>
    <row r="55" spans="1:25" ht="12" customHeight="1" outlineLevel="1" thickBot="1" x14ac:dyDescent="0.25">
      <c r="A55" s="70" t="s">
        <v>4</v>
      </c>
      <c r="B55" s="112" t="s">
        <v>303</v>
      </c>
      <c r="C55" s="113" t="s">
        <v>304</v>
      </c>
      <c r="D55" s="17" t="s">
        <v>305</v>
      </c>
      <c r="E55" s="17" t="s">
        <v>306</v>
      </c>
      <c r="F55" s="17" t="s">
        <v>307</v>
      </c>
      <c r="G55" s="17" t="s">
        <v>308</v>
      </c>
      <c r="H55" s="17" t="s">
        <v>309</v>
      </c>
      <c r="I55" s="17" t="s">
        <v>310</v>
      </c>
      <c r="J55" s="17" t="s">
        <v>311</v>
      </c>
      <c r="K55" s="17" t="s">
        <v>312</v>
      </c>
      <c r="L55" s="17" t="s">
        <v>313</v>
      </c>
      <c r="M55" s="17" t="s">
        <v>314</v>
      </c>
      <c r="N55" s="17" t="s">
        <v>315</v>
      </c>
      <c r="O55" s="17" t="s">
        <v>316</v>
      </c>
      <c r="P55" s="17" t="s">
        <v>317</v>
      </c>
      <c r="Q55" s="17" t="s">
        <v>318</v>
      </c>
      <c r="R55" s="17" t="s">
        <v>319</v>
      </c>
      <c r="S55" s="17" t="s">
        <v>320</v>
      </c>
      <c r="T55" s="17" t="s">
        <v>321</v>
      </c>
      <c r="U55" s="17" t="s">
        <v>322</v>
      </c>
      <c r="V55" s="17" t="s">
        <v>323</v>
      </c>
      <c r="W55" s="17" t="s">
        <v>324</v>
      </c>
      <c r="X55" s="17" t="s">
        <v>325</v>
      </c>
      <c r="Y55" s="17" t="s">
        <v>326</v>
      </c>
    </row>
    <row r="56" spans="1:25" ht="12" customHeight="1" outlineLevel="1" thickBot="1" x14ac:dyDescent="0.25">
      <c r="A56" s="70" t="s">
        <v>257</v>
      </c>
      <c r="B56" s="112">
        <v>1</v>
      </c>
      <c r="C56" s="113" t="s">
        <v>288</v>
      </c>
    </row>
    <row r="57" spans="1:25" ht="12" customHeight="1" outlineLevel="1" thickBot="1" x14ac:dyDescent="0.25">
      <c r="A57" s="70" t="s">
        <v>6</v>
      </c>
      <c r="B57" s="17">
        <v>1.0000000000000004</v>
      </c>
      <c r="C57" s="112">
        <v>1</v>
      </c>
      <c r="D57" s="113" t="s">
        <v>289</v>
      </c>
    </row>
    <row r="58" spans="1:25" ht="12" customHeight="1" outlineLevel="1" thickBot="1" x14ac:dyDescent="0.25">
      <c r="A58" s="70" t="s">
        <v>8</v>
      </c>
      <c r="B58" s="17">
        <v>1.0000000000000024</v>
      </c>
      <c r="C58" s="17">
        <v>1.0000000000000013</v>
      </c>
      <c r="D58" s="112">
        <v>1</v>
      </c>
      <c r="E58" s="113" t="s">
        <v>180</v>
      </c>
    </row>
    <row r="59" spans="1:25" ht="12" customHeight="1" outlineLevel="1" thickBot="1" x14ac:dyDescent="0.25">
      <c r="A59" s="70" t="s">
        <v>7</v>
      </c>
      <c r="B59" s="17">
        <v>0.82940250856733766</v>
      </c>
      <c r="C59" s="17">
        <v>0.82940250856733855</v>
      </c>
      <c r="D59" s="17">
        <v>0.82940250856733688</v>
      </c>
      <c r="E59" s="112">
        <v>1</v>
      </c>
      <c r="F59" s="113" t="s">
        <v>181</v>
      </c>
    </row>
    <row r="60" spans="1:25" ht="12" customHeight="1" outlineLevel="1" thickBot="1" x14ac:dyDescent="0.25">
      <c r="A60" s="70" t="s">
        <v>5</v>
      </c>
      <c r="B60" s="17">
        <v>0.5876449221776513</v>
      </c>
      <c r="C60" s="17">
        <v>0.58764492217765241</v>
      </c>
      <c r="D60" s="17">
        <v>0.5876449221776523</v>
      </c>
      <c r="E60" s="17">
        <v>3.5378682040730247E-2</v>
      </c>
      <c r="F60" s="112">
        <v>1</v>
      </c>
      <c r="G60" s="113" t="s">
        <v>76</v>
      </c>
    </row>
    <row r="61" spans="1:25" ht="12" customHeight="1" outlineLevel="1" thickBot="1" x14ac:dyDescent="0.25">
      <c r="A61" s="70" t="s">
        <v>14</v>
      </c>
      <c r="B61" s="17">
        <v>0.3626263014225875</v>
      </c>
      <c r="C61" s="17">
        <v>0.36262630142258717</v>
      </c>
      <c r="D61" s="17">
        <v>0.36262630142258712</v>
      </c>
      <c r="E61" s="17">
        <v>8.9768193980764716E-2</v>
      </c>
      <c r="F61" s="17">
        <v>0.5186885804139687</v>
      </c>
      <c r="G61" s="112">
        <v>1</v>
      </c>
      <c r="H61" s="113" t="s">
        <v>77</v>
      </c>
    </row>
    <row r="62" spans="1:25" ht="12" customHeight="1" outlineLevel="1" thickBot="1" x14ac:dyDescent="0.25">
      <c r="A62" s="70" t="s">
        <v>11</v>
      </c>
      <c r="B62" s="17">
        <v>0.23831931848736895</v>
      </c>
      <c r="C62" s="17">
        <v>0.23831931848736893</v>
      </c>
      <c r="D62" s="17">
        <v>0.23831931848736868</v>
      </c>
      <c r="E62" s="17">
        <v>0.18921698995719641</v>
      </c>
      <c r="F62" s="17">
        <v>0.15227933585581116</v>
      </c>
      <c r="G62" s="17">
        <v>0.20595725586852029</v>
      </c>
      <c r="H62" s="112">
        <v>1</v>
      </c>
      <c r="I62" s="113" t="s">
        <v>290</v>
      </c>
    </row>
    <row r="63" spans="1:25" ht="12" customHeight="1" outlineLevel="1" thickBot="1" x14ac:dyDescent="0.25">
      <c r="A63" s="70" t="s">
        <v>21</v>
      </c>
      <c r="B63" s="17">
        <v>-0.22125651091306497</v>
      </c>
      <c r="C63" s="17">
        <v>-0.22125651091306489</v>
      </c>
      <c r="D63" s="17">
        <v>-0.22125651091306481</v>
      </c>
      <c r="E63" s="17">
        <v>-0.1649943469977152</v>
      </c>
      <c r="F63" s="17">
        <v>-0.15683830183392825</v>
      </c>
      <c r="G63" s="17">
        <v>-2.1480923465876316E-2</v>
      </c>
      <c r="H63" s="17">
        <v>0.30803460302462399</v>
      </c>
      <c r="I63" s="112">
        <v>1</v>
      </c>
      <c r="J63" s="113" t="s">
        <v>291</v>
      </c>
    </row>
    <row r="64" spans="1:25" ht="12" customHeight="1" outlineLevel="1" thickBot="1" x14ac:dyDescent="0.25">
      <c r="A64" s="70" t="s">
        <v>2</v>
      </c>
      <c r="B64" s="17">
        <v>0.86991649665207804</v>
      </c>
      <c r="C64" s="17">
        <v>0.8699164966520786</v>
      </c>
      <c r="D64" s="17">
        <v>0.86991649665207726</v>
      </c>
      <c r="E64" s="17">
        <v>0.68903699740203339</v>
      </c>
      <c r="F64" s="17">
        <v>0.55823539518586429</v>
      </c>
      <c r="G64" s="17">
        <v>0.53872835974847577</v>
      </c>
      <c r="H64" s="17">
        <v>0.57269736588270448</v>
      </c>
      <c r="I64" s="17">
        <v>-0.1203472310277099</v>
      </c>
      <c r="J64" s="112">
        <v>1</v>
      </c>
      <c r="K64" s="113" t="s">
        <v>200</v>
      </c>
    </row>
    <row r="65" spans="1:24" ht="12" customHeight="1" outlineLevel="1" thickBot="1" x14ac:dyDescent="0.25">
      <c r="A65" s="70" t="s">
        <v>10</v>
      </c>
      <c r="B65" s="17">
        <v>0.20765351603831739</v>
      </c>
      <c r="C65" s="17">
        <v>0.20765351603831683</v>
      </c>
      <c r="D65" s="17">
        <v>0.20765351603831639</v>
      </c>
      <c r="E65" s="17">
        <v>0.18931686134100209</v>
      </c>
      <c r="F65" s="17">
        <v>9.7276505303343683E-2</v>
      </c>
      <c r="G65" s="17">
        <v>0.21772329642350641</v>
      </c>
      <c r="H65" s="17">
        <v>0.15256788471749985</v>
      </c>
      <c r="I65" s="17">
        <v>1.4985060775581944E-2</v>
      </c>
      <c r="J65" s="17">
        <v>0.26447951375499373</v>
      </c>
      <c r="K65" s="112">
        <v>1</v>
      </c>
      <c r="L65" s="113" t="s">
        <v>78</v>
      </c>
    </row>
    <row r="66" spans="1:24" ht="12" customHeight="1" outlineLevel="1" thickBot="1" x14ac:dyDescent="0.25">
      <c r="A66" s="70" t="s">
        <v>13</v>
      </c>
      <c r="B66" s="17">
        <v>-0.19264860783049093</v>
      </c>
      <c r="C66" s="17">
        <v>-0.19264860783049098</v>
      </c>
      <c r="D66" s="17">
        <v>-0.19264860783049068</v>
      </c>
      <c r="E66" s="17">
        <v>-0.18134792670322442</v>
      </c>
      <c r="F66" s="17">
        <v>-8.1975912354491851E-2</v>
      </c>
      <c r="G66" s="17">
        <v>-0.10773021675390936</v>
      </c>
      <c r="H66" s="17">
        <v>7.0604294044134597E-2</v>
      </c>
      <c r="I66" s="17">
        <v>-2.4376893012001955E-2</v>
      </c>
      <c r="J66" s="17">
        <v>-0.16199524854404515</v>
      </c>
      <c r="K66" s="17">
        <v>-0.1364005529271467</v>
      </c>
      <c r="L66" s="112">
        <v>1</v>
      </c>
      <c r="M66" s="113" t="s">
        <v>79</v>
      </c>
    </row>
    <row r="67" spans="1:24" ht="12" customHeight="1" outlineLevel="1" thickBot="1" x14ac:dyDescent="0.25">
      <c r="A67" s="70" t="s">
        <v>15</v>
      </c>
      <c r="B67" s="17">
        <v>3.4746186909321519E-2</v>
      </c>
      <c r="C67" s="17">
        <v>3.4746186909321547E-2</v>
      </c>
      <c r="D67" s="17">
        <v>3.4746186909321589E-2</v>
      </c>
      <c r="E67" s="17">
        <v>-1.026455818710624E-2</v>
      </c>
      <c r="F67" s="17">
        <v>7.7024199806066396E-2</v>
      </c>
      <c r="G67" s="17">
        <v>3.266424423870392E-2</v>
      </c>
      <c r="H67" s="17">
        <v>6.8754401019958137E-3</v>
      </c>
      <c r="I67" s="17">
        <v>-8.8043586607748858E-2</v>
      </c>
      <c r="J67" s="17">
        <v>0.17564672430795522</v>
      </c>
      <c r="K67" s="17">
        <v>0.10643874854241848</v>
      </c>
      <c r="L67" s="17">
        <v>6.9631660052437441E-2</v>
      </c>
      <c r="M67" s="112">
        <v>1</v>
      </c>
      <c r="N67" s="113" t="s">
        <v>80</v>
      </c>
    </row>
    <row r="68" spans="1:24" ht="12" customHeight="1" outlineLevel="1" thickBot="1" x14ac:dyDescent="0.25">
      <c r="A68" s="70" t="s">
        <v>1</v>
      </c>
      <c r="B68" s="17">
        <v>0.16344243707041306</v>
      </c>
      <c r="C68" s="17">
        <v>0.16344243707041284</v>
      </c>
      <c r="D68" s="17">
        <v>0.16344243707041275</v>
      </c>
      <c r="E68" s="17">
        <v>8.7612203379172526E-2</v>
      </c>
      <c r="F68" s="17">
        <v>0.1654903443543814</v>
      </c>
      <c r="G68" s="17">
        <v>7.8900619883965309E-2</v>
      </c>
      <c r="H68" s="17">
        <v>0.2955436086875487</v>
      </c>
      <c r="I68" s="17">
        <v>1.0031787815998139E-3</v>
      </c>
      <c r="J68" s="17">
        <v>0.31491240303944806</v>
      </c>
      <c r="K68" s="17">
        <v>5.8279423710861464E-2</v>
      </c>
      <c r="L68" s="17">
        <v>-3.0352046906759584E-3</v>
      </c>
      <c r="M68" s="17">
        <v>0.59348691699798428</v>
      </c>
      <c r="N68" s="112">
        <v>1</v>
      </c>
      <c r="O68" s="113" t="s">
        <v>292</v>
      </c>
    </row>
    <row r="69" spans="1:24" ht="12" customHeight="1" outlineLevel="1" thickBot="1" x14ac:dyDescent="0.25">
      <c r="A69" s="70" t="s">
        <v>12</v>
      </c>
      <c r="B69" s="17">
        <v>2.2713916972076125E-2</v>
      </c>
      <c r="C69" s="17">
        <v>2.2713916972076132E-2</v>
      </c>
      <c r="D69" s="17">
        <v>2.2713916972076125E-2</v>
      </c>
      <c r="E69" s="17">
        <v>4.4290738412156583E-2</v>
      </c>
      <c r="F69" s="17">
        <v>-2.3515157098246087E-2</v>
      </c>
      <c r="G69" s="17">
        <v>-1.3738188709080813E-2</v>
      </c>
      <c r="H69" s="17">
        <v>4.206566588812654E-2</v>
      </c>
      <c r="I69" s="17">
        <v>-1.2869933909291517E-2</v>
      </c>
      <c r="J69" s="17">
        <v>5.67078054235957E-2</v>
      </c>
      <c r="K69" s="17">
        <v>6.7459202393989087E-2</v>
      </c>
      <c r="L69" s="17">
        <v>-0.14411659340855773</v>
      </c>
      <c r="M69" s="17">
        <v>5.3386892511335771E-2</v>
      </c>
      <c r="N69" s="17">
        <v>5.1282728739364077E-2</v>
      </c>
      <c r="O69" s="112">
        <v>1</v>
      </c>
      <c r="P69" s="113" t="s">
        <v>293</v>
      </c>
    </row>
    <row r="70" spans="1:24" ht="12" customHeight="1" outlineLevel="1" thickBot="1" x14ac:dyDescent="0.25">
      <c r="A70" s="70" t="s">
        <v>3</v>
      </c>
      <c r="B70" s="17">
        <v>-0.15911055040880323</v>
      </c>
      <c r="C70" s="17">
        <v>-0.15911055040880329</v>
      </c>
      <c r="D70" s="17">
        <v>-0.15911055040880304</v>
      </c>
      <c r="E70" s="17">
        <v>-7.6682500278527729E-2</v>
      </c>
      <c r="F70" s="17">
        <v>-0.17357097249231418</v>
      </c>
      <c r="G70" s="17">
        <v>-2.11649580816386E-2</v>
      </c>
      <c r="H70" s="17">
        <v>7.8605874367516204E-2</v>
      </c>
      <c r="I70" s="17">
        <v>9.4600199537368285E-2</v>
      </c>
      <c r="J70" s="17">
        <v>-7.8528348362093298E-2</v>
      </c>
      <c r="K70" s="17">
        <v>8.7603657213653797E-3</v>
      </c>
      <c r="L70" s="17">
        <v>-9.0080939859455995E-3</v>
      </c>
      <c r="M70" s="17">
        <v>-9.1740297118577414E-3</v>
      </c>
      <c r="N70" s="17">
        <v>-4.2932535073386249E-2</v>
      </c>
      <c r="O70" s="17">
        <v>-5.4147960749712794E-2</v>
      </c>
      <c r="P70" s="112">
        <v>1</v>
      </c>
      <c r="Q70" s="113" t="s">
        <v>81</v>
      </c>
    </row>
    <row r="71" spans="1:24" ht="12" customHeight="1" outlineLevel="1" thickBot="1" x14ac:dyDescent="0.25">
      <c r="A71" s="70" t="s">
        <v>17</v>
      </c>
      <c r="B71" s="17">
        <v>0.29145289783000666</v>
      </c>
      <c r="C71" s="17">
        <v>0.29145289783000655</v>
      </c>
      <c r="D71" s="17">
        <v>0.2914528978300065</v>
      </c>
      <c r="E71" s="17">
        <v>9.0716146329249653E-2</v>
      </c>
      <c r="F71" s="17">
        <v>0.38999322030639644</v>
      </c>
      <c r="G71" s="17">
        <v>0.98955034592139979</v>
      </c>
      <c r="H71" s="17">
        <v>0.19613974622133959</v>
      </c>
      <c r="I71" s="17">
        <v>3.3149375545393719E-3</v>
      </c>
      <c r="J71" s="17">
        <v>0.48607926521850692</v>
      </c>
      <c r="K71" s="17">
        <v>0.21808819162706899</v>
      </c>
      <c r="L71" s="17">
        <v>-0.10220318780021892</v>
      </c>
      <c r="M71" s="17">
        <v>2.2190272650847311E-2</v>
      </c>
      <c r="N71" s="17">
        <v>5.7068424845882995E-2</v>
      </c>
      <c r="O71" s="17">
        <v>-1.0830605497197521E-2</v>
      </c>
      <c r="P71" s="17">
        <v>6.477170542069254E-3</v>
      </c>
      <c r="Q71" s="112">
        <v>1</v>
      </c>
      <c r="R71" s="113" t="s">
        <v>294</v>
      </c>
    </row>
    <row r="72" spans="1:24" ht="12" customHeight="1" outlineLevel="1" thickBot="1" x14ac:dyDescent="0.25">
      <c r="A72" s="70" t="s">
        <v>18</v>
      </c>
      <c r="B72" s="17">
        <v>-4.8893522086246123E-2</v>
      </c>
      <c r="C72" s="17">
        <v>-4.8893522086246102E-2</v>
      </c>
      <c r="D72" s="17">
        <v>-4.8893522086246088E-2</v>
      </c>
      <c r="E72" s="17">
        <v>-8.1826290625088574E-2</v>
      </c>
      <c r="F72" s="17">
        <v>3.1046703898755339E-2</v>
      </c>
      <c r="G72" s="17">
        <v>0.16720195306577837</v>
      </c>
      <c r="H72" s="17">
        <v>0.12270301135615071</v>
      </c>
      <c r="I72" s="17">
        <v>-8.4304949102072937E-2</v>
      </c>
      <c r="J72" s="17">
        <v>8.2065606196917273E-2</v>
      </c>
      <c r="K72" s="17">
        <v>0.15173187797123569</v>
      </c>
      <c r="L72" s="17">
        <v>-1.6604810361680555E-2</v>
      </c>
      <c r="M72" s="17">
        <v>0.1247328675591515</v>
      </c>
      <c r="N72" s="17">
        <v>0.1043517714080948</v>
      </c>
      <c r="O72" s="17">
        <v>8.3152084764210196E-2</v>
      </c>
      <c r="P72" s="17">
        <v>7.5919296645659606E-2</v>
      </c>
      <c r="Q72" s="17">
        <v>0.17484490447987802</v>
      </c>
      <c r="R72" s="112">
        <v>1</v>
      </c>
      <c r="S72" s="113" t="s">
        <v>295</v>
      </c>
    </row>
    <row r="73" spans="1:24" ht="12" customHeight="1" outlineLevel="1" thickBot="1" x14ac:dyDescent="0.25">
      <c r="A73" s="70" t="s">
        <v>19</v>
      </c>
      <c r="B73" s="17">
        <v>3.6427591246080082E-2</v>
      </c>
      <c r="C73" s="17">
        <v>3.6427591246080096E-2</v>
      </c>
      <c r="D73" s="17">
        <v>3.6427591246080103E-2</v>
      </c>
      <c r="E73" s="17">
        <v>6.1948967745475182E-2</v>
      </c>
      <c r="F73" s="17">
        <v>-2.4557879531374921E-2</v>
      </c>
      <c r="G73" s="17">
        <v>-0.12249957422150881</v>
      </c>
      <c r="H73" s="17">
        <v>-0.10323355921038005</v>
      </c>
      <c r="I73" s="17">
        <v>1.7266429980359422E-2</v>
      </c>
      <c r="J73" s="17">
        <v>-6.3900044863309649E-2</v>
      </c>
      <c r="K73" s="17">
        <v>-0.13465475988411829</v>
      </c>
      <c r="L73" s="17">
        <v>4.3554463316552987E-2</v>
      </c>
      <c r="M73" s="17">
        <v>-0.10982633731599217</v>
      </c>
      <c r="N73" s="17">
        <v>-8.4637358320594602E-2</v>
      </c>
      <c r="O73" s="17">
        <v>-4.7870395924746394E-2</v>
      </c>
      <c r="P73" s="17">
        <v>-0.10078286555968448</v>
      </c>
      <c r="Q73" s="17">
        <v>-0.12779360271646342</v>
      </c>
      <c r="R73" s="17">
        <v>-0.85897688534991423</v>
      </c>
      <c r="S73" s="112">
        <v>1</v>
      </c>
      <c r="T73" s="113" t="s">
        <v>296</v>
      </c>
    </row>
    <row r="74" spans="1:24" ht="12" customHeight="1" outlineLevel="1" thickBot="1" x14ac:dyDescent="0.25">
      <c r="A74" s="70" t="s">
        <v>20</v>
      </c>
      <c r="B74" s="17">
        <v>8.9701031165306238E-3</v>
      </c>
      <c r="C74" s="17">
        <v>8.9701031165307366E-3</v>
      </c>
      <c r="D74" s="17">
        <v>8.9701031165307331E-3</v>
      </c>
      <c r="E74" s="17">
        <v>1.3089359622862791E-2</v>
      </c>
      <c r="F74" s="17">
        <v>-2.9112265615207108E-3</v>
      </c>
      <c r="G74" s="17">
        <v>-3.4719756391136745E-2</v>
      </c>
      <c r="H74" s="17">
        <v>5.4672944044157647E-4</v>
      </c>
      <c r="I74" s="17">
        <v>0.10435018781426067</v>
      </c>
      <c r="J74" s="17">
        <v>-9.6735261094180493E-3</v>
      </c>
      <c r="K74" s="17">
        <v>1.4334063592841428E-2</v>
      </c>
      <c r="L74" s="17">
        <v>-5.7810590738399392E-2</v>
      </c>
      <c r="M74" s="17">
        <v>1.0089305065214377E-2</v>
      </c>
      <c r="N74" s="17">
        <v>-5.6957793110840402E-3</v>
      </c>
      <c r="O74" s="17">
        <v>-4.273594347461044E-2</v>
      </c>
      <c r="P74" s="17">
        <v>7.237112147675677E-2</v>
      </c>
      <c r="Q74" s="17">
        <v>-3.6903111309585741E-2</v>
      </c>
      <c r="R74" s="17">
        <v>3.889786501438236E-2</v>
      </c>
      <c r="S74" s="17">
        <v>-0.5450392356567989</v>
      </c>
      <c r="T74" s="112">
        <v>1</v>
      </c>
      <c r="U74" s="113" t="s">
        <v>82</v>
      </c>
    </row>
    <row r="75" spans="1:24" ht="12" customHeight="1" outlineLevel="1" thickBot="1" x14ac:dyDescent="0.25">
      <c r="A75" s="70" t="s">
        <v>0</v>
      </c>
      <c r="B75" s="17">
        <v>-4.7227117265372411E-2</v>
      </c>
      <c r="C75" s="17">
        <v>-4.7227117265372501E-2</v>
      </c>
      <c r="D75" s="17">
        <v>-4.7227117265372445E-2</v>
      </c>
      <c r="E75" s="17">
        <v>-7.8017586300889119E-2</v>
      </c>
      <c r="F75" s="17">
        <v>2.8511432441437039E-2</v>
      </c>
      <c r="G75" s="17">
        <v>0.16364875900894313</v>
      </c>
      <c r="H75" s="17">
        <v>0.10628983183100811</v>
      </c>
      <c r="I75" s="17">
        <v>-0.12857994770284345</v>
      </c>
      <c r="J75" s="17">
        <v>7.6413523488651838E-2</v>
      </c>
      <c r="K75" s="17">
        <v>0.1241908022628818</v>
      </c>
      <c r="L75" s="17">
        <v>1.6242746682841397E-2</v>
      </c>
      <c r="M75" s="17">
        <v>0.10299109620834705</v>
      </c>
      <c r="N75" s="17">
        <v>9.3661288483934166E-2</v>
      </c>
      <c r="O75" s="17">
        <v>9.4895231529405169E-2</v>
      </c>
      <c r="P75" s="17">
        <v>2.7554172391679711E-2</v>
      </c>
      <c r="Q75" s="17">
        <v>0.17144559001068999</v>
      </c>
      <c r="R75" s="17">
        <v>0.84796666443455815</v>
      </c>
      <c r="S75" s="17">
        <v>-0.45699077519567227</v>
      </c>
      <c r="T75" s="17">
        <v>-0.49666432118171577</v>
      </c>
      <c r="U75" s="112">
        <v>1</v>
      </c>
      <c r="V75" s="113" t="s">
        <v>297</v>
      </c>
    </row>
    <row r="76" spans="1:24" ht="12" customHeight="1" outlineLevel="1" thickBot="1" x14ac:dyDescent="0.25">
      <c r="A76" s="70" t="s">
        <v>16</v>
      </c>
      <c r="B76" s="17">
        <v>2.6447181035377302E-2</v>
      </c>
      <c r="C76" s="17">
        <v>2.6447181035377316E-2</v>
      </c>
      <c r="D76" s="17">
        <v>2.6447181035377309E-2</v>
      </c>
      <c r="E76" s="17">
        <v>4.0713903810944828E-2</v>
      </c>
      <c r="F76" s="17">
        <v>-1.1656222217756052E-2</v>
      </c>
      <c r="G76" s="17">
        <v>-2.2695117483461855E-2</v>
      </c>
      <c r="H76" s="17">
        <v>5.6437012304575283E-2</v>
      </c>
      <c r="I76" s="17">
        <v>-1.4311354093410635E-2</v>
      </c>
      <c r="J76" s="17">
        <v>6.3009907232678852E-2</v>
      </c>
      <c r="K76" s="17">
        <v>6.9356431472669067E-2</v>
      </c>
      <c r="L76" s="17">
        <v>-0.13009605900050597</v>
      </c>
      <c r="M76" s="17">
        <v>5.4100138450228312E-2</v>
      </c>
      <c r="N76" s="17">
        <v>5.0609174199641151E-2</v>
      </c>
      <c r="O76" s="17">
        <v>0.9751601526575604</v>
      </c>
      <c r="P76" s="17">
        <v>-5.6041680483628162E-2</v>
      </c>
      <c r="Q76" s="17">
        <v>-2.2477436151935391E-2</v>
      </c>
      <c r="R76" s="17">
        <v>8.5163739879841369E-2</v>
      </c>
      <c r="S76" s="17">
        <v>-5.0505633505392257E-2</v>
      </c>
      <c r="T76" s="17">
        <v>-4.0887068862193524E-2</v>
      </c>
      <c r="U76" s="17">
        <v>9.5661817911183097E-2</v>
      </c>
      <c r="V76" s="112">
        <v>1</v>
      </c>
      <c r="W76" s="113" t="s">
        <v>298</v>
      </c>
    </row>
    <row r="77" spans="1:24" ht="12" customHeight="1" outlineLevel="1" thickBot="1" x14ac:dyDescent="0.25">
      <c r="A77" s="70" t="s">
        <v>9</v>
      </c>
      <c r="B77" s="17">
        <v>-9.0487792612876275E-2</v>
      </c>
      <c r="C77" s="17">
        <v>-9.0487792612876455E-2</v>
      </c>
      <c r="D77" s="17">
        <v>-9.0487792612876511E-2</v>
      </c>
      <c r="E77" s="17">
        <v>-6.3771725834380469E-2</v>
      </c>
      <c r="F77" s="17">
        <v>-6.9510662477113044E-2</v>
      </c>
      <c r="G77" s="17">
        <v>4.2423181863364114E-2</v>
      </c>
      <c r="H77" s="17">
        <v>6.2141897236547769E-2</v>
      </c>
      <c r="I77" s="17">
        <v>8.832892052215548E-3</v>
      </c>
      <c r="J77" s="17">
        <v>7.7255822234683677E-2</v>
      </c>
      <c r="K77" s="17">
        <v>-3.1679397554099625E-2</v>
      </c>
      <c r="L77" s="17">
        <v>-2.4370932613268299E-2</v>
      </c>
      <c r="M77" s="17">
        <v>-1.2819494147210859E-2</v>
      </c>
      <c r="N77" s="17">
        <v>-2.6974534572470846E-2</v>
      </c>
      <c r="O77" s="17">
        <v>2.3127267327116886E-2</v>
      </c>
      <c r="P77" s="17">
        <v>0.10327824248554109</v>
      </c>
      <c r="Q77" s="17">
        <v>5.7413702162768136E-2</v>
      </c>
      <c r="R77" s="17">
        <v>3.9616273218798844E-3</v>
      </c>
      <c r="S77" s="17">
        <v>5.1521778622806245E-3</v>
      </c>
      <c r="T77" s="17">
        <v>-1.6542013896637089E-2</v>
      </c>
      <c r="U77" s="17">
        <v>1.2215797767587544E-2</v>
      </c>
      <c r="V77" s="17">
        <v>1.600795260619637E-2</v>
      </c>
      <c r="W77" s="112">
        <v>1</v>
      </c>
      <c r="X77" s="113" t="s">
        <v>299</v>
      </c>
    </row>
    <row r="78" spans="1:24" ht="12" customHeight="1" x14ac:dyDescent="0.2">
      <c r="A78" s="114"/>
      <c r="B78" s="17">
        <v>-0.27159637156942179</v>
      </c>
      <c r="C78" s="17">
        <v>-0.27159637156942218</v>
      </c>
      <c r="D78" s="17">
        <v>-0.2715963715694219</v>
      </c>
      <c r="E78" s="17">
        <v>-0.21218086788590043</v>
      </c>
      <c r="F78" s="17">
        <v>-0.17854922507746415</v>
      </c>
      <c r="G78" s="17">
        <v>-5.0236388171725987E-2</v>
      </c>
      <c r="H78" s="17">
        <v>0.31919788947589156</v>
      </c>
      <c r="I78" s="17">
        <v>0.93733602998251808</v>
      </c>
      <c r="J78" s="17">
        <v>-0.1613753608183891</v>
      </c>
      <c r="K78" s="17">
        <v>-3.6259439899954414E-2</v>
      </c>
      <c r="L78" s="17">
        <v>0.31596914913932711</v>
      </c>
      <c r="M78" s="17">
        <v>-6.1249374902655591E-2</v>
      </c>
      <c r="N78" s="17">
        <v>1.2407234185453332E-3</v>
      </c>
      <c r="O78" s="17">
        <v>-6.2223509265217532E-2</v>
      </c>
      <c r="P78" s="17">
        <v>8.0381676431242957E-2</v>
      </c>
      <c r="Q78" s="17">
        <v>-2.3993946325790678E-2</v>
      </c>
      <c r="R78" s="17">
        <v>-8.2881513988844385E-2</v>
      </c>
      <c r="S78" s="17">
        <v>2.7717993399513575E-2</v>
      </c>
      <c r="T78" s="17">
        <v>8.1622160293497684E-2</v>
      </c>
      <c r="U78" s="17">
        <v>-0.11528744670819698</v>
      </c>
      <c r="V78" s="17">
        <v>-5.9524527489708198E-2</v>
      </c>
      <c r="W78" s="17">
        <v>2.9063837684413104E-3</v>
      </c>
      <c r="X78" s="112">
        <v>1</v>
      </c>
    </row>
    <row r="82" spans="1:1" ht="12" customHeight="1" x14ac:dyDescent="0.2">
      <c r="A82" s="111" t="s">
        <v>201</v>
      </c>
    </row>
    <row r="98" spans="1:25" ht="12" customHeight="1" x14ac:dyDescent="0.2">
      <c r="A98" s="170" t="s">
        <v>302</v>
      </c>
    </row>
    <row r="99" spans="1:25" ht="12" customHeight="1" x14ac:dyDescent="0.2">
      <c r="B99" s="169">
        <f t="shared" ref="B99:Y99" si="0">SUM(B53:B98)/SUM($B$53:$Y$98)</f>
        <v>0.13038909580438093</v>
      </c>
      <c r="C99" s="169">
        <f t="shared" si="0"/>
        <v>0.10730542661729159</v>
      </c>
      <c r="D99" s="169">
        <f t="shared" si="0"/>
        <v>8.4221757430202215E-2</v>
      </c>
      <c r="E99" s="169">
        <f t="shared" si="0"/>
        <v>3.8365133007933067E-2</v>
      </c>
      <c r="F99" s="169">
        <f t="shared" si="0"/>
        <v>5.2987642917610892E-2</v>
      </c>
      <c r="G99" s="169">
        <f t="shared" si="0"/>
        <v>7.0232822786947632E-2</v>
      </c>
      <c r="H99" s="169">
        <f t="shared" si="0"/>
        <v>7.5881036592393064E-2</v>
      </c>
      <c r="I99" s="169">
        <f t="shared" si="0"/>
        <v>3.9446643993999823E-2</v>
      </c>
      <c r="J99" s="169">
        <f t="shared" si="0"/>
        <v>4.896272551953159E-2</v>
      </c>
      <c r="K99" s="169">
        <f t="shared" si="0"/>
        <v>3.4155634702425726E-2</v>
      </c>
      <c r="L99" s="169">
        <f t="shared" si="0"/>
        <v>2.2117676416294717E-2</v>
      </c>
      <c r="M99" s="169">
        <f t="shared" si="0"/>
        <v>4.0809809273811525E-2</v>
      </c>
      <c r="N99" s="169">
        <f t="shared" si="0"/>
        <v>2.7653633290498927E-2</v>
      </c>
      <c r="O99" s="169">
        <f t="shared" si="0"/>
        <v>4.5209973696638296E-2</v>
      </c>
      <c r="P99" s="169">
        <f t="shared" si="0"/>
        <v>2.7911783274840746E-2</v>
      </c>
      <c r="Q99" s="169">
        <f t="shared" si="0"/>
        <v>2.7528108829514033E-2</v>
      </c>
      <c r="R99" s="169">
        <f t="shared" si="0"/>
        <v>2.3871549379897276E-2</v>
      </c>
      <c r="S99" s="169">
        <f t="shared" si="0"/>
        <v>-4.5395127535726657E-4</v>
      </c>
      <c r="T99" s="169">
        <f t="shared" si="0"/>
        <v>1.2177299298328151E-2</v>
      </c>
      <c r="U99" s="169">
        <f t="shared" si="0"/>
        <v>2.291262309887377E-2</v>
      </c>
      <c r="V99" s="169">
        <f t="shared" si="0"/>
        <v>2.2079146968323096E-2</v>
      </c>
      <c r="W99" s="169">
        <f t="shared" si="0"/>
        <v>2.3150759188530705E-2</v>
      </c>
      <c r="X99" s="169">
        <f t="shared" si="0"/>
        <v>2.3083669187089279E-2</v>
      </c>
      <c r="Y99" s="169">
        <f t="shared" si="0"/>
        <v>0</v>
      </c>
    </row>
  </sheetData>
  <conditionalFormatting sqref="B53:Y98">
    <cfRule type="colorScale" priority="6">
      <colorScale>
        <cfvo type="min"/>
        <cfvo type="percentile" val="50"/>
        <cfvo type="max"/>
        <color rgb="FFF8696B"/>
        <color rgb="FFFCFCFF"/>
        <color rgb="FF63BE7B"/>
      </colorScale>
    </cfRule>
  </conditionalFormatting>
  <conditionalFormatting sqref="B54:Y98">
    <cfRule type="dataBar" priority="8">
      <dataBar>
        <cfvo type="min"/>
        <cfvo type="max"/>
        <color rgb="FF638EC6"/>
      </dataBar>
      <extLst>
        <ext xmlns:x14="http://schemas.microsoft.com/office/spreadsheetml/2009/9/main" uri="{B025F937-C7B1-47D3-B67F-A62EFF666E3E}">
          <x14:id>{56D12096-31EF-4FD3-8649-56136B8CA237}</x14:id>
        </ext>
      </extLst>
    </cfRule>
  </conditionalFormatting>
  <conditionalFormatting sqref="B55:Y55">
    <cfRule type="colorScale" priority="2">
      <colorScale>
        <cfvo type="min"/>
        <cfvo type="percentile" val="50"/>
        <cfvo type="max"/>
        <color rgb="FFF8696B"/>
        <color rgb="FFFCFCFF"/>
        <color rgb="FF63BE7B"/>
      </colorScale>
    </cfRule>
  </conditionalFormatting>
  <conditionalFormatting sqref="B56:Y98">
    <cfRule type="dataBar" priority="1">
      <dataBar>
        <cfvo type="min"/>
        <cfvo type="max"/>
        <color rgb="FF638EC6"/>
      </dataBar>
      <extLst>
        <ext xmlns:x14="http://schemas.microsoft.com/office/spreadsheetml/2009/9/main" uri="{B025F937-C7B1-47D3-B67F-A62EFF666E3E}">
          <x14:id>{D41CE1FD-7D35-4D86-9785-5F83A674F869}</x14:id>
        </ext>
      </extLst>
    </cfRule>
    <cfRule type="colorScale" priority="3">
      <colorScale>
        <cfvo type="min"/>
        <cfvo type="percentile" val="50"/>
        <cfvo type="max"/>
        <color rgb="FFF8696B"/>
        <color rgb="FFFCFCFF"/>
        <color rgb="FF63BE7B"/>
      </colorScale>
    </cfRule>
  </conditionalFormatting>
  <pageMargins left="0.7" right="0.7" top="0.75" bottom="0.75" header="0.3" footer="0.3"/>
  <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6D12096-31EF-4FD3-8649-56136B8CA237}">
            <x14:dataBar minLength="0" maxLength="100" gradient="0">
              <x14:cfvo type="autoMin"/>
              <x14:cfvo type="autoMax"/>
              <x14:negativeFillColor rgb="FFFF0000"/>
              <x14:axisColor rgb="FF000000"/>
            </x14:dataBar>
          </x14:cfRule>
          <xm:sqref>B54:Y98</xm:sqref>
        </x14:conditionalFormatting>
        <x14:conditionalFormatting xmlns:xm="http://schemas.microsoft.com/office/excel/2006/main">
          <x14:cfRule type="dataBar" id="{D41CE1FD-7D35-4D86-9785-5F83A674F869}">
            <x14:dataBar minLength="0" maxLength="100" gradient="0">
              <x14:cfvo type="autoMin"/>
              <x14:cfvo type="autoMax"/>
              <x14:negativeFillColor rgb="FFFF0000"/>
              <x14:axisColor rgb="FF000000"/>
            </x14:dataBar>
          </x14:cfRule>
          <xm:sqref>B56:Y98</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9FB8C-D4F0-4F0B-8450-996422B37757}">
  <dimension ref="A1:X46"/>
  <sheetViews>
    <sheetView showGridLines="0" showRowColHeaders="0" topLeftCell="A9" workbookViewId="0">
      <selection activeCell="U58" sqref="U58"/>
    </sheetView>
  </sheetViews>
  <sheetFormatPr defaultRowHeight="12" customHeight="1" x14ac:dyDescent="0.2"/>
  <cols>
    <col min="1" max="1" width="17.77734375" style="17" customWidth="1"/>
    <col min="2" max="10" width="9.77734375" style="17" customWidth="1"/>
    <col min="11" max="16384" width="8.88671875" style="17"/>
  </cols>
  <sheetData>
    <row r="1" spans="1:24" ht="12" customHeight="1" x14ac:dyDescent="0.2">
      <c r="A1" s="108" t="s">
        <v>191</v>
      </c>
      <c r="N1" s="17" t="s">
        <v>264</v>
      </c>
      <c r="T1" s="152">
        <v>1</v>
      </c>
      <c r="V1" s="17" t="s">
        <v>260</v>
      </c>
      <c r="W1" s="111" t="s">
        <v>2</v>
      </c>
      <c r="X1" s="111">
        <v>23</v>
      </c>
    </row>
    <row r="2" spans="1:24" ht="12" customHeight="1" thickBot="1" x14ac:dyDescent="0.25">
      <c r="A2" s="109" t="s">
        <v>192</v>
      </c>
      <c r="B2" s="110" t="s">
        <v>40</v>
      </c>
      <c r="C2" s="110" t="s">
        <v>39</v>
      </c>
      <c r="D2" s="110" t="s">
        <v>193</v>
      </c>
      <c r="E2" s="110" t="s">
        <v>194</v>
      </c>
      <c r="F2" s="110" t="s">
        <v>195</v>
      </c>
      <c r="G2" s="110" t="s">
        <v>196</v>
      </c>
      <c r="H2" s="110" t="s">
        <v>197</v>
      </c>
      <c r="I2" s="110" t="s">
        <v>198</v>
      </c>
      <c r="J2" s="110" t="s">
        <v>258</v>
      </c>
      <c r="K2" s="109" t="s">
        <v>259</v>
      </c>
    </row>
    <row r="3" spans="1:24" ht="12" customHeight="1" x14ac:dyDescent="0.2">
      <c r="A3" s="20" t="s">
        <v>2</v>
      </c>
      <c r="B3" s="19">
        <v>500</v>
      </c>
      <c r="C3" s="17">
        <v>0.25</v>
      </c>
      <c r="D3" s="17">
        <v>0</v>
      </c>
      <c r="E3" s="17">
        <v>0.433446365197594</v>
      </c>
      <c r="F3" s="17">
        <v>0.5</v>
      </c>
      <c r="G3" s="17">
        <v>1.9384310743640384E-2</v>
      </c>
      <c r="H3" s="17">
        <v>0</v>
      </c>
      <c r="I3" s="17">
        <v>1</v>
      </c>
      <c r="J3" s="17">
        <v>1.1581779717997276</v>
      </c>
      <c r="K3" s="17">
        <v>-0.66128497895000571</v>
      </c>
    </row>
    <row r="4" spans="1:24" ht="12" customHeight="1" x14ac:dyDescent="0.2">
      <c r="A4" s="20" t="s">
        <v>6</v>
      </c>
      <c r="B4" s="19">
        <v>500</v>
      </c>
      <c r="C4" s="17">
        <v>2.2426505097428162E-16</v>
      </c>
      <c r="D4" s="17">
        <v>-0.17375755397894344</v>
      </c>
      <c r="E4" s="17">
        <v>0.99999999999999756</v>
      </c>
      <c r="F4" s="17">
        <v>0.99899949949937172</v>
      </c>
      <c r="G4" s="17">
        <v>4.4721359549995683E-2</v>
      </c>
      <c r="H4" s="17">
        <v>-1.508642731794132</v>
      </c>
      <c r="I4" s="17">
        <v>2.3847723701668344</v>
      </c>
      <c r="J4" s="17">
        <v>0.42995303525696904</v>
      </c>
      <c r="K4" s="17">
        <v>-0.82323040039541961</v>
      </c>
    </row>
    <row r="5" spans="1:24" ht="12" customHeight="1" x14ac:dyDescent="0.2">
      <c r="A5" s="20" t="s">
        <v>8</v>
      </c>
      <c r="B5" s="19">
        <v>500</v>
      </c>
      <c r="C5" s="17">
        <v>-0.12641095656874243</v>
      </c>
      <c r="D5" s="17">
        <v>0</v>
      </c>
      <c r="E5" s="17">
        <v>0.80962577473906794</v>
      </c>
      <c r="F5" s="17">
        <v>0.81863461768496992</v>
      </c>
      <c r="G5" s="17">
        <v>3.6207565373049755E-2</v>
      </c>
      <c r="H5" s="17">
        <v>-1.508642731794132</v>
      </c>
      <c r="I5" s="17">
        <v>2.3847723701668344</v>
      </c>
      <c r="J5" s="17">
        <v>0.48898720044106259</v>
      </c>
      <c r="K5" s="17">
        <v>0.11921856835258771</v>
      </c>
    </row>
    <row r="6" spans="1:24" ht="12" customHeight="1" x14ac:dyDescent="0.2">
      <c r="A6" s="20" t="s">
        <v>7</v>
      </c>
      <c r="B6" s="19">
        <v>500</v>
      </c>
      <c r="C6" s="17">
        <v>0.12641095656874271</v>
      </c>
      <c r="D6" s="17">
        <v>0</v>
      </c>
      <c r="E6" s="17">
        <v>0.55900142932117769</v>
      </c>
      <c r="F6" s="17">
        <v>0.57257083642792883</v>
      </c>
      <c r="G6" s="17">
        <v>2.4999303909633949E-2</v>
      </c>
      <c r="H6" s="17">
        <v>-1.3974023003095328</v>
      </c>
      <c r="I6" s="17">
        <v>2.3847723701668344</v>
      </c>
      <c r="J6" s="17">
        <v>1.7234477126588947</v>
      </c>
      <c r="K6" s="17">
        <v>4.4706123792557104</v>
      </c>
    </row>
    <row r="7" spans="1:24" ht="12" customHeight="1" x14ac:dyDescent="0.2">
      <c r="A7" s="20" t="s">
        <v>5</v>
      </c>
      <c r="B7" s="19">
        <v>500</v>
      </c>
      <c r="C7" s="17">
        <v>18.414000000000001</v>
      </c>
      <c r="D7" s="17">
        <v>0</v>
      </c>
      <c r="E7" s="17">
        <v>32.091905284191824</v>
      </c>
      <c r="F7" s="17">
        <v>36.971691873648417</v>
      </c>
      <c r="G7" s="17">
        <v>1.4351936348587524</v>
      </c>
      <c r="H7" s="17">
        <v>0</v>
      </c>
      <c r="I7" s="17">
        <v>90</v>
      </c>
      <c r="J7" s="17">
        <v>1.2167523529903601</v>
      </c>
      <c r="K7" s="17">
        <v>-0.41772107971339034</v>
      </c>
    </row>
    <row r="8" spans="1:24" ht="12" customHeight="1" x14ac:dyDescent="0.2">
      <c r="A8" s="20" t="s">
        <v>14</v>
      </c>
      <c r="B8" s="19">
        <v>500</v>
      </c>
      <c r="C8" s="17">
        <v>0.376</v>
      </c>
      <c r="D8" s="17">
        <v>0</v>
      </c>
      <c r="E8" s="17">
        <v>0.48486512390225955</v>
      </c>
      <c r="F8" s="17">
        <v>0.61318838867023562</v>
      </c>
      <c r="G8" s="17">
        <v>2.1683827539286209E-2</v>
      </c>
      <c r="H8" s="17">
        <v>0</v>
      </c>
      <c r="I8" s="17">
        <v>1</v>
      </c>
      <c r="J8" s="17">
        <v>0.51353659329380597</v>
      </c>
      <c r="K8" s="17">
        <v>-1.7432693327687574</v>
      </c>
    </row>
    <row r="9" spans="1:24" ht="12" customHeight="1" x14ac:dyDescent="0.2">
      <c r="A9" s="20" t="s">
        <v>11</v>
      </c>
      <c r="B9" s="19">
        <v>500</v>
      </c>
      <c r="C9" s="17">
        <v>27.553033480000007</v>
      </c>
      <c r="D9" s="17">
        <v>26.418980000000001</v>
      </c>
      <c r="E9" s="17">
        <v>5.9739583261718439</v>
      </c>
      <c r="F9" s="17">
        <v>28.19195728708231</v>
      </c>
      <c r="G9" s="17">
        <v>0.26716353824142208</v>
      </c>
      <c r="H9" s="17">
        <v>14.87637</v>
      </c>
      <c r="I9" s="17">
        <v>49.082410000000003</v>
      </c>
      <c r="J9" s="17">
        <v>0.86233807664749507</v>
      </c>
      <c r="K9" s="17">
        <v>0.49956299035372531</v>
      </c>
    </row>
    <row r="10" spans="1:24" ht="12" customHeight="1" x14ac:dyDescent="0.2">
      <c r="A10" s="20" t="s">
        <v>21</v>
      </c>
      <c r="B10" s="19">
        <v>500</v>
      </c>
      <c r="C10" s="17">
        <v>3.698</v>
      </c>
      <c r="D10" s="17">
        <v>3</v>
      </c>
      <c r="E10" s="17">
        <v>2.4954459523303654</v>
      </c>
      <c r="F10" s="17">
        <v>4.4598206241955518</v>
      </c>
      <c r="G10" s="17">
        <v>0.11159973567174793</v>
      </c>
      <c r="H10" s="17">
        <v>0</v>
      </c>
      <c r="I10" s="17">
        <v>11</v>
      </c>
      <c r="J10" s="17">
        <v>0.43919863311773394</v>
      </c>
      <c r="K10" s="17">
        <v>-0.4942778818657656</v>
      </c>
    </row>
    <row r="11" spans="1:24" ht="12" customHeight="1" x14ac:dyDescent="0.2">
      <c r="A11" s="20" t="s">
        <v>10</v>
      </c>
      <c r="B11" s="19">
        <v>500</v>
      </c>
      <c r="C11" s="17">
        <v>161.364</v>
      </c>
      <c r="D11" s="17">
        <v>161.5</v>
      </c>
      <c r="E11" s="17">
        <v>6.3554927879082914</v>
      </c>
      <c r="F11" s="17">
        <v>161.48886029692574</v>
      </c>
      <c r="G11" s="17">
        <v>0.28422627808545187</v>
      </c>
      <c r="H11" s="17">
        <v>134</v>
      </c>
      <c r="I11" s="17">
        <v>199</v>
      </c>
      <c r="J11" s="17">
        <v>0.25333081770493376</v>
      </c>
      <c r="K11" s="17">
        <v>2.5519068225872164</v>
      </c>
    </row>
    <row r="12" spans="1:24" ht="12" customHeight="1" x14ac:dyDescent="0.2">
      <c r="A12" s="20" t="s">
        <v>13</v>
      </c>
      <c r="B12" s="19">
        <v>500</v>
      </c>
      <c r="C12" s="17">
        <v>0.13</v>
      </c>
      <c r="D12" s="17">
        <v>0</v>
      </c>
      <c r="E12" s="17">
        <v>0.33664024314780494</v>
      </c>
      <c r="F12" s="17">
        <v>0.36055512754639896</v>
      </c>
      <c r="G12" s="17">
        <v>1.5055009352810992E-2</v>
      </c>
      <c r="H12" s="17">
        <v>0</v>
      </c>
      <c r="I12" s="17">
        <v>1</v>
      </c>
      <c r="J12" s="17">
        <v>2.2070204102840725</v>
      </c>
      <c r="K12" s="17">
        <v>2.882452963495989</v>
      </c>
    </row>
    <row r="13" spans="1:24" ht="12" customHeight="1" x14ac:dyDescent="0.2">
      <c r="A13" s="20" t="s">
        <v>15</v>
      </c>
      <c r="B13" s="19">
        <v>500</v>
      </c>
      <c r="C13" s="17">
        <v>0.05</v>
      </c>
      <c r="D13" s="17">
        <v>0</v>
      </c>
      <c r="E13" s="17">
        <v>0.21816321958744908</v>
      </c>
      <c r="F13" s="17">
        <v>0.22360679774997899</v>
      </c>
      <c r="G13" s="26">
        <v>9.756555783754995E-3</v>
      </c>
      <c r="H13" s="17">
        <v>0</v>
      </c>
      <c r="I13" s="17">
        <v>1</v>
      </c>
      <c r="J13" s="17">
        <v>4.1419193369994636</v>
      </c>
      <c r="K13" s="17">
        <v>15.216345632450274</v>
      </c>
    </row>
    <row r="14" spans="1:24" ht="12" customHeight="1" x14ac:dyDescent="0.2">
      <c r="A14" s="20" t="s">
        <v>12</v>
      </c>
      <c r="B14" s="19">
        <v>500</v>
      </c>
      <c r="C14" s="17">
        <v>0.19400000000000001</v>
      </c>
      <c r="D14" s="17">
        <v>0</v>
      </c>
      <c r="E14" s="17">
        <v>0.39582490410460386</v>
      </c>
      <c r="F14" s="17">
        <v>0.44045431091090481</v>
      </c>
      <c r="G14" s="17">
        <v>1.7701827855304594E-2</v>
      </c>
      <c r="H14" s="17">
        <v>0</v>
      </c>
      <c r="I14" s="17">
        <v>1</v>
      </c>
      <c r="J14" s="17">
        <v>1.5523475783194147</v>
      </c>
      <c r="K14" s="17">
        <v>0.41141263545501339</v>
      </c>
    </row>
    <row r="15" spans="1:24" ht="12" customHeight="1" x14ac:dyDescent="0.2">
      <c r="A15" s="20" t="s">
        <v>3</v>
      </c>
      <c r="B15" s="19">
        <v>500</v>
      </c>
      <c r="C15" s="17">
        <v>0.252</v>
      </c>
      <c r="D15" s="17">
        <v>0</v>
      </c>
      <c r="E15" s="17">
        <v>0.43459607395257266</v>
      </c>
      <c r="F15" s="17">
        <v>0.50199601592044529</v>
      </c>
      <c r="G15" s="17">
        <v>1.9435727282249564E-2</v>
      </c>
      <c r="H15" s="17">
        <v>0</v>
      </c>
      <c r="I15" s="17">
        <v>1</v>
      </c>
      <c r="J15" s="17">
        <v>1.1458731399534734</v>
      </c>
      <c r="K15" s="17">
        <v>-0.68974980064478597</v>
      </c>
    </row>
    <row r="16" spans="1:24" ht="12" customHeight="1" x14ac:dyDescent="0.2">
      <c r="A16" s="20" t="s">
        <v>17</v>
      </c>
      <c r="B16" s="19">
        <v>500</v>
      </c>
      <c r="C16" s="17">
        <v>1.96</v>
      </c>
      <c r="D16" s="17">
        <v>2</v>
      </c>
      <c r="E16" s="17">
        <v>0.79224700101751255</v>
      </c>
      <c r="F16" s="17">
        <v>2.1137644144984558</v>
      </c>
      <c r="G16" s="17">
        <v>3.5430362984910063E-2</v>
      </c>
      <c r="H16" s="17">
        <v>1</v>
      </c>
      <c r="I16" s="17">
        <v>3</v>
      </c>
      <c r="J16" s="17">
        <v>7.1279657778288083E-2</v>
      </c>
      <c r="K16" s="17">
        <v>-1.4024733527596316</v>
      </c>
    </row>
    <row r="17" spans="1:11" ht="12" customHeight="1" x14ac:dyDescent="0.2">
      <c r="A17" s="20" t="s">
        <v>18</v>
      </c>
      <c r="B17" s="19">
        <v>500</v>
      </c>
      <c r="C17" s="17">
        <v>0.33400000000000002</v>
      </c>
      <c r="D17" s="17">
        <v>0</v>
      </c>
      <c r="E17" s="17">
        <v>0.47211204131976792</v>
      </c>
      <c r="F17" s="17">
        <v>0.57792733107199568</v>
      </c>
      <c r="G17" s="17">
        <v>2.1113492347743811E-2</v>
      </c>
      <c r="H17" s="17">
        <v>0</v>
      </c>
      <c r="I17" s="17">
        <v>1</v>
      </c>
      <c r="J17" s="17">
        <v>0.7060470908590265</v>
      </c>
      <c r="K17" s="17">
        <v>-1.5075437610648583</v>
      </c>
    </row>
    <row r="18" spans="1:11" ht="12" customHeight="1" x14ac:dyDescent="0.2">
      <c r="A18" s="20" t="s">
        <v>19</v>
      </c>
      <c r="B18" s="19">
        <v>500</v>
      </c>
      <c r="C18" s="17">
        <v>0.372</v>
      </c>
      <c r="D18" s="17">
        <v>0</v>
      </c>
      <c r="E18" s="17">
        <v>0.48382245538696667</v>
      </c>
      <c r="F18" s="17">
        <v>0.60991802727907629</v>
      </c>
      <c r="G18" s="17">
        <v>2.1637197985722334E-2</v>
      </c>
      <c r="H18" s="17">
        <v>0</v>
      </c>
      <c r="I18" s="17">
        <v>1</v>
      </c>
      <c r="J18" s="17">
        <v>0.53124469438736821</v>
      </c>
      <c r="K18" s="17">
        <v>-1.7246939379308839</v>
      </c>
    </row>
    <row r="19" spans="1:11" ht="12" customHeight="1" x14ac:dyDescent="0.2">
      <c r="A19" s="20" t="s">
        <v>20</v>
      </c>
      <c r="B19" s="19">
        <v>500</v>
      </c>
      <c r="C19" s="17">
        <v>0.29399999999999998</v>
      </c>
      <c r="D19" s="17">
        <v>0</v>
      </c>
      <c r="E19" s="17">
        <v>0.45604819911917172</v>
      </c>
      <c r="F19" s="17">
        <v>0.54221766846903841</v>
      </c>
      <c r="G19" s="17">
        <v>2.0395095484936551E-2</v>
      </c>
      <c r="H19" s="17">
        <v>0</v>
      </c>
      <c r="I19" s="17">
        <v>1</v>
      </c>
      <c r="J19" s="17">
        <v>0.90704144709449253</v>
      </c>
      <c r="K19" s="17">
        <v>-1.1820199631988961</v>
      </c>
    </row>
    <row r="20" spans="1:11" ht="12" customHeight="1" x14ac:dyDescent="0.2">
      <c r="A20" s="20" t="s">
        <v>16</v>
      </c>
      <c r="B20" s="19">
        <v>500</v>
      </c>
      <c r="C20" s="17">
        <v>7.0000000000000007E-2</v>
      </c>
      <c r="D20" s="17">
        <v>0</v>
      </c>
      <c r="E20" s="17">
        <v>0.25540254681941538</v>
      </c>
      <c r="F20" s="17">
        <v>0.26457513110645903</v>
      </c>
      <c r="G20" s="17">
        <v>1.1421949126295709E-2</v>
      </c>
      <c r="H20" s="17">
        <v>0</v>
      </c>
      <c r="I20" s="17">
        <v>1</v>
      </c>
      <c r="J20" s="17">
        <v>3.3807564803634134</v>
      </c>
      <c r="K20" s="17">
        <v>9.4673681233853646</v>
      </c>
    </row>
    <row r="21" spans="1:11" ht="12" customHeight="1" x14ac:dyDescent="0.2">
      <c r="A21" s="20" t="s">
        <v>9</v>
      </c>
      <c r="B21" s="19">
        <v>500</v>
      </c>
      <c r="C21" s="17">
        <v>71.823199999999986</v>
      </c>
      <c r="D21" s="17">
        <v>68</v>
      </c>
      <c r="E21" s="17">
        <v>16.435991768396963</v>
      </c>
      <c r="F21" s="17">
        <v>73.676139964034419</v>
      </c>
      <c r="G21" s="17">
        <v>0.73503989743525178</v>
      </c>
      <c r="H21" s="17">
        <v>39.9</v>
      </c>
      <c r="I21" s="17">
        <v>127</v>
      </c>
      <c r="J21" s="17">
        <v>0.81439428313961126</v>
      </c>
      <c r="K21" s="17">
        <v>0.36225564220795903</v>
      </c>
    </row>
    <row r="23" spans="1:11" ht="12" customHeight="1" x14ac:dyDescent="0.2">
      <c r="A23" s="108" t="s">
        <v>261</v>
      </c>
    </row>
    <row r="24" spans="1:11" ht="12" customHeight="1" thickBot="1" x14ac:dyDescent="0.25">
      <c r="A24" s="109" t="s">
        <v>192</v>
      </c>
      <c r="B24" s="109" t="s">
        <v>262</v>
      </c>
    </row>
    <row r="25" spans="1:11" ht="12" customHeight="1" x14ac:dyDescent="0.2">
      <c r="A25" s="70" t="s">
        <v>2</v>
      </c>
      <c r="B25" s="17">
        <v>0.99133333333333329</v>
      </c>
    </row>
    <row r="26" spans="1:11" ht="12" customHeight="1" x14ac:dyDescent="0.2">
      <c r="A26" s="70" t="s">
        <v>6</v>
      </c>
      <c r="B26" s="17">
        <v>0.1088796444733473</v>
      </c>
    </row>
    <row r="27" spans="1:11" ht="12" customHeight="1" x14ac:dyDescent="0.2">
      <c r="A27" s="70" t="s">
        <v>8</v>
      </c>
      <c r="B27" s="17">
        <v>6.5818939331207152E-2</v>
      </c>
    </row>
    <row r="28" spans="1:11" ht="12" customHeight="1" x14ac:dyDescent="0.2">
      <c r="A28" s="70" t="s">
        <v>7</v>
      </c>
      <c r="B28" s="17">
        <v>4.8739017632981461E-2</v>
      </c>
    </row>
    <row r="29" spans="1:11" ht="12" customHeight="1" x14ac:dyDescent="0.2">
      <c r="A29" s="70" t="s">
        <v>5</v>
      </c>
      <c r="B29" s="17">
        <v>-2.5583464646475513E-3</v>
      </c>
    </row>
    <row r="30" spans="1:11" ht="12" customHeight="1" x14ac:dyDescent="0.2">
      <c r="A30" s="70" t="s">
        <v>14</v>
      </c>
      <c r="B30" s="17">
        <v>-1.5594108019640087E-2</v>
      </c>
    </row>
    <row r="31" spans="1:11" ht="12" customHeight="1" x14ac:dyDescent="0.2">
      <c r="A31" s="70" t="s">
        <v>11</v>
      </c>
      <c r="B31" s="17">
        <v>-3.8877484633278322E-2</v>
      </c>
    </row>
    <row r="32" spans="1:11" ht="12" customHeight="1" x14ac:dyDescent="0.2">
      <c r="A32" s="70" t="s">
        <v>21</v>
      </c>
      <c r="B32" s="17">
        <v>7.1480639428872575E-2</v>
      </c>
    </row>
    <row r="33" spans="1:2" ht="12" customHeight="1" x14ac:dyDescent="0.2">
      <c r="A33" s="70" t="s">
        <v>10</v>
      </c>
      <c r="B33" s="17">
        <v>-8.6832034845437528E-3</v>
      </c>
    </row>
    <row r="34" spans="1:2" ht="12" customHeight="1" x14ac:dyDescent="0.2">
      <c r="A34" s="70" t="s">
        <v>13</v>
      </c>
      <c r="B34" s="17">
        <v>-8.2564102564102633E-3</v>
      </c>
    </row>
    <row r="35" spans="1:2" ht="12" customHeight="1" x14ac:dyDescent="0.2">
      <c r="A35" s="70" t="s">
        <v>15</v>
      </c>
      <c r="B35" s="17">
        <v>3.1473684210526008E-2</v>
      </c>
    </row>
    <row r="36" spans="1:2" ht="12" customHeight="1" x14ac:dyDescent="0.2">
      <c r="A36" s="70" t="s">
        <v>12</v>
      </c>
      <c r="B36" s="17">
        <v>2.7427847842214314E-2</v>
      </c>
    </row>
    <row r="37" spans="1:2" ht="12" customHeight="1" x14ac:dyDescent="0.2">
      <c r="A37" s="70" t="s">
        <v>3</v>
      </c>
      <c r="B37" s="17">
        <v>-1.9263050674815044E-2</v>
      </c>
    </row>
    <row r="38" spans="1:2" ht="12" customHeight="1" x14ac:dyDescent="0.2">
      <c r="A38" s="70" t="s">
        <v>17</v>
      </c>
      <c r="B38" s="17">
        <v>5.5039591315453273E-2</v>
      </c>
    </row>
    <row r="39" spans="1:2" ht="12" customHeight="1" x14ac:dyDescent="0.2">
      <c r="A39" s="70" t="s">
        <v>18</v>
      </c>
      <c r="B39" s="17">
        <v>7.5924223624823359E-2</v>
      </c>
    </row>
    <row r="40" spans="1:2" ht="12" customHeight="1" x14ac:dyDescent="0.2">
      <c r="A40" s="70" t="s">
        <v>19</v>
      </c>
      <c r="B40" s="17">
        <v>-4.2449010341756896E-2</v>
      </c>
    </row>
    <row r="41" spans="1:2" ht="12" customHeight="1" x14ac:dyDescent="0.2">
      <c r="A41" s="70" t="s">
        <v>20</v>
      </c>
      <c r="B41" s="17">
        <v>-2.220458268293132E-2</v>
      </c>
    </row>
    <row r="42" spans="1:2" ht="12" customHeight="1" x14ac:dyDescent="0.2">
      <c r="A42" s="70" t="s">
        <v>16</v>
      </c>
      <c r="B42" s="17">
        <v>4.7468509984639397E-2</v>
      </c>
    </row>
    <row r="43" spans="1:2" ht="12" customHeight="1" x14ac:dyDescent="0.2">
      <c r="A43" s="70" t="s">
        <v>9</v>
      </c>
      <c r="B43" s="17">
        <v>-2.1294795567566714E-2</v>
      </c>
    </row>
    <row r="45" spans="1:2" ht="12" customHeight="1" x14ac:dyDescent="0.2">
      <c r="B45" s="108" t="s">
        <v>263</v>
      </c>
    </row>
    <row r="46" spans="1:2" ht="12" customHeight="1" x14ac:dyDescent="0.2">
      <c r="A46" s="17" t="s">
        <v>265</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444F92-FC71-44EE-99A1-E3133C0720B6}">
  <dimension ref="A1:W501"/>
  <sheetViews>
    <sheetView workbookViewId="0">
      <selection activeCell="AA26" sqref="AA26"/>
    </sheetView>
  </sheetViews>
  <sheetFormatPr defaultRowHeight="14.4" x14ac:dyDescent="0.3"/>
  <sheetData>
    <row r="1" spans="1:23" x14ac:dyDescent="0.3">
      <c r="A1" t="s">
        <v>0</v>
      </c>
      <c r="B1" t="s">
        <v>1</v>
      </c>
      <c r="C1" t="s">
        <v>2</v>
      </c>
      <c r="D1" t="s">
        <v>3</v>
      </c>
      <c r="E1" t="s">
        <v>4</v>
      </c>
      <c r="F1" t="s">
        <v>257</v>
      </c>
      <c r="G1" t="s">
        <v>5</v>
      </c>
      <c r="H1" s="3" t="s">
        <v>6</v>
      </c>
      <c r="I1" s="3" t="s">
        <v>7</v>
      </c>
      <c r="J1" s="3" t="s">
        <v>8</v>
      </c>
      <c r="K1" t="s">
        <v>9</v>
      </c>
      <c r="L1" t="s">
        <v>10</v>
      </c>
      <c r="M1" t="s">
        <v>11</v>
      </c>
      <c r="N1" t="s">
        <v>12</v>
      </c>
      <c r="O1" t="s">
        <v>13</v>
      </c>
      <c r="P1" t="s">
        <v>14</v>
      </c>
      <c r="Q1" t="s">
        <v>15</v>
      </c>
      <c r="R1" t="s">
        <v>16</v>
      </c>
      <c r="S1" t="s">
        <v>17</v>
      </c>
      <c r="T1" t="s">
        <v>18</v>
      </c>
      <c r="U1" t="s">
        <v>19</v>
      </c>
      <c r="V1" t="s">
        <v>20</v>
      </c>
      <c r="W1" t="s">
        <v>21</v>
      </c>
    </row>
    <row r="2" spans="1:23" x14ac:dyDescent="0.3">
      <c r="A2">
        <v>1</v>
      </c>
      <c r="B2">
        <v>14</v>
      </c>
      <c r="C2">
        <v>0</v>
      </c>
      <c r="D2">
        <v>0</v>
      </c>
      <c r="E2">
        <v>62</v>
      </c>
      <c r="F2">
        <v>-0.7306907678810084</v>
      </c>
      <c r="G2">
        <v>0</v>
      </c>
      <c r="H2" s="1">
        <v>-0.7299597114019386</v>
      </c>
      <c r="I2" s="1">
        <v>0</v>
      </c>
      <c r="J2" s="1">
        <v>-0.7299597114019386</v>
      </c>
      <c r="K2" s="2">
        <v>70.3</v>
      </c>
      <c r="L2">
        <v>158</v>
      </c>
      <c r="M2" s="2">
        <v>28.160550000000001</v>
      </c>
      <c r="N2">
        <v>0</v>
      </c>
      <c r="O2">
        <v>0</v>
      </c>
      <c r="P2">
        <v>0</v>
      </c>
      <c r="Q2">
        <v>0</v>
      </c>
      <c r="R2">
        <v>0</v>
      </c>
      <c r="S2">
        <v>2</v>
      </c>
      <c r="T2">
        <v>0</v>
      </c>
      <c r="U2">
        <v>1</v>
      </c>
      <c r="V2">
        <v>0</v>
      </c>
      <c r="W2">
        <v>1</v>
      </c>
    </row>
    <row r="3" spans="1:23" x14ac:dyDescent="0.3">
      <c r="A3">
        <v>4</v>
      </c>
      <c r="B3">
        <v>284</v>
      </c>
      <c r="C3">
        <v>0</v>
      </c>
      <c r="D3">
        <v>0</v>
      </c>
      <c r="E3">
        <v>65</v>
      </c>
      <c r="F3">
        <v>-0.39663525071504896</v>
      </c>
      <c r="G3">
        <v>0</v>
      </c>
      <c r="H3" s="1">
        <v>-0.39623841694814149</v>
      </c>
      <c r="I3" s="1">
        <v>0</v>
      </c>
      <c r="J3" s="1">
        <v>-0.39623841694814149</v>
      </c>
      <c r="K3" s="2">
        <v>87.1</v>
      </c>
      <c r="L3">
        <v>160</v>
      </c>
      <c r="M3" s="2">
        <v>34.023440000000001</v>
      </c>
      <c r="N3">
        <v>0</v>
      </c>
      <c r="O3">
        <v>0</v>
      </c>
      <c r="P3">
        <v>0</v>
      </c>
      <c r="Q3">
        <v>0</v>
      </c>
      <c r="R3">
        <v>0</v>
      </c>
      <c r="S3">
        <v>2</v>
      </c>
      <c r="T3">
        <v>0</v>
      </c>
      <c r="U3">
        <v>1</v>
      </c>
      <c r="V3">
        <v>0</v>
      </c>
      <c r="W3">
        <v>2</v>
      </c>
    </row>
    <row r="4" spans="1:23" x14ac:dyDescent="0.3">
      <c r="A4">
        <v>6</v>
      </c>
      <c r="B4">
        <v>305</v>
      </c>
      <c r="C4">
        <v>0</v>
      </c>
      <c r="D4">
        <v>1</v>
      </c>
      <c r="E4">
        <v>88</v>
      </c>
      <c r="F4">
        <v>2.1644570475573071</v>
      </c>
      <c r="G4">
        <v>88</v>
      </c>
      <c r="H4" s="1">
        <v>2.1622915071976365</v>
      </c>
      <c r="I4" s="1">
        <v>2.1622915071976365</v>
      </c>
      <c r="J4" s="1">
        <v>0</v>
      </c>
      <c r="K4" s="2">
        <v>50.8</v>
      </c>
      <c r="L4">
        <v>157</v>
      </c>
      <c r="M4" s="2">
        <v>20.609359999999999</v>
      </c>
      <c r="N4">
        <v>0</v>
      </c>
      <c r="O4">
        <v>1</v>
      </c>
      <c r="P4">
        <v>1</v>
      </c>
      <c r="Q4">
        <v>1</v>
      </c>
      <c r="R4">
        <v>0</v>
      </c>
      <c r="S4">
        <v>1</v>
      </c>
      <c r="T4">
        <v>1</v>
      </c>
      <c r="U4">
        <v>0</v>
      </c>
      <c r="V4">
        <v>0</v>
      </c>
      <c r="W4">
        <v>11</v>
      </c>
    </row>
    <row r="5" spans="1:23" x14ac:dyDescent="0.3">
      <c r="A5">
        <v>6</v>
      </c>
      <c r="B5">
        <v>309</v>
      </c>
      <c r="C5">
        <v>0</v>
      </c>
      <c r="D5">
        <v>0</v>
      </c>
      <c r="E5">
        <v>82</v>
      </c>
      <c r="F5">
        <v>1.4963460132253881</v>
      </c>
      <c r="G5">
        <v>0</v>
      </c>
      <c r="H5" s="1">
        <v>1.4948489182900422</v>
      </c>
      <c r="I5" s="1">
        <v>0</v>
      </c>
      <c r="J5" s="1">
        <v>1.4948489182900422</v>
      </c>
      <c r="K5" s="2">
        <v>62.1</v>
      </c>
      <c r="L5">
        <v>160</v>
      </c>
      <c r="M5" s="2">
        <v>24.257809999999999</v>
      </c>
      <c r="N5">
        <v>0</v>
      </c>
      <c r="O5">
        <v>0</v>
      </c>
      <c r="P5">
        <v>0</v>
      </c>
      <c r="Q5">
        <v>0</v>
      </c>
      <c r="R5">
        <v>0</v>
      </c>
      <c r="S5">
        <v>1</v>
      </c>
      <c r="T5">
        <v>1</v>
      </c>
      <c r="U5">
        <v>0</v>
      </c>
      <c r="V5">
        <v>0</v>
      </c>
      <c r="W5">
        <v>5</v>
      </c>
    </row>
    <row r="6" spans="1:23" x14ac:dyDescent="0.3">
      <c r="A6">
        <v>1</v>
      </c>
      <c r="B6">
        <v>37</v>
      </c>
      <c r="C6">
        <v>0</v>
      </c>
      <c r="D6">
        <v>0</v>
      </c>
      <c r="E6">
        <v>61</v>
      </c>
      <c r="F6">
        <v>-0.84204260693632826</v>
      </c>
      <c r="G6">
        <v>0</v>
      </c>
      <c r="H6" s="1">
        <v>-0.84120014288653766</v>
      </c>
      <c r="I6" s="1">
        <v>0</v>
      </c>
      <c r="J6" s="1">
        <v>-0.84120014288653766</v>
      </c>
      <c r="K6" s="2">
        <v>68</v>
      </c>
      <c r="L6">
        <v>152</v>
      </c>
      <c r="M6" s="2">
        <v>29.432130000000001</v>
      </c>
      <c r="N6">
        <v>0</v>
      </c>
      <c r="O6">
        <v>0</v>
      </c>
      <c r="P6">
        <v>0</v>
      </c>
      <c r="Q6">
        <v>0</v>
      </c>
      <c r="R6">
        <v>0</v>
      </c>
      <c r="S6">
        <v>2</v>
      </c>
      <c r="T6">
        <v>0</v>
      </c>
      <c r="U6">
        <v>1</v>
      </c>
      <c r="V6">
        <v>0</v>
      </c>
      <c r="W6">
        <v>1</v>
      </c>
    </row>
    <row r="7" spans="1:23" x14ac:dyDescent="0.3">
      <c r="A7">
        <v>5</v>
      </c>
      <c r="B7">
        <v>299</v>
      </c>
      <c r="C7">
        <v>0</v>
      </c>
      <c r="D7">
        <v>1</v>
      </c>
      <c r="E7">
        <v>67</v>
      </c>
      <c r="F7">
        <v>-0.17393157260440931</v>
      </c>
      <c r="G7">
        <v>67</v>
      </c>
      <c r="H7" s="1">
        <v>-0.17375755397894344</v>
      </c>
      <c r="I7" s="1">
        <v>-0.17375755397894344</v>
      </c>
      <c r="J7" s="1">
        <v>0</v>
      </c>
      <c r="K7" s="2">
        <v>68</v>
      </c>
      <c r="L7">
        <v>161</v>
      </c>
      <c r="M7" s="2">
        <v>26.233560000000001</v>
      </c>
      <c r="N7">
        <v>0</v>
      </c>
      <c r="O7">
        <v>0</v>
      </c>
      <c r="P7">
        <v>0</v>
      </c>
      <c r="Q7">
        <v>0</v>
      </c>
      <c r="R7">
        <v>1</v>
      </c>
      <c r="S7">
        <v>2</v>
      </c>
      <c r="T7">
        <v>0</v>
      </c>
      <c r="U7">
        <v>1</v>
      </c>
      <c r="V7">
        <v>0</v>
      </c>
      <c r="W7">
        <v>4</v>
      </c>
    </row>
    <row r="8" spans="1:23" x14ac:dyDescent="0.3">
      <c r="A8">
        <v>5</v>
      </c>
      <c r="B8">
        <v>302</v>
      </c>
      <c r="C8">
        <v>0</v>
      </c>
      <c r="D8">
        <v>0</v>
      </c>
      <c r="E8">
        <v>84</v>
      </c>
      <c r="F8">
        <v>1.7190496913360278</v>
      </c>
      <c r="G8">
        <v>0</v>
      </c>
      <c r="H8" s="1">
        <v>1.7173297812592403</v>
      </c>
      <c r="I8" s="1">
        <v>0</v>
      </c>
      <c r="J8" s="1">
        <v>1.7173297812592403</v>
      </c>
      <c r="K8" s="2">
        <v>50.8</v>
      </c>
      <c r="L8">
        <v>150</v>
      </c>
      <c r="M8" s="2">
        <v>22.577780000000001</v>
      </c>
      <c r="N8">
        <v>0</v>
      </c>
      <c r="O8">
        <v>0</v>
      </c>
      <c r="P8">
        <v>0</v>
      </c>
      <c r="Q8">
        <v>0</v>
      </c>
      <c r="R8">
        <v>0</v>
      </c>
      <c r="S8">
        <v>1</v>
      </c>
      <c r="T8">
        <v>1</v>
      </c>
      <c r="U8">
        <v>0</v>
      </c>
      <c r="V8">
        <v>0</v>
      </c>
      <c r="W8">
        <v>6</v>
      </c>
    </row>
    <row r="9" spans="1:23" x14ac:dyDescent="0.3">
      <c r="A9">
        <v>1</v>
      </c>
      <c r="B9">
        <v>36</v>
      </c>
      <c r="C9">
        <v>0</v>
      </c>
      <c r="D9">
        <v>1</v>
      </c>
      <c r="E9">
        <v>82</v>
      </c>
      <c r="F9">
        <v>1.4963460132253881</v>
      </c>
      <c r="G9">
        <v>82</v>
      </c>
      <c r="H9" s="1">
        <v>1.4948489182900422</v>
      </c>
      <c r="I9" s="1">
        <v>1.4948489182900422</v>
      </c>
      <c r="J9" s="1">
        <v>0</v>
      </c>
      <c r="K9" s="2">
        <v>40.799999999999997</v>
      </c>
      <c r="L9">
        <v>153</v>
      </c>
      <c r="M9" s="2">
        <v>17.429189999999998</v>
      </c>
      <c r="N9">
        <v>0</v>
      </c>
      <c r="O9">
        <v>0</v>
      </c>
      <c r="P9">
        <v>0</v>
      </c>
      <c r="Q9">
        <v>0</v>
      </c>
      <c r="R9">
        <v>0</v>
      </c>
      <c r="S9">
        <v>2</v>
      </c>
      <c r="T9">
        <v>0</v>
      </c>
      <c r="U9">
        <v>1</v>
      </c>
      <c r="V9">
        <v>0</v>
      </c>
      <c r="W9">
        <v>7</v>
      </c>
    </row>
    <row r="10" spans="1:23" x14ac:dyDescent="0.3">
      <c r="A10">
        <v>1</v>
      </c>
      <c r="B10">
        <v>8</v>
      </c>
      <c r="C10">
        <v>0</v>
      </c>
      <c r="D10">
        <v>1</v>
      </c>
      <c r="E10">
        <v>86</v>
      </c>
      <c r="F10">
        <v>1.9417533694466673</v>
      </c>
      <c r="G10">
        <v>86</v>
      </c>
      <c r="H10" s="1">
        <v>1.9398106442284384</v>
      </c>
      <c r="I10" s="1">
        <v>1.9398106442284384</v>
      </c>
      <c r="J10" s="1">
        <v>0</v>
      </c>
      <c r="K10" s="2">
        <v>62.6</v>
      </c>
      <c r="L10">
        <v>156</v>
      </c>
      <c r="M10" s="2">
        <v>25.723210000000002</v>
      </c>
      <c r="N10">
        <v>0</v>
      </c>
      <c r="O10">
        <v>0</v>
      </c>
      <c r="P10">
        <v>0</v>
      </c>
      <c r="Q10">
        <v>0</v>
      </c>
      <c r="R10">
        <v>0</v>
      </c>
      <c r="S10">
        <v>2</v>
      </c>
      <c r="T10">
        <v>0</v>
      </c>
      <c r="U10">
        <v>1</v>
      </c>
      <c r="V10">
        <v>0</v>
      </c>
      <c r="W10">
        <v>7</v>
      </c>
    </row>
    <row r="11" spans="1:23" x14ac:dyDescent="0.3">
      <c r="A11">
        <v>4</v>
      </c>
      <c r="B11">
        <v>282</v>
      </c>
      <c r="C11">
        <v>0</v>
      </c>
      <c r="D11">
        <v>0</v>
      </c>
      <c r="E11">
        <v>58</v>
      </c>
      <c r="F11">
        <v>-1.1760981241022876</v>
      </c>
      <c r="G11">
        <v>0</v>
      </c>
      <c r="H11" s="1">
        <v>-1.1749214373403347</v>
      </c>
      <c r="I11" s="1">
        <v>0</v>
      </c>
      <c r="J11" s="1">
        <v>-1.1749214373403347</v>
      </c>
      <c r="K11" s="2">
        <v>63.5</v>
      </c>
      <c r="L11">
        <v>166</v>
      </c>
      <c r="M11" s="2">
        <v>23.043980000000001</v>
      </c>
      <c r="N11">
        <v>0</v>
      </c>
      <c r="O11">
        <v>0</v>
      </c>
      <c r="P11">
        <v>0</v>
      </c>
      <c r="Q11">
        <v>0</v>
      </c>
      <c r="R11">
        <v>0</v>
      </c>
      <c r="S11">
        <v>1</v>
      </c>
      <c r="T11">
        <v>1</v>
      </c>
      <c r="U11">
        <v>0</v>
      </c>
      <c r="V11">
        <v>0</v>
      </c>
      <c r="W11">
        <v>0</v>
      </c>
    </row>
    <row r="12" spans="1:23" x14ac:dyDescent="0.3">
      <c r="A12">
        <v>6</v>
      </c>
      <c r="B12">
        <v>315</v>
      </c>
      <c r="C12">
        <v>0</v>
      </c>
      <c r="D12">
        <v>0</v>
      </c>
      <c r="E12">
        <v>67</v>
      </c>
      <c r="F12">
        <v>-0.17393157260440931</v>
      </c>
      <c r="G12">
        <v>0</v>
      </c>
      <c r="H12" s="1">
        <v>-0.17375755397894344</v>
      </c>
      <c r="I12" s="1">
        <v>0</v>
      </c>
      <c r="J12" s="1">
        <v>-0.17375755397894344</v>
      </c>
      <c r="K12" s="2">
        <v>67.599999999999994</v>
      </c>
      <c r="L12">
        <v>153</v>
      </c>
      <c r="M12" s="2">
        <v>28.877780000000001</v>
      </c>
      <c r="N12">
        <v>0</v>
      </c>
      <c r="O12">
        <v>1</v>
      </c>
      <c r="P12">
        <v>0</v>
      </c>
      <c r="Q12">
        <v>0</v>
      </c>
      <c r="R12">
        <v>1</v>
      </c>
      <c r="S12">
        <v>1</v>
      </c>
      <c r="T12">
        <v>1</v>
      </c>
      <c r="U12">
        <v>0</v>
      </c>
      <c r="V12">
        <v>0</v>
      </c>
      <c r="W12">
        <v>4</v>
      </c>
    </row>
    <row r="13" spans="1:23" x14ac:dyDescent="0.3">
      <c r="A13">
        <v>1</v>
      </c>
      <c r="B13">
        <v>34</v>
      </c>
      <c r="C13">
        <v>0</v>
      </c>
      <c r="D13">
        <v>0</v>
      </c>
      <c r="E13">
        <v>56</v>
      </c>
      <c r="F13">
        <v>-1.3988018022129274</v>
      </c>
      <c r="G13">
        <v>0</v>
      </c>
      <c r="H13" s="1">
        <v>-1.3974023003095328</v>
      </c>
      <c r="I13" s="1">
        <v>0</v>
      </c>
      <c r="J13" s="1">
        <v>-1.3974023003095328</v>
      </c>
      <c r="K13" s="2">
        <v>117.9</v>
      </c>
      <c r="L13">
        <v>167</v>
      </c>
      <c r="M13" s="2">
        <v>42.274729999999998</v>
      </c>
      <c r="N13">
        <v>0</v>
      </c>
      <c r="O13">
        <v>0</v>
      </c>
      <c r="P13">
        <v>1</v>
      </c>
      <c r="Q13">
        <v>0</v>
      </c>
      <c r="R13">
        <v>1</v>
      </c>
      <c r="S13">
        <v>2</v>
      </c>
      <c r="T13">
        <v>0</v>
      </c>
      <c r="U13">
        <v>1</v>
      </c>
      <c r="V13">
        <v>0</v>
      </c>
      <c r="W13">
        <v>3</v>
      </c>
    </row>
    <row r="14" spans="1:23" x14ac:dyDescent="0.3">
      <c r="A14">
        <v>6</v>
      </c>
      <c r="B14">
        <v>315</v>
      </c>
      <c r="C14">
        <v>0</v>
      </c>
      <c r="D14">
        <v>0</v>
      </c>
      <c r="E14">
        <v>59</v>
      </c>
      <c r="F14">
        <v>-1.064746285046968</v>
      </c>
      <c r="G14">
        <v>0</v>
      </c>
      <c r="H14" s="1">
        <v>-1.0636810058557358</v>
      </c>
      <c r="I14" s="1">
        <v>0</v>
      </c>
      <c r="J14" s="1">
        <v>-1.0636810058557358</v>
      </c>
      <c r="K14" s="2">
        <v>67.099999999999994</v>
      </c>
      <c r="L14">
        <v>162</v>
      </c>
      <c r="M14" s="2">
        <v>25.56775</v>
      </c>
      <c r="N14">
        <v>0</v>
      </c>
      <c r="O14">
        <v>0</v>
      </c>
      <c r="P14">
        <v>0</v>
      </c>
      <c r="Q14">
        <v>0</v>
      </c>
      <c r="R14">
        <v>1</v>
      </c>
      <c r="S14">
        <v>1</v>
      </c>
      <c r="T14">
        <v>1</v>
      </c>
      <c r="U14">
        <v>0</v>
      </c>
      <c r="V14">
        <v>0</v>
      </c>
      <c r="W14">
        <v>1</v>
      </c>
    </row>
    <row r="15" spans="1:23" x14ac:dyDescent="0.3">
      <c r="A15">
        <v>1</v>
      </c>
      <c r="B15">
        <v>33</v>
      </c>
      <c r="C15">
        <v>0</v>
      </c>
      <c r="D15">
        <v>0</v>
      </c>
      <c r="E15">
        <v>72</v>
      </c>
      <c r="F15">
        <v>0.38282762267218984</v>
      </c>
      <c r="G15">
        <v>0</v>
      </c>
      <c r="H15" s="1">
        <v>0.38244460344405179</v>
      </c>
      <c r="I15" s="1">
        <v>0</v>
      </c>
      <c r="J15" s="1">
        <v>0.38244460344405179</v>
      </c>
      <c r="K15" s="2">
        <v>57.6</v>
      </c>
      <c r="L15">
        <v>165</v>
      </c>
      <c r="M15" s="2">
        <v>21.157019999999999</v>
      </c>
      <c r="N15">
        <v>0</v>
      </c>
      <c r="O15">
        <v>0</v>
      </c>
      <c r="P15">
        <v>1</v>
      </c>
      <c r="Q15">
        <v>0</v>
      </c>
      <c r="R15">
        <v>0</v>
      </c>
      <c r="S15">
        <v>1</v>
      </c>
      <c r="T15">
        <v>1</v>
      </c>
      <c r="U15">
        <v>0</v>
      </c>
      <c r="V15">
        <v>0</v>
      </c>
      <c r="W15">
        <v>5</v>
      </c>
    </row>
    <row r="16" spans="1:23" x14ac:dyDescent="0.3">
      <c r="A16">
        <v>1</v>
      </c>
      <c r="B16">
        <v>23</v>
      </c>
      <c r="C16">
        <v>0</v>
      </c>
      <c r="D16">
        <v>0</v>
      </c>
      <c r="E16">
        <v>64</v>
      </c>
      <c r="F16">
        <v>-0.50798708977036877</v>
      </c>
      <c r="G16">
        <v>0</v>
      </c>
      <c r="H16" s="1">
        <v>-0.5074788484327406</v>
      </c>
      <c r="I16" s="1">
        <v>0</v>
      </c>
      <c r="J16" s="1">
        <v>-0.5074788484327406</v>
      </c>
      <c r="K16" s="2">
        <v>61.2</v>
      </c>
      <c r="L16">
        <v>160</v>
      </c>
      <c r="M16" s="2">
        <v>23.90625</v>
      </c>
      <c r="N16">
        <v>1</v>
      </c>
      <c r="O16">
        <v>0</v>
      </c>
      <c r="P16">
        <v>0</v>
      </c>
      <c r="Q16">
        <v>0</v>
      </c>
      <c r="R16">
        <v>0</v>
      </c>
      <c r="S16">
        <v>2</v>
      </c>
      <c r="T16">
        <v>0</v>
      </c>
      <c r="U16">
        <v>1</v>
      </c>
      <c r="V16">
        <v>0</v>
      </c>
      <c r="W16">
        <v>1</v>
      </c>
    </row>
    <row r="17" spans="1:23" x14ac:dyDescent="0.3">
      <c r="A17">
        <v>3</v>
      </c>
      <c r="B17">
        <v>179</v>
      </c>
      <c r="C17">
        <v>0</v>
      </c>
      <c r="D17">
        <v>0</v>
      </c>
      <c r="E17">
        <v>68</v>
      </c>
      <c r="F17">
        <v>-6.2579733549089481E-2</v>
      </c>
      <c r="G17">
        <v>0</v>
      </c>
      <c r="H17" s="1">
        <v>-6.2517122494344393E-2</v>
      </c>
      <c r="I17" s="1">
        <v>0</v>
      </c>
      <c r="J17" s="1">
        <v>-6.2517122494344393E-2</v>
      </c>
      <c r="K17" s="2">
        <v>78</v>
      </c>
      <c r="L17">
        <v>161</v>
      </c>
      <c r="M17" s="2">
        <v>30.091429999999999</v>
      </c>
      <c r="N17">
        <v>0</v>
      </c>
      <c r="O17">
        <v>0</v>
      </c>
      <c r="P17">
        <v>1</v>
      </c>
      <c r="Q17">
        <v>0</v>
      </c>
      <c r="R17">
        <v>0</v>
      </c>
      <c r="S17">
        <v>1</v>
      </c>
      <c r="T17">
        <v>1</v>
      </c>
      <c r="U17">
        <v>0</v>
      </c>
      <c r="V17">
        <v>0</v>
      </c>
      <c r="W17">
        <v>4</v>
      </c>
    </row>
    <row r="18" spans="1:23" x14ac:dyDescent="0.3">
      <c r="A18">
        <v>4</v>
      </c>
      <c r="B18">
        <v>284</v>
      </c>
      <c r="C18">
        <v>0</v>
      </c>
      <c r="D18">
        <v>0</v>
      </c>
      <c r="E18">
        <v>67</v>
      </c>
      <c r="F18">
        <v>-0.17393157260440931</v>
      </c>
      <c r="G18">
        <v>0</v>
      </c>
      <c r="H18" s="1">
        <v>-0.17375755397894344</v>
      </c>
      <c r="I18" s="1">
        <v>0</v>
      </c>
      <c r="J18" s="1">
        <v>-0.17375755397894344</v>
      </c>
      <c r="K18" s="2">
        <v>105.7</v>
      </c>
      <c r="L18">
        <v>165</v>
      </c>
      <c r="M18" s="2">
        <v>38.82461</v>
      </c>
      <c r="N18">
        <v>0</v>
      </c>
      <c r="O18">
        <v>0</v>
      </c>
      <c r="P18">
        <v>0</v>
      </c>
      <c r="Q18">
        <v>0</v>
      </c>
      <c r="R18">
        <v>0</v>
      </c>
      <c r="S18">
        <v>1</v>
      </c>
      <c r="T18">
        <v>1</v>
      </c>
      <c r="U18">
        <v>0</v>
      </c>
      <c r="V18">
        <v>0</v>
      </c>
      <c r="W18">
        <v>2</v>
      </c>
    </row>
    <row r="19" spans="1:23" x14ac:dyDescent="0.3">
      <c r="A19">
        <v>4</v>
      </c>
      <c r="B19">
        <v>283</v>
      </c>
      <c r="C19">
        <v>0</v>
      </c>
      <c r="D19">
        <v>0</v>
      </c>
      <c r="E19">
        <v>69</v>
      </c>
      <c r="F19">
        <v>4.8772105506230352E-2</v>
      </c>
      <c r="G19">
        <v>0</v>
      </c>
      <c r="H19" s="1">
        <v>4.8723308990254642E-2</v>
      </c>
      <c r="I19" s="1">
        <v>0</v>
      </c>
      <c r="J19" s="1">
        <v>4.8723308990254642E-2</v>
      </c>
      <c r="K19" s="2">
        <v>65.8</v>
      </c>
      <c r="L19">
        <v>162</v>
      </c>
      <c r="M19" s="2">
        <v>25.072399999999998</v>
      </c>
      <c r="N19">
        <v>0</v>
      </c>
      <c r="O19">
        <v>0</v>
      </c>
      <c r="P19">
        <v>0</v>
      </c>
      <c r="Q19">
        <v>0</v>
      </c>
      <c r="R19">
        <v>0</v>
      </c>
      <c r="S19">
        <v>2</v>
      </c>
      <c r="T19">
        <v>0</v>
      </c>
      <c r="U19">
        <v>1</v>
      </c>
      <c r="V19">
        <v>0</v>
      </c>
      <c r="W19">
        <v>2</v>
      </c>
    </row>
    <row r="20" spans="1:23" x14ac:dyDescent="0.3">
      <c r="A20">
        <v>3</v>
      </c>
      <c r="B20">
        <v>179</v>
      </c>
      <c r="C20">
        <v>0</v>
      </c>
      <c r="D20">
        <v>1</v>
      </c>
      <c r="E20">
        <v>78</v>
      </c>
      <c r="F20">
        <v>1.0509386570041088</v>
      </c>
      <c r="G20">
        <v>78</v>
      </c>
      <c r="H20" s="1">
        <v>1.049887192351646</v>
      </c>
      <c r="I20" s="1">
        <v>1.049887192351646</v>
      </c>
      <c r="J20" s="1">
        <v>0</v>
      </c>
      <c r="K20" s="2">
        <v>81.599999999999994</v>
      </c>
      <c r="L20">
        <v>162</v>
      </c>
      <c r="M20" s="2">
        <v>31.09282</v>
      </c>
      <c r="N20">
        <v>0</v>
      </c>
      <c r="O20">
        <v>0</v>
      </c>
      <c r="P20">
        <v>1</v>
      </c>
      <c r="Q20">
        <v>0</v>
      </c>
      <c r="R20">
        <v>0</v>
      </c>
      <c r="S20">
        <v>3</v>
      </c>
      <c r="T20">
        <v>0</v>
      </c>
      <c r="U20">
        <v>0</v>
      </c>
      <c r="V20">
        <v>1</v>
      </c>
      <c r="W20">
        <v>7</v>
      </c>
    </row>
    <row r="21" spans="1:23" x14ac:dyDescent="0.3">
      <c r="A21">
        <v>6</v>
      </c>
      <c r="B21">
        <v>313</v>
      </c>
      <c r="C21">
        <v>0</v>
      </c>
      <c r="D21">
        <v>0</v>
      </c>
      <c r="E21">
        <v>60</v>
      </c>
      <c r="F21">
        <v>-0.95339444599164813</v>
      </c>
      <c r="G21">
        <v>0</v>
      </c>
      <c r="H21" s="1">
        <v>-0.95244057437113672</v>
      </c>
      <c r="I21" s="1">
        <v>0</v>
      </c>
      <c r="J21" s="1">
        <v>-0.95244057437113672</v>
      </c>
      <c r="K21" s="2">
        <v>56.7</v>
      </c>
      <c r="L21">
        <v>157</v>
      </c>
      <c r="M21" s="2">
        <v>23.002960000000002</v>
      </c>
      <c r="N21">
        <v>0</v>
      </c>
      <c r="O21">
        <v>0</v>
      </c>
      <c r="P21">
        <v>0</v>
      </c>
      <c r="Q21">
        <v>0</v>
      </c>
      <c r="R21">
        <v>0</v>
      </c>
      <c r="S21">
        <v>2</v>
      </c>
      <c r="T21">
        <v>0</v>
      </c>
      <c r="U21">
        <v>1</v>
      </c>
      <c r="V21">
        <v>0</v>
      </c>
      <c r="W21">
        <v>2</v>
      </c>
    </row>
    <row r="22" spans="1:23" x14ac:dyDescent="0.3">
      <c r="A22">
        <v>6</v>
      </c>
      <c r="B22">
        <v>315</v>
      </c>
      <c r="C22">
        <v>0</v>
      </c>
      <c r="D22">
        <v>0</v>
      </c>
      <c r="E22">
        <v>61</v>
      </c>
      <c r="F22">
        <v>-0.84204260693632826</v>
      </c>
      <c r="G22">
        <v>0</v>
      </c>
      <c r="H22" s="1">
        <v>-0.84120014288653766</v>
      </c>
      <c r="I22" s="1">
        <v>0</v>
      </c>
      <c r="J22" s="1">
        <v>-0.84120014288653766</v>
      </c>
      <c r="K22" s="2">
        <v>99.8</v>
      </c>
      <c r="L22">
        <v>160</v>
      </c>
      <c r="M22" s="2">
        <v>38.984380000000002</v>
      </c>
      <c r="N22">
        <v>0</v>
      </c>
      <c r="O22">
        <v>0</v>
      </c>
      <c r="P22">
        <v>0</v>
      </c>
      <c r="Q22">
        <v>0</v>
      </c>
      <c r="R22">
        <v>0</v>
      </c>
      <c r="S22">
        <v>1</v>
      </c>
      <c r="T22">
        <v>1</v>
      </c>
      <c r="U22">
        <v>0</v>
      </c>
      <c r="V22">
        <v>0</v>
      </c>
      <c r="W22">
        <v>1</v>
      </c>
    </row>
    <row r="23" spans="1:23" x14ac:dyDescent="0.3">
      <c r="A23">
        <v>1</v>
      </c>
      <c r="B23">
        <v>1</v>
      </c>
      <c r="C23">
        <v>0</v>
      </c>
      <c r="D23">
        <v>0</v>
      </c>
      <c r="E23">
        <v>61</v>
      </c>
      <c r="F23">
        <v>-0.84204260693632826</v>
      </c>
      <c r="G23">
        <v>0</v>
      </c>
      <c r="H23" s="1">
        <v>-0.84120014288653766</v>
      </c>
      <c r="I23" s="1">
        <v>0</v>
      </c>
      <c r="J23" s="1">
        <v>-0.84120014288653766</v>
      </c>
      <c r="K23" s="2">
        <v>88</v>
      </c>
      <c r="L23">
        <v>158</v>
      </c>
      <c r="M23" s="2">
        <v>35.25076</v>
      </c>
      <c r="N23">
        <v>1</v>
      </c>
      <c r="O23">
        <v>0</v>
      </c>
      <c r="P23">
        <v>0</v>
      </c>
      <c r="Q23">
        <v>0</v>
      </c>
      <c r="R23">
        <v>0</v>
      </c>
      <c r="S23">
        <v>3</v>
      </c>
      <c r="T23">
        <v>0</v>
      </c>
      <c r="U23">
        <v>0</v>
      </c>
      <c r="V23">
        <v>1</v>
      </c>
      <c r="W23">
        <v>1</v>
      </c>
    </row>
    <row r="24" spans="1:23" x14ac:dyDescent="0.3">
      <c r="A24">
        <v>6</v>
      </c>
      <c r="B24">
        <v>321</v>
      </c>
      <c r="C24">
        <v>0</v>
      </c>
      <c r="D24">
        <v>0</v>
      </c>
      <c r="E24">
        <v>76</v>
      </c>
      <c r="F24">
        <v>0.82823497889346909</v>
      </c>
      <c r="G24">
        <v>0</v>
      </c>
      <c r="H24" s="1">
        <v>0.82740632938244796</v>
      </c>
      <c r="I24" s="1">
        <v>0</v>
      </c>
      <c r="J24" s="1">
        <v>0.82740632938244796</v>
      </c>
      <c r="K24" s="2">
        <v>81.599999999999994</v>
      </c>
      <c r="L24">
        <v>163</v>
      </c>
      <c r="M24" s="2">
        <v>30.712479999999999</v>
      </c>
      <c r="N24">
        <v>0</v>
      </c>
      <c r="O24">
        <v>0</v>
      </c>
      <c r="P24">
        <v>0</v>
      </c>
      <c r="Q24">
        <v>0</v>
      </c>
      <c r="R24">
        <v>0</v>
      </c>
      <c r="S24">
        <v>1</v>
      </c>
      <c r="T24">
        <v>1</v>
      </c>
      <c r="U24">
        <v>0</v>
      </c>
      <c r="V24">
        <v>0</v>
      </c>
      <c r="W24">
        <v>4</v>
      </c>
    </row>
    <row r="25" spans="1:23" x14ac:dyDescent="0.3">
      <c r="A25">
        <v>6</v>
      </c>
      <c r="B25">
        <v>309</v>
      </c>
      <c r="C25">
        <v>0</v>
      </c>
      <c r="D25">
        <v>0</v>
      </c>
      <c r="E25">
        <v>73</v>
      </c>
      <c r="F25">
        <v>0.49417946172750965</v>
      </c>
      <c r="G25">
        <v>0</v>
      </c>
      <c r="H25" s="1">
        <v>0.49368503492865079</v>
      </c>
      <c r="I25" s="1">
        <v>0</v>
      </c>
      <c r="J25" s="1">
        <v>0.49368503492865079</v>
      </c>
      <c r="K25" s="2">
        <v>77.099999999999994</v>
      </c>
      <c r="L25">
        <v>171</v>
      </c>
      <c r="M25" s="2">
        <v>26.367090000000001</v>
      </c>
      <c r="N25">
        <v>0</v>
      </c>
      <c r="O25">
        <v>0</v>
      </c>
      <c r="P25">
        <v>1</v>
      </c>
      <c r="Q25">
        <v>0</v>
      </c>
      <c r="R25">
        <v>0</v>
      </c>
      <c r="S25">
        <v>1</v>
      </c>
      <c r="T25">
        <v>1</v>
      </c>
      <c r="U25">
        <v>0</v>
      </c>
      <c r="V25">
        <v>0</v>
      </c>
      <c r="W25">
        <v>5</v>
      </c>
    </row>
    <row r="26" spans="1:23" x14ac:dyDescent="0.3">
      <c r="A26">
        <v>3</v>
      </c>
      <c r="B26">
        <v>95</v>
      </c>
      <c r="C26">
        <v>0</v>
      </c>
      <c r="D26">
        <v>0</v>
      </c>
      <c r="E26">
        <v>68</v>
      </c>
      <c r="F26">
        <v>-6.2579733549089481E-2</v>
      </c>
      <c r="G26">
        <v>0</v>
      </c>
      <c r="H26" s="1">
        <v>-6.2517122494344393E-2</v>
      </c>
      <c r="I26" s="1">
        <v>0</v>
      </c>
      <c r="J26" s="1">
        <v>-6.2517122494344393E-2</v>
      </c>
      <c r="K26" s="2">
        <v>79.400000000000006</v>
      </c>
      <c r="L26">
        <v>153</v>
      </c>
      <c r="M26" s="2">
        <v>33.918579999999999</v>
      </c>
      <c r="N26">
        <v>0</v>
      </c>
      <c r="O26">
        <v>0</v>
      </c>
      <c r="P26">
        <v>0</v>
      </c>
      <c r="Q26">
        <v>0</v>
      </c>
      <c r="R26">
        <v>0</v>
      </c>
      <c r="S26">
        <v>1</v>
      </c>
      <c r="T26">
        <v>1</v>
      </c>
      <c r="U26">
        <v>0</v>
      </c>
      <c r="V26">
        <v>0</v>
      </c>
      <c r="W26">
        <v>2</v>
      </c>
    </row>
    <row r="27" spans="1:23" x14ac:dyDescent="0.3">
      <c r="A27">
        <v>6</v>
      </c>
      <c r="B27">
        <v>325</v>
      </c>
      <c r="C27">
        <v>0</v>
      </c>
      <c r="D27">
        <v>0</v>
      </c>
      <c r="E27">
        <v>61</v>
      </c>
      <c r="F27">
        <v>-0.84204260693632826</v>
      </c>
      <c r="G27">
        <v>0</v>
      </c>
      <c r="H27" s="1">
        <v>-0.84120014288653766</v>
      </c>
      <c r="I27" s="1">
        <v>0</v>
      </c>
      <c r="J27" s="1">
        <v>-0.84120014288653766</v>
      </c>
      <c r="K27" s="2">
        <v>61.2</v>
      </c>
      <c r="L27">
        <v>160</v>
      </c>
      <c r="M27" s="2">
        <v>23.90625</v>
      </c>
      <c r="N27">
        <v>0</v>
      </c>
      <c r="O27">
        <v>0</v>
      </c>
      <c r="P27">
        <v>0</v>
      </c>
      <c r="Q27">
        <v>0</v>
      </c>
      <c r="R27">
        <v>0</v>
      </c>
      <c r="S27">
        <v>2</v>
      </c>
      <c r="T27">
        <v>0</v>
      </c>
      <c r="U27">
        <v>1</v>
      </c>
      <c r="V27">
        <v>0</v>
      </c>
      <c r="W27">
        <v>1</v>
      </c>
    </row>
    <row r="28" spans="1:23" x14ac:dyDescent="0.3">
      <c r="A28">
        <v>1</v>
      </c>
      <c r="B28">
        <v>24</v>
      </c>
      <c r="C28">
        <v>0</v>
      </c>
      <c r="D28">
        <v>0</v>
      </c>
      <c r="E28">
        <v>56</v>
      </c>
      <c r="F28">
        <v>-1.3988018022129274</v>
      </c>
      <c r="G28">
        <v>0</v>
      </c>
      <c r="H28" s="1">
        <v>-1.3974023003095328</v>
      </c>
      <c r="I28" s="1">
        <v>0</v>
      </c>
      <c r="J28" s="1">
        <v>-1.3974023003095328</v>
      </c>
      <c r="K28" s="2">
        <v>68.900000000000006</v>
      </c>
      <c r="L28">
        <v>157</v>
      </c>
      <c r="M28" s="2">
        <v>27.952449999999999</v>
      </c>
      <c r="N28">
        <v>0</v>
      </c>
      <c r="O28">
        <v>0</v>
      </c>
      <c r="P28">
        <v>0</v>
      </c>
      <c r="Q28">
        <v>0</v>
      </c>
      <c r="R28">
        <v>0</v>
      </c>
      <c r="S28">
        <v>3</v>
      </c>
      <c r="T28">
        <v>0</v>
      </c>
      <c r="U28">
        <v>0</v>
      </c>
      <c r="V28">
        <v>1</v>
      </c>
      <c r="W28">
        <v>0</v>
      </c>
    </row>
    <row r="29" spans="1:23" x14ac:dyDescent="0.3">
      <c r="A29">
        <v>6</v>
      </c>
      <c r="B29">
        <v>305</v>
      </c>
      <c r="C29">
        <v>0</v>
      </c>
      <c r="D29">
        <v>0</v>
      </c>
      <c r="E29">
        <v>71</v>
      </c>
      <c r="F29">
        <v>0.27147578361687003</v>
      </c>
      <c r="G29">
        <v>0</v>
      </c>
      <c r="H29" s="1">
        <v>0.27120417195945273</v>
      </c>
      <c r="I29" s="1">
        <v>0</v>
      </c>
      <c r="J29" s="1">
        <v>0.27120417195945273</v>
      </c>
      <c r="K29" s="2">
        <v>58.5</v>
      </c>
      <c r="L29">
        <v>165</v>
      </c>
      <c r="M29" s="2">
        <v>21.4876</v>
      </c>
      <c r="N29">
        <v>0</v>
      </c>
      <c r="O29">
        <v>0</v>
      </c>
      <c r="P29">
        <v>0</v>
      </c>
      <c r="Q29">
        <v>0</v>
      </c>
      <c r="R29">
        <v>0</v>
      </c>
      <c r="S29">
        <v>2</v>
      </c>
      <c r="T29">
        <v>0</v>
      </c>
      <c r="U29">
        <v>1</v>
      </c>
      <c r="V29">
        <v>0</v>
      </c>
      <c r="W29">
        <v>3</v>
      </c>
    </row>
    <row r="30" spans="1:23" x14ac:dyDescent="0.3">
      <c r="A30">
        <v>6</v>
      </c>
      <c r="B30">
        <v>308</v>
      </c>
      <c r="C30">
        <v>0</v>
      </c>
      <c r="D30">
        <v>0</v>
      </c>
      <c r="E30">
        <v>86</v>
      </c>
      <c r="F30">
        <v>1.9417533694466673</v>
      </c>
      <c r="G30">
        <v>0</v>
      </c>
      <c r="H30" s="1">
        <v>1.9398106442284384</v>
      </c>
      <c r="I30" s="1">
        <v>0</v>
      </c>
      <c r="J30" s="1">
        <v>1.9398106442284384</v>
      </c>
      <c r="K30" s="2">
        <v>69.900000000000006</v>
      </c>
      <c r="L30">
        <v>153</v>
      </c>
      <c r="M30" s="2">
        <v>29.860309999999998</v>
      </c>
      <c r="N30">
        <v>0</v>
      </c>
      <c r="O30">
        <v>0</v>
      </c>
      <c r="P30">
        <v>1</v>
      </c>
      <c r="Q30">
        <v>0</v>
      </c>
      <c r="R30">
        <v>0</v>
      </c>
      <c r="S30">
        <v>2</v>
      </c>
      <c r="T30">
        <v>0</v>
      </c>
      <c r="U30">
        <v>1</v>
      </c>
      <c r="V30">
        <v>0</v>
      </c>
      <c r="W30">
        <v>8</v>
      </c>
    </row>
    <row r="31" spans="1:23" x14ac:dyDescent="0.3">
      <c r="A31">
        <v>5</v>
      </c>
      <c r="B31">
        <v>300</v>
      </c>
      <c r="C31">
        <v>0</v>
      </c>
      <c r="D31">
        <v>0</v>
      </c>
      <c r="E31">
        <v>57</v>
      </c>
      <c r="F31">
        <v>-1.2874499631576075</v>
      </c>
      <c r="G31">
        <v>0</v>
      </c>
      <c r="H31" s="1">
        <v>-1.2861618688249339</v>
      </c>
      <c r="I31" s="1">
        <v>0</v>
      </c>
      <c r="J31" s="1">
        <v>-1.2861618688249339</v>
      </c>
      <c r="K31" s="2">
        <v>83.9</v>
      </c>
      <c r="L31">
        <v>170</v>
      </c>
      <c r="M31" s="2">
        <v>29.031140000000001</v>
      </c>
      <c r="N31">
        <v>0</v>
      </c>
      <c r="O31">
        <v>0</v>
      </c>
      <c r="P31">
        <v>0</v>
      </c>
      <c r="Q31">
        <v>0</v>
      </c>
      <c r="R31">
        <v>0</v>
      </c>
      <c r="S31">
        <v>2</v>
      </c>
      <c r="T31">
        <v>0</v>
      </c>
      <c r="U31">
        <v>1</v>
      </c>
      <c r="V31">
        <v>0</v>
      </c>
      <c r="W31">
        <v>0</v>
      </c>
    </row>
    <row r="32" spans="1:23" x14ac:dyDescent="0.3">
      <c r="A32">
        <v>3</v>
      </c>
      <c r="B32">
        <v>166</v>
      </c>
      <c r="C32">
        <v>0</v>
      </c>
      <c r="D32">
        <v>0</v>
      </c>
      <c r="E32">
        <v>71</v>
      </c>
      <c r="F32">
        <v>0.27147578361687003</v>
      </c>
      <c r="G32">
        <v>0</v>
      </c>
      <c r="H32" s="1">
        <v>0.27120417195945273</v>
      </c>
      <c r="I32" s="1">
        <v>0</v>
      </c>
      <c r="J32" s="1">
        <v>0.27120417195945273</v>
      </c>
      <c r="K32" s="2">
        <v>58.5</v>
      </c>
      <c r="L32">
        <v>175</v>
      </c>
      <c r="M32" s="2">
        <v>19.102039999999999</v>
      </c>
      <c r="N32">
        <v>0</v>
      </c>
      <c r="O32">
        <v>0</v>
      </c>
      <c r="P32">
        <v>0</v>
      </c>
      <c r="Q32">
        <v>0</v>
      </c>
      <c r="R32">
        <v>0</v>
      </c>
      <c r="S32">
        <v>3</v>
      </c>
      <c r="T32">
        <v>0</v>
      </c>
      <c r="U32">
        <v>0</v>
      </c>
      <c r="V32">
        <v>1</v>
      </c>
      <c r="W32">
        <v>3</v>
      </c>
    </row>
    <row r="33" spans="1:23" x14ac:dyDescent="0.3">
      <c r="A33">
        <v>2</v>
      </c>
      <c r="B33">
        <v>54</v>
      </c>
      <c r="C33">
        <v>0</v>
      </c>
      <c r="D33">
        <v>0</v>
      </c>
      <c r="E33">
        <v>69</v>
      </c>
      <c r="F33">
        <v>4.8772105506230352E-2</v>
      </c>
      <c r="G33">
        <v>0</v>
      </c>
      <c r="H33" s="1">
        <v>4.8723308990254642E-2</v>
      </c>
      <c r="I33" s="1">
        <v>0</v>
      </c>
      <c r="J33" s="1">
        <v>4.8723308990254642E-2</v>
      </c>
      <c r="K33" s="2">
        <v>65.3</v>
      </c>
      <c r="L33">
        <v>170</v>
      </c>
      <c r="M33" s="2">
        <v>22.59516</v>
      </c>
      <c r="N33">
        <v>1</v>
      </c>
      <c r="O33">
        <v>1</v>
      </c>
      <c r="P33">
        <v>0</v>
      </c>
      <c r="Q33">
        <v>0</v>
      </c>
      <c r="R33">
        <v>0</v>
      </c>
      <c r="S33">
        <v>2</v>
      </c>
      <c r="T33">
        <v>0</v>
      </c>
      <c r="U33">
        <v>1</v>
      </c>
      <c r="V33">
        <v>0</v>
      </c>
      <c r="W33">
        <v>3</v>
      </c>
    </row>
    <row r="34" spans="1:23" x14ac:dyDescent="0.3">
      <c r="A34">
        <v>5</v>
      </c>
      <c r="B34">
        <v>294</v>
      </c>
      <c r="C34">
        <v>0</v>
      </c>
      <c r="D34">
        <v>0</v>
      </c>
      <c r="E34">
        <v>75</v>
      </c>
      <c r="F34">
        <v>0.71688313983814933</v>
      </c>
      <c r="G34">
        <v>0</v>
      </c>
      <c r="H34" s="1">
        <v>0.7161658978978489</v>
      </c>
      <c r="I34" s="1">
        <v>0</v>
      </c>
      <c r="J34" s="1">
        <v>0.7161658978978489</v>
      </c>
      <c r="K34" s="2">
        <v>46.7</v>
      </c>
      <c r="L34">
        <v>154</v>
      </c>
      <c r="M34" s="2">
        <v>19.69135</v>
      </c>
      <c r="N34">
        <v>1</v>
      </c>
      <c r="O34">
        <v>0</v>
      </c>
      <c r="P34">
        <v>1</v>
      </c>
      <c r="Q34">
        <v>0</v>
      </c>
      <c r="R34">
        <v>0</v>
      </c>
      <c r="S34">
        <v>2</v>
      </c>
      <c r="T34">
        <v>0</v>
      </c>
      <c r="U34">
        <v>1</v>
      </c>
      <c r="V34">
        <v>0</v>
      </c>
      <c r="W34">
        <v>7</v>
      </c>
    </row>
    <row r="35" spans="1:23" x14ac:dyDescent="0.3">
      <c r="A35">
        <v>2</v>
      </c>
      <c r="B35">
        <v>74</v>
      </c>
      <c r="C35">
        <v>0</v>
      </c>
      <c r="D35">
        <v>0</v>
      </c>
      <c r="E35">
        <v>74</v>
      </c>
      <c r="F35">
        <v>0.60553130078282946</v>
      </c>
      <c r="G35">
        <v>0</v>
      </c>
      <c r="H35" s="1">
        <v>0.60492546641324985</v>
      </c>
      <c r="I35" s="1">
        <v>0</v>
      </c>
      <c r="J35" s="1">
        <v>0.60492546641324985</v>
      </c>
      <c r="K35" s="2">
        <v>63.5</v>
      </c>
      <c r="L35">
        <v>153</v>
      </c>
      <c r="M35" s="2">
        <v>27.12632</v>
      </c>
      <c r="N35">
        <v>1</v>
      </c>
      <c r="O35">
        <v>0</v>
      </c>
      <c r="P35">
        <v>0</v>
      </c>
      <c r="Q35">
        <v>0</v>
      </c>
      <c r="R35">
        <v>0</v>
      </c>
      <c r="S35">
        <v>3</v>
      </c>
      <c r="T35">
        <v>0</v>
      </c>
      <c r="U35">
        <v>0</v>
      </c>
      <c r="V35">
        <v>1</v>
      </c>
      <c r="W35">
        <v>3</v>
      </c>
    </row>
    <row r="36" spans="1:23" x14ac:dyDescent="0.3">
      <c r="A36">
        <v>4</v>
      </c>
      <c r="B36">
        <v>229</v>
      </c>
      <c r="C36">
        <v>0</v>
      </c>
      <c r="D36">
        <v>0</v>
      </c>
      <c r="E36">
        <v>70</v>
      </c>
      <c r="F36">
        <v>0.16012394456155019</v>
      </c>
      <c r="G36">
        <v>0</v>
      </c>
      <c r="H36" s="1">
        <v>0.15996374047485368</v>
      </c>
      <c r="I36" s="1">
        <v>0</v>
      </c>
      <c r="J36" s="1">
        <v>0.15996374047485368</v>
      </c>
      <c r="K36" s="2">
        <v>79.400000000000006</v>
      </c>
      <c r="L36">
        <v>170</v>
      </c>
      <c r="M36" s="2">
        <v>27.474049999999998</v>
      </c>
      <c r="N36">
        <v>0</v>
      </c>
      <c r="O36">
        <v>0</v>
      </c>
      <c r="P36">
        <v>1</v>
      </c>
      <c r="Q36">
        <v>0</v>
      </c>
      <c r="R36">
        <v>0</v>
      </c>
      <c r="S36">
        <v>3</v>
      </c>
      <c r="T36">
        <v>0</v>
      </c>
      <c r="U36">
        <v>0</v>
      </c>
      <c r="V36">
        <v>1</v>
      </c>
      <c r="W36">
        <v>5</v>
      </c>
    </row>
    <row r="37" spans="1:23" x14ac:dyDescent="0.3">
      <c r="A37">
        <v>5</v>
      </c>
      <c r="B37">
        <v>295</v>
      </c>
      <c r="C37">
        <v>0</v>
      </c>
      <c r="D37">
        <v>0</v>
      </c>
      <c r="E37">
        <v>56</v>
      </c>
      <c r="F37">
        <v>-1.3988018022129274</v>
      </c>
      <c r="G37">
        <v>0</v>
      </c>
      <c r="H37" s="1">
        <v>-1.3974023003095328</v>
      </c>
      <c r="I37" s="1">
        <v>0</v>
      </c>
      <c r="J37" s="1">
        <v>-1.3974023003095328</v>
      </c>
      <c r="K37" s="2">
        <v>86.2</v>
      </c>
      <c r="L37">
        <v>162</v>
      </c>
      <c r="M37" s="2">
        <v>32.845599999999997</v>
      </c>
      <c r="N37">
        <v>0</v>
      </c>
      <c r="O37">
        <v>0</v>
      </c>
      <c r="P37">
        <v>0</v>
      </c>
      <c r="Q37">
        <v>0</v>
      </c>
      <c r="R37">
        <v>0</v>
      </c>
      <c r="S37">
        <v>2</v>
      </c>
      <c r="T37">
        <v>0</v>
      </c>
      <c r="U37">
        <v>1</v>
      </c>
      <c r="V37">
        <v>0</v>
      </c>
      <c r="W37">
        <v>0</v>
      </c>
    </row>
    <row r="38" spans="1:23" x14ac:dyDescent="0.3">
      <c r="A38">
        <v>6</v>
      </c>
      <c r="B38">
        <v>309</v>
      </c>
      <c r="C38">
        <v>0</v>
      </c>
      <c r="D38">
        <v>0</v>
      </c>
      <c r="E38">
        <v>75</v>
      </c>
      <c r="F38">
        <v>0.71688313983814933</v>
      </c>
      <c r="G38">
        <v>0</v>
      </c>
      <c r="H38" s="1">
        <v>0.7161658978978489</v>
      </c>
      <c r="I38" s="1">
        <v>0</v>
      </c>
      <c r="J38" s="1">
        <v>0.7161658978978489</v>
      </c>
      <c r="K38" s="2">
        <v>55.3</v>
      </c>
      <c r="L38">
        <v>158</v>
      </c>
      <c r="M38" s="2">
        <v>22.151900000000001</v>
      </c>
      <c r="N38">
        <v>0</v>
      </c>
      <c r="O38">
        <v>0</v>
      </c>
      <c r="P38">
        <v>0</v>
      </c>
      <c r="Q38">
        <v>0</v>
      </c>
      <c r="R38">
        <v>0</v>
      </c>
      <c r="S38">
        <v>1</v>
      </c>
      <c r="T38">
        <v>1</v>
      </c>
      <c r="U38">
        <v>0</v>
      </c>
      <c r="V38">
        <v>0</v>
      </c>
      <c r="W38">
        <v>5</v>
      </c>
    </row>
    <row r="39" spans="1:23" x14ac:dyDescent="0.3">
      <c r="A39">
        <v>5</v>
      </c>
      <c r="B39">
        <v>288</v>
      </c>
      <c r="C39">
        <v>0</v>
      </c>
      <c r="D39">
        <v>0</v>
      </c>
      <c r="E39">
        <v>81</v>
      </c>
      <c r="F39">
        <v>1.3849941741700682</v>
      </c>
      <c r="G39">
        <v>0</v>
      </c>
      <c r="H39" s="1">
        <v>1.3836084868054432</v>
      </c>
      <c r="I39" s="1">
        <v>0</v>
      </c>
      <c r="J39" s="1">
        <v>1.3836084868054432</v>
      </c>
      <c r="K39" s="2">
        <v>43.1</v>
      </c>
      <c r="L39">
        <v>152</v>
      </c>
      <c r="M39" s="2">
        <v>18.654779999999999</v>
      </c>
      <c r="N39">
        <v>0</v>
      </c>
      <c r="O39">
        <v>0</v>
      </c>
      <c r="P39">
        <v>0</v>
      </c>
      <c r="Q39">
        <v>0</v>
      </c>
      <c r="R39">
        <v>0</v>
      </c>
      <c r="S39">
        <v>1</v>
      </c>
      <c r="T39">
        <v>1</v>
      </c>
      <c r="U39">
        <v>0</v>
      </c>
      <c r="V39">
        <v>0</v>
      </c>
      <c r="W39">
        <v>6</v>
      </c>
    </row>
    <row r="40" spans="1:23" x14ac:dyDescent="0.3">
      <c r="A40">
        <v>6</v>
      </c>
      <c r="B40">
        <v>306</v>
      </c>
      <c r="C40">
        <v>0</v>
      </c>
      <c r="D40">
        <v>0</v>
      </c>
      <c r="E40">
        <v>66</v>
      </c>
      <c r="F40">
        <v>-0.28528341165972915</v>
      </c>
      <c r="G40">
        <v>0</v>
      </c>
      <c r="H40" s="1">
        <v>-0.28499798546354249</v>
      </c>
      <c r="I40" s="1">
        <v>0</v>
      </c>
      <c r="J40" s="1">
        <v>-0.28499798546354249</v>
      </c>
      <c r="K40" s="2">
        <v>64.400000000000006</v>
      </c>
      <c r="L40">
        <v>160</v>
      </c>
      <c r="M40" s="2">
        <v>25.15625</v>
      </c>
      <c r="N40">
        <v>0</v>
      </c>
      <c r="O40">
        <v>0</v>
      </c>
      <c r="P40">
        <v>1</v>
      </c>
      <c r="Q40">
        <v>0</v>
      </c>
      <c r="R40">
        <v>0</v>
      </c>
      <c r="S40">
        <v>1</v>
      </c>
      <c r="T40">
        <v>1</v>
      </c>
      <c r="U40">
        <v>0</v>
      </c>
      <c r="V40">
        <v>0</v>
      </c>
      <c r="W40">
        <v>4</v>
      </c>
    </row>
    <row r="41" spans="1:23" x14ac:dyDescent="0.3">
      <c r="A41">
        <v>5</v>
      </c>
      <c r="B41">
        <v>289</v>
      </c>
      <c r="C41">
        <v>0</v>
      </c>
      <c r="D41">
        <v>0</v>
      </c>
      <c r="E41">
        <v>65</v>
      </c>
      <c r="F41">
        <v>-0.39663525071504896</v>
      </c>
      <c r="G41">
        <v>0</v>
      </c>
      <c r="H41" s="1">
        <v>-0.39623841694814149</v>
      </c>
      <c r="I41" s="1">
        <v>0</v>
      </c>
      <c r="J41" s="1">
        <v>-0.39623841694814149</v>
      </c>
      <c r="K41" s="2">
        <v>64.400000000000006</v>
      </c>
      <c r="L41">
        <v>158</v>
      </c>
      <c r="M41" s="2">
        <v>25.797149999999998</v>
      </c>
      <c r="N41">
        <v>0</v>
      </c>
      <c r="O41">
        <v>1</v>
      </c>
      <c r="P41">
        <v>0</v>
      </c>
      <c r="Q41">
        <v>0</v>
      </c>
      <c r="R41">
        <v>0</v>
      </c>
      <c r="S41">
        <v>2</v>
      </c>
      <c r="T41">
        <v>0</v>
      </c>
      <c r="U41">
        <v>1</v>
      </c>
      <c r="V41">
        <v>0</v>
      </c>
      <c r="W41">
        <v>3</v>
      </c>
    </row>
    <row r="42" spans="1:23" x14ac:dyDescent="0.3">
      <c r="A42">
        <v>3</v>
      </c>
      <c r="B42">
        <v>166</v>
      </c>
      <c r="C42">
        <v>0</v>
      </c>
      <c r="D42">
        <v>1</v>
      </c>
      <c r="E42">
        <v>75</v>
      </c>
      <c r="F42">
        <v>0.71688313983814933</v>
      </c>
      <c r="G42">
        <v>75</v>
      </c>
      <c r="H42" s="1">
        <v>0.7161658978978489</v>
      </c>
      <c r="I42" s="1">
        <v>0.7161658978978489</v>
      </c>
      <c r="J42" s="1">
        <v>0</v>
      </c>
      <c r="K42" s="2">
        <v>103.4</v>
      </c>
      <c r="L42">
        <v>170</v>
      </c>
      <c r="M42" s="2">
        <v>35.778550000000003</v>
      </c>
      <c r="N42">
        <v>1</v>
      </c>
      <c r="O42">
        <v>0</v>
      </c>
      <c r="P42">
        <v>1</v>
      </c>
      <c r="Q42">
        <v>0</v>
      </c>
      <c r="R42">
        <v>0</v>
      </c>
      <c r="S42">
        <v>3</v>
      </c>
      <c r="T42">
        <v>0</v>
      </c>
      <c r="U42">
        <v>0</v>
      </c>
      <c r="V42">
        <v>1</v>
      </c>
      <c r="W42">
        <v>7</v>
      </c>
    </row>
    <row r="43" spans="1:23" x14ac:dyDescent="0.3">
      <c r="A43">
        <v>2</v>
      </c>
      <c r="B43">
        <v>86</v>
      </c>
      <c r="C43">
        <v>0</v>
      </c>
      <c r="D43">
        <v>0</v>
      </c>
      <c r="E43">
        <v>80</v>
      </c>
      <c r="F43">
        <v>1.2736423351147483</v>
      </c>
      <c r="G43">
        <v>0</v>
      </c>
      <c r="H43" s="1">
        <v>1.2723680553208441</v>
      </c>
      <c r="I43" s="1">
        <v>0</v>
      </c>
      <c r="J43" s="1">
        <v>1.2723680553208441</v>
      </c>
      <c r="K43" s="2">
        <v>62.1</v>
      </c>
      <c r="L43">
        <v>158</v>
      </c>
      <c r="M43" s="2">
        <v>24.875820000000001</v>
      </c>
      <c r="N43">
        <v>0</v>
      </c>
      <c r="O43">
        <v>0</v>
      </c>
      <c r="P43">
        <v>0</v>
      </c>
      <c r="Q43">
        <v>0</v>
      </c>
      <c r="R43">
        <v>0</v>
      </c>
      <c r="S43">
        <v>1</v>
      </c>
      <c r="T43">
        <v>1</v>
      </c>
      <c r="U43">
        <v>0</v>
      </c>
      <c r="V43">
        <v>0</v>
      </c>
      <c r="W43">
        <v>5</v>
      </c>
    </row>
    <row r="44" spans="1:23" x14ac:dyDescent="0.3">
      <c r="A44">
        <v>2</v>
      </c>
      <c r="B44">
        <v>87</v>
      </c>
      <c r="C44">
        <v>0</v>
      </c>
      <c r="D44">
        <v>0</v>
      </c>
      <c r="E44">
        <v>60</v>
      </c>
      <c r="F44">
        <v>-0.95339444599164813</v>
      </c>
      <c r="G44">
        <v>0</v>
      </c>
      <c r="H44" s="1">
        <v>-0.95244057437113672</v>
      </c>
      <c r="I44" s="1">
        <v>0</v>
      </c>
      <c r="J44" s="1">
        <v>-0.95244057437113672</v>
      </c>
      <c r="K44" s="2">
        <v>84.8</v>
      </c>
      <c r="L44">
        <v>152</v>
      </c>
      <c r="M44" s="2">
        <v>36.703600000000002</v>
      </c>
      <c r="N44">
        <v>1</v>
      </c>
      <c r="O44">
        <v>0</v>
      </c>
      <c r="P44">
        <v>0</v>
      </c>
      <c r="Q44">
        <v>0</v>
      </c>
      <c r="R44">
        <v>0</v>
      </c>
      <c r="S44">
        <v>1</v>
      </c>
      <c r="T44">
        <v>1</v>
      </c>
      <c r="U44">
        <v>0</v>
      </c>
      <c r="V44">
        <v>0</v>
      </c>
      <c r="W44">
        <v>1</v>
      </c>
    </row>
    <row r="45" spans="1:23" x14ac:dyDescent="0.3">
      <c r="A45">
        <v>2</v>
      </c>
      <c r="B45">
        <v>62</v>
      </c>
      <c r="C45">
        <v>0</v>
      </c>
      <c r="D45">
        <v>0</v>
      </c>
      <c r="E45">
        <v>64</v>
      </c>
      <c r="F45">
        <v>-0.50798708977036877</v>
      </c>
      <c r="G45">
        <v>0</v>
      </c>
      <c r="H45" s="1">
        <v>-0.5074788484327406</v>
      </c>
      <c r="I45" s="1">
        <v>0</v>
      </c>
      <c r="J45" s="1">
        <v>-0.5074788484327406</v>
      </c>
      <c r="K45" s="2">
        <v>74.400000000000006</v>
      </c>
      <c r="L45">
        <v>171</v>
      </c>
      <c r="M45" s="2">
        <v>25.443729999999999</v>
      </c>
      <c r="N45">
        <v>1</v>
      </c>
      <c r="O45">
        <v>0</v>
      </c>
      <c r="P45">
        <v>0</v>
      </c>
      <c r="Q45">
        <v>0</v>
      </c>
      <c r="R45">
        <v>0</v>
      </c>
      <c r="S45">
        <v>2</v>
      </c>
      <c r="T45">
        <v>0</v>
      </c>
      <c r="U45">
        <v>1</v>
      </c>
      <c r="V45">
        <v>0</v>
      </c>
      <c r="W45">
        <v>1</v>
      </c>
    </row>
    <row r="46" spans="1:23" x14ac:dyDescent="0.3">
      <c r="A46">
        <v>3</v>
      </c>
      <c r="B46">
        <v>181</v>
      </c>
      <c r="C46">
        <v>0</v>
      </c>
      <c r="D46">
        <v>1</v>
      </c>
      <c r="E46">
        <v>82</v>
      </c>
      <c r="F46">
        <v>1.4963460132253881</v>
      </c>
      <c r="G46">
        <v>82</v>
      </c>
      <c r="H46" s="1">
        <v>1.4948489182900422</v>
      </c>
      <c r="I46" s="1">
        <v>1.4948489182900422</v>
      </c>
      <c r="J46" s="1">
        <v>0</v>
      </c>
      <c r="K46" s="2">
        <v>57.2</v>
      </c>
      <c r="L46">
        <v>154</v>
      </c>
      <c r="M46" s="2">
        <v>24.118739999999999</v>
      </c>
      <c r="N46">
        <v>0</v>
      </c>
      <c r="O46">
        <v>0</v>
      </c>
      <c r="P46">
        <v>0</v>
      </c>
      <c r="Q46">
        <v>0</v>
      </c>
      <c r="R46">
        <v>0</v>
      </c>
      <c r="S46">
        <v>3</v>
      </c>
      <c r="T46">
        <v>0</v>
      </c>
      <c r="U46">
        <v>0</v>
      </c>
      <c r="V46">
        <v>1</v>
      </c>
      <c r="W46">
        <v>6</v>
      </c>
    </row>
    <row r="47" spans="1:23" x14ac:dyDescent="0.3">
      <c r="A47">
        <v>2</v>
      </c>
      <c r="B47">
        <v>61</v>
      </c>
      <c r="C47">
        <v>0</v>
      </c>
      <c r="D47">
        <v>0</v>
      </c>
      <c r="E47">
        <v>66</v>
      </c>
      <c r="F47">
        <v>-0.28528341165972915</v>
      </c>
      <c r="G47">
        <v>0</v>
      </c>
      <c r="H47" s="1">
        <v>-0.28499798546354249</v>
      </c>
      <c r="I47" s="1">
        <v>0</v>
      </c>
      <c r="J47" s="1">
        <v>-0.28499798546354249</v>
      </c>
      <c r="K47" s="2">
        <v>93</v>
      </c>
      <c r="L47">
        <v>163</v>
      </c>
      <c r="M47" s="2">
        <v>35.0032</v>
      </c>
      <c r="N47">
        <v>0</v>
      </c>
      <c r="O47">
        <v>0</v>
      </c>
      <c r="P47">
        <v>1</v>
      </c>
      <c r="Q47">
        <v>0</v>
      </c>
      <c r="R47">
        <v>0</v>
      </c>
      <c r="S47">
        <v>1</v>
      </c>
      <c r="T47">
        <v>1</v>
      </c>
      <c r="U47">
        <v>0</v>
      </c>
      <c r="V47">
        <v>0</v>
      </c>
      <c r="W47">
        <v>4</v>
      </c>
    </row>
    <row r="48" spans="1:23" x14ac:dyDescent="0.3">
      <c r="A48">
        <v>5</v>
      </c>
      <c r="B48">
        <v>295</v>
      </c>
      <c r="C48">
        <v>0</v>
      </c>
      <c r="D48">
        <v>0</v>
      </c>
      <c r="E48">
        <v>66</v>
      </c>
      <c r="F48">
        <v>-0.28528341165972915</v>
      </c>
      <c r="G48">
        <v>0</v>
      </c>
      <c r="H48" s="1">
        <v>-0.28499798546354249</v>
      </c>
      <c r="I48" s="1">
        <v>0</v>
      </c>
      <c r="J48" s="1">
        <v>-0.28499798546354249</v>
      </c>
      <c r="K48" s="2">
        <v>68.900000000000006</v>
      </c>
      <c r="L48">
        <v>160</v>
      </c>
      <c r="M48" s="2">
        <v>26.914059999999999</v>
      </c>
      <c r="N48">
        <v>1</v>
      </c>
      <c r="O48">
        <v>0</v>
      </c>
      <c r="P48">
        <v>0</v>
      </c>
      <c r="Q48">
        <v>0</v>
      </c>
      <c r="R48">
        <v>0</v>
      </c>
      <c r="S48">
        <v>3</v>
      </c>
      <c r="T48">
        <v>0</v>
      </c>
      <c r="U48">
        <v>0</v>
      </c>
      <c r="V48">
        <v>1</v>
      </c>
      <c r="W48">
        <v>2</v>
      </c>
    </row>
    <row r="49" spans="1:23" x14ac:dyDescent="0.3">
      <c r="A49">
        <v>2</v>
      </c>
      <c r="B49">
        <v>63</v>
      </c>
      <c r="C49">
        <v>0</v>
      </c>
      <c r="D49">
        <v>1</v>
      </c>
      <c r="E49">
        <v>65</v>
      </c>
      <c r="F49">
        <v>-0.39663525071504896</v>
      </c>
      <c r="G49">
        <v>65</v>
      </c>
      <c r="H49" s="1">
        <v>-0.39623841694814149</v>
      </c>
      <c r="I49" s="1">
        <v>-0.39623841694814149</v>
      </c>
      <c r="J49" s="1">
        <v>0</v>
      </c>
      <c r="K49" s="2">
        <v>90.7</v>
      </c>
      <c r="L49">
        <v>166</v>
      </c>
      <c r="M49" s="2">
        <v>32.914790000000004</v>
      </c>
      <c r="N49">
        <v>1</v>
      </c>
      <c r="O49">
        <v>0</v>
      </c>
      <c r="P49">
        <v>1</v>
      </c>
      <c r="Q49">
        <v>0</v>
      </c>
      <c r="R49">
        <v>0</v>
      </c>
      <c r="S49">
        <v>2</v>
      </c>
      <c r="T49">
        <v>0</v>
      </c>
      <c r="U49">
        <v>1</v>
      </c>
      <c r="V49">
        <v>0</v>
      </c>
      <c r="W49">
        <v>5</v>
      </c>
    </row>
    <row r="50" spans="1:23" x14ac:dyDescent="0.3">
      <c r="A50">
        <v>2</v>
      </c>
      <c r="B50">
        <v>77</v>
      </c>
      <c r="C50">
        <v>0</v>
      </c>
      <c r="D50">
        <v>0</v>
      </c>
      <c r="E50">
        <v>56</v>
      </c>
      <c r="F50">
        <v>-1.3988018022129274</v>
      </c>
      <c r="G50">
        <v>0</v>
      </c>
      <c r="H50" s="1">
        <v>-1.3974023003095328</v>
      </c>
      <c r="I50" s="1">
        <v>0</v>
      </c>
      <c r="J50" s="1">
        <v>-1.3974023003095328</v>
      </c>
      <c r="K50" s="2">
        <v>96.2</v>
      </c>
      <c r="L50">
        <v>170</v>
      </c>
      <c r="M50" s="2">
        <v>33.287199999999999</v>
      </c>
      <c r="N50">
        <v>0</v>
      </c>
      <c r="O50">
        <v>0</v>
      </c>
      <c r="P50">
        <v>1</v>
      </c>
      <c r="Q50">
        <v>0</v>
      </c>
      <c r="R50">
        <v>0</v>
      </c>
      <c r="S50">
        <v>2</v>
      </c>
      <c r="T50">
        <v>0</v>
      </c>
      <c r="U50">
        <v>1</v>
      </c>
      <c r="V50">
        <v>0</v>
      </c>
      <c r="W50">
        <v>2</v>
      </c>
    </row>
    <row r="51" spans="1:23" x14ac:dyDescent="0.3">
      <c r="A51">
        <v>5</v>
      </c>
      <c r="B51">
        <v>287</v>
      </c>
      <c r="C51">
        <v>0</v>
      </c>
      <c r="D51">
        <v>0</v>
      </c>
      <c r="E51">
        <v>59</v>
      </c>
      <c r="F51">
        <v>-1.064746285046968</v>
      </c>
      <c r="G51">
        <v>0</v>
      </c>
      <c r="H51" s="1">
        <v>-1.0636810058557358</v>
      </c>
      <c r="I51" s="1">
        <v>0</v>
      </c>
      <c r="J51" s="1">
        <v>-1.0636810058557358</v>
      </c>
      <c r="K51" s="2">
        <v>72.599999999999994</v>
      </c>
      <c r="L51">
        <v>162</v>
      </c>
      <c r="M51" s="2">
        <v>27.66347</v>
      </c>
      <c r="N51">
        <v>1</v>
      </c>
      <c r="O51">
        <v>0</v>
      </c>
      <c r="P51">
        <v>1</v>
      </c>
      <c r="Q51">
        <v>0</v>
      </c>
      <c r="R51">
        <v>0</v>
      </c>
      <c r="S51">
        <v>1</v>
      </c>
      <c r="T51">
        <v>1</v>
      </c>
      <c r="U51">
        <v>0</v>
      </c>
      <c r="V51">
        <v>0</v>
      </c>
      <c r="W51">
        <v>2</v>
      </c>
    </row>
    <row r="52" spans="1:23" x14ac:dyDescent="0.3">
      <c r="A52">
        <v>1</v>
      </c>
      <c r="B52">
        <v>30</v>
      </c>
      <c r="C52">
        <v>0</v>
      </c>
      <c r="D52">
        <v>0</v>
      </c>
      <c r="E52">
        <v>71</v>
      </c>
      <c r="F52">
        <v>0.27147578361687003</v>
      </c>
      <c r="G52">
        <v>0</v>
      </c>
      <c r="H52" s="1">
        <v>0.27120417195945273</v>
      </c>
      <c r="I52" s="1">
        <v>0</v>
      </c>
      <c r="J52" s="1">
        <v>0.27120417195945273</v>
      </c>
      <c r="K52" s="2">
        <v>65.8</v>
      </c>
      <c r="L52">
        <v>157</v>
      </c>
      <c r="M52" s="2">
        <v>26.694800000000001</v>
      </c>
      <c r="N52">
        <v>0</v>
      </c>
      <c r="O52">
        <v>0</v>
      </c>
      <c r="P52">
        <v>0</v>
      </c>
      <c r="Q52">
        <v>0</v>
      </c>
      <c r="R52">
        <v>1</v>
      </c>
      <c r="S52">
        <v>1</v>
      </c>
      <c r="T52">
        <v>1</v>
      </c>
      <c r="U52">
        <v>0</v>
      </c>
      <c r="V52">
        <v>0</v>
      </c>
      <c r="W52">
        <v>4</v>
      </c>
    </row>
    <row r="53" spans="1:23" x14ac:dyDescent="0.3">
      <c r="A53">
        <v>5</v>
      </c>
      <c r="B53">
        <v>303</v>
      </c>
      <c r="C53">
        <v>0</v>
      </c>
      <c r="D53">
        <v>0</v>
      </c>
      <c r="E53">
        <v>65</v>
      </c>
      <c r="F53">
        <v>-0.39663525071504896</v>
      </c>
      <c r="G53">
        <v>0</v>
      </c>
      <c r="H53" s="1">
        <v>-0.39623841694814149</v>
      </c>
      <c r="I53" s="1">
        <v>0</v>
      </c>
      <c r="J53" s="1">
        <v>-0.39623841694814149</v>
      </c>
      <c r="K53" s="2">
        <v>59</v>
      </c>
      <c r="L53">
        <v>157</v>
      </c>
      <c r="M53" s="2">
        <v>23.936060000000001</v>
      </c>
      <c r="N53">
        <v>1</v>
      </c>
      <c r="O53">
        <v>0</v>
      </c>
      <c r="P53">
        <v>1</v>
      </c>
      <c r="Q53">
        <v>0</v>
      </c>
      <c r="R53">
        <v>1</v>
      </c>
      <c r="S53">
        <v>2</v>
      </c>
      <c r="T53">
        <v>0</v>
      </c>
      <c r="U53">
        <v>1</v>
      </c>
      <c r="V53">
        <v>0</v>
      </c>
      <c r="W53">
        <v>5</v>
      </c>
    </row>
    <row r="54" spans="1:23" x14ac:dyDescent="0.3">
      <c r="A54">
        <v>5</v>
      </c>
      <c r="B54">
        <v>289</v>
      </c>
      <c r="C54">
        <v>0</v>
      </c>
      <c r="D54">
        <v>0</v>
      </c>
      <c r="E54">
        <v>55</v>
      </c>
      <c r="F54">
        <v>-1.5101536412682472</v>
      </c>
      <c r="G54">
        <v>0</v>
      </c>
      <c r="H54" s="1">
        <v>-1.508642731794132</v>
      </c>
      <c r="I54" s="1">
        <v>0</v>
      </c>
      <c r="J54" s="1">
        <v>-1.508642731794132</v>
      </c>
      <c r="K54" s="2">
        <v>60.8</v>
      </c>
      <c r="L54">
        <v>170</v>
      </c>
      <c r="M54" s="2">
        <v>21.038060000000002</v>
      </c>
      <c r="N54">
        <v>0</v>
      </c>
      <c r="O54">
        <v>0</v>
      </c>
      <c r="P54">
        <v>0</v>
      </c>
      <c r="Q54">
        <v>0</v>
      </c>
      <c r="R54">
        <v>0</v>
      </c>
      <c r="S54">
        <v>3</v>
      </c>
      <c r="T54">
        <v>0</v>
      </c>
      <c r="U54">
        <v>0</v>
      </c>
      <c r="V54">
        <v>1</v>
      </c>
      <c r="W54">
        <v>0</v>
      </c>
    </row>
    <row r="55" spans="1:23" x14ac:dyDescent="0.3">
      <c r="A55">
        <v>2</v>
      </c>
      <c r="B55">
        <v>72</v>
      </c>
      <c r="C55">
        <v>0</v>
      </c>
      <c r="D55">
        <v>1</v>
      </c>
      <c r="E55">
        <v>70</v>
      </c>
      <c r="F55">
        <v>0.16012394456155019</v>
      </c>
      <c r="G55">
        <v>70</v>
      </c>
      <c r="H55" s="1">
        <v>0.15996374047485368</v>
      </c>
      <c r="I55" s="1">
        <v>0.15996374047485368</v>
      </c>
      <c r="J55" s="1">
        <v>0</v>
      </c>
      <c r="K55" s="2">
        <v>45.4</v>
      </c>
      <c r="L55">
        <v>142</v>
      </c>
      <c r="M55" s="2">
        <v>22.51538</v>
      </c>
      <c r="N55">
        <v>1</v>
      </c>
      <c r="O55">
        <v>1</v>
      </c>
      <c r="P55">
        <v>0</v>
      </c>
      <c r="Q55">
        <v>0</v>
      </c>
      <c r="R55">
        <v>0</v>
      </c>
      <c r="S55">
        <v>2</v>
      </c>
      <c r="T55">
        <v>0</v>
      </c>
      <c r="U55">
        <v>1</v>
      </c>
      <c r="V55">
        <v>0</v>
      </c>
      <c r="W55">
        <v>6</v>
      </c>
    </row>
    <row r="56" spans="1:23" x14ac:dyDescent="0.3">
      <c r="A56">
        <v>2</v>
      </c>
      <c r="B56">
        <v>54</v>
      </c>
      <c r="C56">
        <v>0</v>
      </c>
      <c r="D56">
        <v>0</v>
      </c>
      <c r="E56">
        <v>56</v>
      </c>
      <c r="F56">
        <v>-1.3988018022129274</v>
      </c>
      <c r="G56">
        <v>0</v>
      </c>
      <c r="H56" s="1">
        <v>-1.3974023003095328</v>
      </c>
      <c r="I56" s="1">
        <v>0</v>
      </c>
      <c r="J56" s="1">
        <v>-1.3974023003095328</v>
      </c>
      <c r="K56" s="2">
        <v>102.1</v>
      </c>
      <c r="L56">
        <v>165</v>
      </c>
      <c r="M56" s="2">
        <v>37.502299999999998</v>
      </c>
      <c r="N56">
        <v>1</v>
      </c>
      <c r="O56">
        <v>0</v>
      </c>
      <c r="P56">
        <v>0</v>
      </c>
      <c r="Q56">
        <v>0</v>
      </c>
      <c r="R56">
        <v>0</v>
      </c>
      <c r="S56">
        <v>2</v>
      </c>
      <c r="T56">
        <v>0</v>
      </c>
      <c r="U56">
        <v>1</v>
      </c>
      <c r="V56">
        <v>0</v>
      </c>
      <c r="W56">
        <v>0</v>
      </c>
    </row>
    <row r="57" spans="1:23" x14ac:dyDescent="0.3">
      <c r="A57">
        <v>1</v>
      </c>
      <c r="B57">
        <v>36</v>
      </c>
      <c r="C57">
        <v>0</v>
      </c>
      <c r="D57">
        <v>1</v>
      </c>
      <c r="E57">
        <v>86</v>
      </c>
      <c r="F57">
        <v>1.9417533694466673</v>
      </c>
      <c r="G57">
        <v>86</v>
      </c>
      <c r="H57" s="1">
        <v>1.9398106442284384</v>
      </c>
      <c r="I57" s="1">
        <v>1.9398106442284384</v>
      </c>
      <c r="J57" s="1">
        <v>0</v>
      </c>
      <c r="K57" s="2">
        <v>62.6</v>
      </c>
      <c r="L57">
        <v>152</v>
      </c>
      <c r="M57" s="2">
        <v>27.09488</v>
      </c>
      <c r="N57">
        <v>0</v>
      </c>
      <c r="O57">
        <v>0</v>
      </c>
      <c r="P57">
        <v>0</v>
      </c>
      <c r="Q57">
        <v>0</v>
      </c>
      <c r="R57">
        <v>0</v>
      </c>
      <c r="S57">
        <v>2</v>
      </c>
      <c r="T57">
        <v>0</v>
      </c>
      <c r="U57">
        <v>1</v>
      </c>
      <c r="V57">
        <v>0</v>
      </c>
      <c r="W57">
        <v>7</v>
      </c>
    </row>
    <row r="58" spans="1:23" x14ac:dyDescent="0.3">
      <c r="A58">
        <v>5</v>
      </c>
      <c r="B58">
        <v>287</v>
      </c>
      <c r="C58">
        <v>0</v>
      </c>
      <c r="D58">
        <v>0</v>
      </c>
      <c r="E58">
        <v>64</v>
      </c>
      <c r="F58">
        <v>-0.50798708977036877</v>
      </c>
      <c r="G58">
        <v>0</v>
      </c>
      <c r="H58" s="1">
        <v>-0.5074788484327406</v>
      </c>
      <c r="I58" s="1">
        <v>0</v>
      </c>
      <c r="J58" s="1">
        <v>-0.5074788484327406</v>
      </c>
      <c r="K58" s="2">
        <v>99.8</v>
      </c>
      <c r="L58">
        <v>162</v>
      </c>
      <c r="M58" s="2">
        <v>38.027740000000001</v>
      </c>
      <c r="N58">
        <v>0</v>
      </c>
      <c r="O58">
        <v>0</v>
      </c>
      <c r="P58">
        <v>1</v>
      </c>
      <c r="Q58">
        <v>0</v>
      </c>
      <c r="R58">
        <v>0</v>
      </c>
      <c r="S58">
        <v>1</v>
      </c>
      <c r="T58">
        <v>1</v>
      </c>
      <c r="U58">
        <v>0</v>
      </c>
      <c r="V58">
        <v>0</v>
      </c>
      <c r="W58">
        <v>3</v>
      </c>
    </row>
    <row r="59" spans="1:23" x14ac:dyDescent="0.3">
      <c r="A59">
        <v>1</v>
      </c>
      <c r="B59">
        <v>29</v>
      </c>
      <c r="C59">
        <v>0</v>
      </c>
      <c r="D59">
        <v>0</v>
      </c>
      <c r="E59">
        <v>58</v>
      </c>
      <c r="F59">
        <v>-1.1760981241022876</v>
      </c>
      <c r="G59">
        <v>0</v>
      </c>
      <c r="H59" s="1">
        <v>-1.1749214373403347</v>
      </c>
      <c r="I59" s="1">
        <v>0</v>
      </c>
      <c r="J59" s="1">
        <v>-1.1749214373403347</v>
      </c>
      <c r="K59" s="2">
        <v>74.8</v>
      </c>
      <c r="L59">
        <v>166</v>
      </c>
      <c r="M59" s="2">
        <v>27.14472</v>
      </c>
      <c r="N59">
        <v>0</v>
      </c>
      <c r="O59">
        <v>0</v>
      </c>
      <c r="P59">
        <v>0</v>
      </c>
      <c r="Q59">
        <v>0</v>
      </c>
      <c r="R59">
        <v>0</v>
      </c>
      <c r="S59">
        <v>2</v>
      </c>
      <c r="T59">
        <v>0</v>
      </c>
      <c r="U59">
        <v>1</v>
      </c>
      <c r="V59">
        <v>0</v>
      </c>
      <c r="W59">
        <v>0</v>
      </c>
    </row>
    <row r="60" spans="1:23" x14ac:dyDescent="0.3">
      <c r="A60">
        <v>2</v>
      </c>
      <c r="B60">
        <v>50</v>
      </c>
      <c r="C60">
        <v>0</v>
      </c>
      <c r="D60">
        <v>0</v>
      </c>
      <c r="E60">
        <v>58</v>
      </c>
      <c r="F60">
        <v>-1.1760981241022876</v>
      </c>
      <c r="G60">
        <v>0</v>
      </c>
      <c r="H60" s="1">
        <v>-1.1749214373403347</v>
      </c>
      <c r="I60" s="1">
        <v>0</v>
      </c>
      <c r="J60" s="1">
        <v>-1.1749214373403347</v>
      </c>
      <c r="K60" s="2">
        <v>76.2</v>
      </c>
      <c r="L60">
        <v>164</v>
      </c>
      <c r="M60" s="2">
        <v>28.33135</v>
      </c>
      <c r="N60">
        <v>0</v>
      </c>
      <c r="O60">
        <v>0</v>
      </c>
      <c r="P60">
        <v>1</v>
      </c>
      <c r="Q60">
        <v>0</v>
      </c>
      <c r="R60">
        <v>0</v>
      </c>
      <c r="S60">
        <v>3</v>
      </c>
      <c r="T60">
        <v>0</v>
      </c>
      <c r="U60">
        <v>0</v>
      </c>
      <c r="V60">
        <v>1</v>
      </c>
      <c r="W60">
        <v>2</v>
      </c>
    </row>
    <row r="61" spans="1:23" x14ac:dyDescent="0.3">
      <c r="A61">
        <v>5</v>
      </c>
      <c r="B61">
        <v>300</v>
      </c>
      <c r="C61">
        <v>0</v>
      </c>
      <c r="D61">
        <v>0</v>
      </c>
      <c r="E61">
        <v>65</v>
      </c>
      <c r="F61">
        <v>-0.39663525071504896</v>
      </c>
      <c r="G61">
        <v>0</v>
      </c>
      <c r="H61" s="1">
        <v>-0.39623841694814149</v>
      </c>
      <c r="I61" s="1">
        <v>0</v>
      </c>
      <c r="J61" s="1">
        <v>-0.39623841694814149</v>
      </c>
      <c r="K61" s="2">
        <v>68</v>
      </c>
      <c r="L61">
        <v>155</v>
      </c>
      <c r="M61" s="2">
        <v>28.303850000000001</v>
      </c>
      <c r="N61">
        <v>0</v>
      </c>
      <c r="O61">
        <v>0</v>
      </c>
      <c r="P61">
        <v>0</v>
      </c>
      <c r="Q61">
        <v>0</v>
      </c>
      <c r="R61">
        <v>0</v>
      </c>
      <c r="S61">
        <v>3</v>
      </c>
      <c r="T61">
        <v>0</v>
      </c>
      <c r="U61">
        <v>0</v>
      </c>
      <c r="V61">
        <v>1</v>
      </c>
      <c r="W61">
        <v>2</v>
      </c>
    </row>
    <row r="62" spans="1:23" x14ac:dyDescent="0.3">
      <c r="A62">
        <v>1</v>
      </c>
      <c r="B62">
        <v>21</v>
      </c>
      <c r="C62">
        <v>0</v>
      </c>
      <c r="D62">
        <v>0</v>
      </c>
      <c r="E62">
        <v>63</v>
      </c>
      <c r="F62">
        <v>-0.61933892882568864</v>
      </c>
      <c r="G62">
        <v>0</v>
      </c>
      <c r="H62" s="1">
        <v>-0.61871927991733955</v>
      </c>
      <c r="I62" s="1">
        <v>0</v>
      </c>
      <c r="J62" s="1">
        <v>-0.61871927991733955</v>
      </c>
      <c r="K62" s="2">
        <v>55.3</v>
      </c>
      <c r="L62">
        <v>154</v>
      </c>
      <c r="M62" s="2">
        <v>23.317589999999999</v>
      </c>
      <c r="N62">
        <v>0</v>
      </c>
      <c r="O62">
        <v>0</v>
      </c>
      <c r="P62">
        <v>0</v>
      </c>
      <c r="Q62">
        <v>0</v>
      </c>
      <c r="R62">
        <v>0</v>
      </c>
      <c r="S62">
        <v>1</v>
      </c>
      <c r="T62">
        <v>1</v>
      </c>
      <c r="U62">
        <v>0</v>
      </c>
      <c r="V62">
        <v>0</v>
      </c>
      <c r="W62">
        <v>2</v>
      </c>
    </row>
    <row r="63" spans="1:23" x14ac:dyDescent="0.3">
      <c r="A63">
        <v>5</v>
      </c>
      <c r="B63">
        <v>287</v>
      </c>
      <c r="C63">
        <v>0</v>
      </c>
      <c r="D63">
        <v>0</v>
      </c>
      <c r="E63">
        <v>60</v>
      </c>
      <c r="F63">
        <v>-0.95339444599164813</v>
      </c>
      <c r="G63">
        <v>0</v>
      </c>
      <c r="H63" s="1">
        <v>-0.95244057437113672</v>
      </c>
      <c r="I63" s="1">
        <v>0</v>
      </c>
      <c r="J63" s="1">
        <v>-0.95244057437113672</v>
      </c>
      <c r="K63" s="2">
        <v>80.7</v>
      </c>
      <c r="L63">
        <v>160</v>
      </c>
      <c r="M63" s="2">
        <v>31.523440000000001</v>
      </c>
      <c r="N63">
        <v>0</v>
      </c>
      <c r="O63">
        <v>0</v>
      </c>
      <c r="P63">
        <v>0</v>
      </c>
      <c r="Q63">
        <v>0</v>
      </c>
      <c r="R63">
        <v>0</v>
      </c>
      <c r="S63">
        <v>1</v>
      </c>
      <c r="T63">
        <v>1</v>
      </c>
      <c r="U63">
        <v>0</v>
      </c>
      <c r="V63">
        <v>0</v>
      </c>
      <c r="W63">
        <v>1</v>
      </c>
    </row>
    <row r="64" spans="1:23" x14ac:dyDescent="0.3">
      <c r="A64">
        <v>5</v>
      </c>
      <c r="B64">
        <v>294</v>
      </c>
      <c r="C64">
        <v>0</v>
      </c>
      <c r="D64">
        <v>0</v>
      </c>
      <c r="E64">
        <v>59</v>
      </c>
      <c r="F64">
        <v>-1.064746285046968</v>
      </c>
      <c r="G64">
        <v>0</v>
      </c>
      <c r="H64" s="1">
        <v>-1.0636810058557358</v>
      </c>
      <c r="I64" s="1">
        <v>0</v>
      </c>
      <c r="J64" s="1">
        <v>-1.0636810058557358</v>
      </c>
      <c r="K64" s="2">
        <v>58.1</v>
      </c>
      <c r="L64">
        <v>163</v>
      </c>
      <c r="M64" s="2">
        <v>21.86759</v>
      </c>
      <c r="N64">
        <v>0</v>
      </c>
      <c r="O64">
        <v>0</v>
      </c>
      <c r="P64">
        <v>0</v>
      </c>
      <c r="Q64">
        <v>0</v>
      </c>
      <c r="R64">
        <v>0</v>
      </c>
      <c r="S64">
        <v>2</v>
      </c>
      <c r="T64">
        <v>0</v>
      </c>
      <c r="U64">
        <v>1</v>
      </c>
      <c r="V64">
        <v>0</v>
      </c>
      <c r="W64">
        <v>0</v>
      </c>
    </row>
    <row r="65" spans="1:23" x14ac:dyDescent="0.3">
      <c r="A65">
        <v>2</v>
      </c>
      <c r="B65">
        <v>77</v>
      </c>
      <c r="C65">
        <v>0</v>
      </c>
      <c r="D65">
        <v>0</v>
      </c>
      <c r="E65">
        <v>61</v>
      </c>
      <c r="F65">
        <v>-0.84204260693632826</v>
      </c>
      <c r="G65">
        <v>0</v>
      </c>
      <c r="H65" s="1">
        <v>-0.84120014288653766</v>
      </c>
      <c r="I65" s="1">
        <v>0</v>
      </c>
      <c r="J65" s="1">
        <v>-0.84120014288653766</v>
      </c>
      <c r="K65" s="2">
        <v>88.5</v>
      </c>
      <c r="L65">
        <v>153</v>
      </c>
      <c r="M65" s="2">
        <v>37.805970000000002</v>
      </c>
      <c r="N65">
        <v>1</v>
      </c>
      <c r="O65">
        <v>0</v>
      </c>
      <c r="P65">
        <v>1</v>
      </c>
      <c r="Q65">
        <v>0</v>
      </c>
      <c r="R65">
        <v>1</v>
      </c>
      <c r="S65">
        <v>1</v>
      </c>
      <c r="T65">
        <v>1</v>
      </c>
      <c r="U65">
        <v>0</v>
      </c>
      <c r="V65">
        <v>0</v>
      </c>
      <c r="W65">
        <v>4</v>
      </c>
    </row>
    <row r="66" spans="1:23" x14ac:dyDescent="0.3">
      <c r="A66">
        <v>2</v>
      </c>
      <c r="B66">
        <v>85</v>
      </c>
      <c r="C66">
        <v>0</v>
      </c>
      <c r="D66">
        <v>1</v>
      </c>
      <c r="E66">
        <v>83</v>
      </c>
      <c r="F66">
        <v>1.6076978522807079</v>
      </c>
      <c r="G66">
        <v>83</v>
      </c>
      <c r="H66" s="1">
        <v>1.6060893497746411</v>
      </c>
      <c r="I66" s="1">
        <v>1.6060893497746411</v>
      </c>
      <c r="J66" s="1">
        <v>0</v>
      </c>
      <c r="K66" s="2">
        <v>79.400000000000006</v>
      </c>
      <c r="L66">
        <v>163</v>
      </c>
      <c r="M66" s="2">
        <v>29.884450000000001</v>
      </c>
      <c r="N66">
        <v>0</v>
      </c>
      <c r="O66">
        <v>0</v>
      </c>
      <c r="P66">
        <v>1</v>
      </c>
      <c r="Q66">
        <v>0</v>
      </c>
      <c r="R66">
        <v>0</v>
      </c>
      <c r="S66">
        <v>3</v>
      </c>
      <c r="T66">
        <v>0</v>
      </c>
      <c r="U66">
        <v>0</v>
      </c>
      <c r="V66">
        <v>1</v>
      </c>
      <c r="W66">
        <v>8</v>
      </c>
    </row>
    <row r="67" spans="1:23" x14ac:dyDescent="0.3">
      <c r="A67">
        <v>6</v>
      </c>
      <c r="B67">
        <v>309</v>
      </c>
      <c r="C67">
        <v>0</v>
      </c>
      <c r="D67">
        <v>0</v>
      </c>
      <c r="E67">
        <v>77</v>
      </c>
      <c r="F67">
        <v>0.93958681794878895</v>
      </c>
      <c r="G67">
        <v>0</v>
      </c>
      <c r="H67" s="1">
        <v>0.93864676086704701</v>
      </c>
      <c r="I67" s="1">
        <v>0</v>
      </c>
      <c r="J67" s="1">
        <v>0.93864676086704701</v>
      </c>
      <c r="K67" s="2">
        <v>63.5</v>
      </c>
      <c r="L67">
        <v>160</v>
      </c>
      <c r="M67" s="2">
        <v>24.804690000000001</v>
      </c>
      <c r="N67">
        <v>0</v>
      </c>
      <c r="O67">
        <v>0</v>
      </c>
      <c r="P67">
        <v>1</v>
      </c>
      <c r="Q67">
        <v>0</v>
      </c>
      <c r="R67">
        <v>0</v>
      </c>
      <c r="S67">
        <v>1</v>
      </c>
      <c r="T67">
        <v>1</v>
      </c>
      <c r="U67">
        <v>0</v>
      </c>
      <c r="V67">
        <v>0</v>
      </c>
      <c r="W67">
        <v>6</v>
      </c>
    </row>
    <row r="68" spans="1:23" x14ac:dyDescent="0.3">
      <c r="A68">
        <v>3</v>
      </c>
      <c r="B68">
        <v>126</v>
      </c>
      <c r="C68">
        <v>0</v>
      </c>
      <c r="D68">
        <v>0</v>
      </c>
      <c r="E68">
        <v>58</v>
      </c>
      <c r="F68">
        <v>-1.1760981241022876</v>
      </c>
      <c r="G68">
        <v>0</v>
      </c>
      <c r="H68" s="1">
        <v>-1.1749214373403347</v>
      </c>
      <c r="I68" s="1">
        <v>0</v>
      </c>
      <c r="J68" s="1">
        <v>-1.1749214373403347</v>
      </c>
      <c r="K68" s="2">
        <v>95.3</v>
      </c>
      <c r="L68">
        <v>163</v>
      </c>
      <c r="M68" s="2">
        <v>35.868870000000001</v>
      </c>
      <c r="N68">
        <v>0</v>
      </c>
      <c r="O68">
        <v>1</v>
      </c>
      <c r="P68">
        <v>1</v>
      </c>
      <c r="Q68">
        <v>1</v>
      </c>
      <c r="R68">
        <v>0</v>
      </c>
      <c r="S68">
        <v>1</v>
      </c>
      <c r="T68">
        <v>1</v>
      </c>
      <c r="U68">
        <v>0</v>
      </c>
      <c r="V68">
        <v>0</v>
      </c>
      <c r="W68">
        <v>3</v>
      </c>
    </row>
    <row r="69" spans="1:23" x14ac:dyDescent="0.3">
      <c r="A69">
        <v>1</v>
      </c>
      <c r="B69">
        <v>42</v>
      </c>
      <c r="C69">
        <v>0</v>
      </c>
      <c r="D69">
        <v>1</v>
      </c>
      <c r="E69">
        <v>58</v>
      </c>
      <c r="F69">
        <v>-1.1760981241022876</v>
      </c>
      <c r="G69">
        <v>58</v>
      </c>
      <c r="H69" s="1">
        <v>-1.1749214373403347</v>
      </c>
      <c r="I69" s="1">
        <v>-1.1749214373403347</v>
      </c>
      <c r="J69" s="1">
        <v>0</v>
      </c>
      <c r="K69" s="2">
        <v>89.8</v>
      </c>
      <c r="L69">
        <v>167</v>
      </c>
      <c r="M69" s="2">
        <v>32.199080000000002</v>
      </c>
      <c r="N69">
        <v>0</v>
      </c>
      <c r="O69">
        <v>0</v>
      </c>
      <c r="P69">
        <v>0</v>
      </c>
      <c r="Q69">
        <v>0</v>
      </c>
      <c r="R69">
        <v>0</v>
      </c>
      <c r="S69">
        <v>2</v>
      </c>
      <c r="T69">
        <v>0</v>
      </c>
      <c r="U69">
        <v>1</v>
      </c>
      <c r="V69">
        <v>0</v>
      </c>
      <c r="W69">
        <v>1</v>
      </c>
    </row>
    <row r="70" spans="1:23" x14ac:dyDescent="0.3">
      <c r="A70">
        <v>5</v>
      </c>
      <c r="B70">
        <v>299</v>
      </c>
      <c r="C70">
        <v>0</v>
      </c>
      <c r="D70">
        <v>0</v>
      </c>
      <c r="E70">
        <v>59</v>
      </c>
      <c r="F70">
        <v>-1.064746285046968</v>
      </c>
      <c r="G70">
        <v>0</v>
      </c>
      <c r="H70" s="1">
        <v>-1.0636810058557358</v>
      </c>
      <c r="I70" s="1">
        <v>0</v>
      </c>
      <c r="J70" s="1">
        <v>-1.0636810058557358</v>
      </c>
      <c r="K70" s="2">
        <v>93</v>
      </c>
      <c r="L70">
        <v>161</v>
      </c>
      <c r="M70" s="2">
        <v>35.878250000000001</v>
      </c>
      <c r="N70">
        <v>1</v>
      </c>
      <c r="O70">
        <v>1</v>
      </c>
      <c r="P70">
        <v>1</v>
      </c>
      <c r="Q70">
        <v>1</v>
      </c>
      <c r="R70">
        <v>1</v>
      </c>
      <c r="S70">
        <v>2</v>
      </c>
      <c r="T70">
        <v>0</v>
      </c>
      <c r="U70">
        <v>1</v>
      </c>
      <c r="V70">
        <v>0</v>
      </c>
      <c r="W70">
        <v>4</v>
      </c>
    </row>
    <row r="71" spans="1:23" x14ac:dyDescent="0.3">
      <c r="A71">
        <v>1</v>
      </c>
      <c r="B71">
        <v>34</v>
      </c>
      <c r="C71">
        <v>0</v>
      </c>
      <c r="D71">
        <v>0</v>
      </c>
      <c r="E71">
        <v>64</v>
      </c>
      <c r="F71">
        <v>-0.50798708977036877</v>
      </c>
      <c r="G71">
        <v>0</v>
      </c>
      <c r="H71" s="1">
        <v>-0.5074788484327406</v>
      </c>
      <c r="I71" s="1">
        <v>0</v>
      </c>
      <c r="J71" s="1">
        <v>-0.5074788484327406</v>
      </c>
      <c r="K71" s="2">
        <v>88.5</v>
      </c>
      <c r="L71">
        <v>168</v>
      </c>
      <c r="M71" s="2">
        <v>31.356290000000001</v>
      </c>
      <c r="N71">
        <v>0</v>
      </c>
      <c r="O71">
        <v>0</v>
      </c>
      <c r="P71">
        <v>1</v>
      </c>
      <c r="Q71">
        <v>0</v>
      </c>
      <c r="R71">
        <v>0</v>
      </c>
      <c r="S71">
        <v>2</v>
      </c>
      <c r="T71">
        <v>0</v>
      </c>
      <c r="U71">
        <v>1</v>
      </c>
      <c r="V71">
        <v>0</v>
      </c>
      <c r="W71">
        <v>3</v>
      </c>
    </row>
    <row r="72" spans="1:23" x14ac:dyDescent="0.3">
      <c r="A72">
        <v>1</v>
      </c>
      <c r="B72">
        <v>31</v>
      </c>
      <c r="C72">
        <v>0</v>
      </c>
      <c r="D72">
        <v>0</v>
      </c>
      <c r="E72">
        <v>70</v>
      </c>
      <c r="F72">
        <v>0.16012394456155019</v>
      </c>
      <c r="G72">
        <v>0</v>
      </c>
      <c r="H72" s="1">
        <v>0.15996374047485368</v>
      </c>
      <c r="I72" s="1">
        <v>0</v>
      </c>
      <c r="J72" s="1">
        <v>0.15996374047485368</v>
      </c>
      <c r="K72" s="2">
        <v>68.900000000000006</v>
      </c>
      <c r="L72">
        <v>162</v>
      </c>
      <c r="M72" s="2">
        <v>26.253620000000002</v>
      </c>
      <c r="N72">
        <v>0</v>
      </c>
      <c r="O72">
        <v>0</v>
      </c>
      <c r="P72">
        <v>0</v>
      </c>
      <c r="Q72">
        <v>0</v>
      </c>
      <c r="R72">
        <v>0</v>
      </c>
      <c r="S72">
        <v>2</v>
      </c>
      <c r="T72">
        <v>0</v>
      </c>
      <c r="U72">
        <v>1</v>
      </c>
      <c r="V72">
        <v>0</v>
      </c>
      <c r="W72">
        <v>3</v>
      </c>
    </row>
    <row r="73" spans="1:23" x14ac:dyDescent="0.3">
      <c r="A73">
        <v>6</v>
      </c>
      <c r="B73">
        <v>313</v>
      </c>
      <c r="C73">
        <v>0</v>
      </c>
      <c r="D73">
        <v>0</v>
      </c>
      <c r="E73">
        <v>69</v>
      </c>
      <c r="F73">
        <v>4.8772105506230352E-2</v>
      </c>
      <c r="G73">
        <v>0</v>
      </c>
      <c r="H73" s="1">
        <v>4.8723308990254642E-2</v>
      </c>
      <c r="I73" s="1">
        <v>0</v>
      </c>
      <c r="J73" s="1">
        <v>4.8723308990254642E-2</v>
      </c>
      <c r="K73" s="2">
        <v>54.4</v>
      </c>
      <c r="L73">
        <v>158</v>
      </c>
      <c r="M73" s="2">
        <v>21.79138</v>
      </c>
      <c r="N73">
        <v>0</v>
      </c>
      <c r="O73">
        <v>0</v>
      </c>
      <c r="P73">
        <v>0</v>
      </c>
      <c r="Q73">
        <v>0</v>
      </c>
      <c r="R73">
        <v>0</v>
      </c>
      <c r="S73">
        <v>3</v>
      </c>
      <c r="T73">
        <v>0</v>
      </c>
      <c r="U73">
        <v>0</v>
      </c>
      <c r="V73">
        <v>1</v>
      </c>
      <c r="W73">
        <v>3</v>
      </c>
    </row>
    <row r="74" spans="1:23" x14ac:dyDescent="0.3">
      <c r="A74">
        <v>3</v>
      </c>
      <c r="B74">
        <v>162</v>
      </c>
      <c r="C74">
        <v>0</v>
      </c>
      <c r="D74">
        <v>0</v>
      </c>
      <c r="E74">
        <v>57</v>
      </c>
      <c r="F74">
        <v>-1.2874499631576075</v>
      </c>
      <c r="G74">
        <v>0</v>
      </c>
      <c r="H74" s="1">
        <v>-1.2861618688249339</v>
      </c>
      <c r="I74" s="1">
        <v>0</v>
      </c>
      <c r="J74" s="1">
        <v>-1.2861618688249339</v>
      </c>
      <c r="K74" s="2">
        <v>74.8</v>
      </c>
      <c r="L74">
        <v>163</v>
      </c>
      <c r="M74" s="2">
        <v>28.153110000000002</v>
      </c>
      <c r="N74">
        <v>0</v>
      </c>
      <c r="O74">
        <v>0</v>
      </c>
      <c r="P74">
        <v>0</v>
      </c>
      <c r="Q74">
        <v>0</v>
      </c>
      <c r="R74">
        <v>0</v>
      </c>
      <c r="S74">
        <v>1</v>
      </c>
      <c r="T74">
        <v>1</v>
      </c>
      <c r="U74">
        <v>0</v>
      </c>
      <c r="V74">
        <v>0</v>
      </c>
      <c r="W74">
        <v>0</v>
      </c>
    </row>
    <row r="75" spans="1:23" x14ac:dyDescent="0.3">
      <c r="A75">
        <v>2</v>
      </c>
      <c r="B75">
        <v>63</v>
      </c>
      <c r="C75">
        <v>0</v>
      </c>
      <c r="D75">
        <v>0</v>
      </c>
      <c r="E75">
        <v>63</v>
      </c>
      <c r="F75">
        <v>-0.61933892882568864</v>
      </c>
      <c r="G75">
        <v>0</v>
      </c>
      <c r="H75" s="1">
        <v>-0.61871927991733955</v>
      </c>
      <c r="I75" s="1">
        <v>0</v>
      </c>
      <c r="J75" s="1">
        <v>-0.61871927991733955</v>
      </c>
      <c r="K75" s="2">
        <v>63.5</v>
      </c>
      <c r="L75">
        <v>165</v>
      </c>
      <c r="M75" s="2">
        <v>23.324149999999999</v>
      </c>
      <c r="N75">
        <v>1</v>
      </c>
      <c r="O75">
        <v>0</v>
      </c>
      <c r="P75">
        <v>0</v>
      </c>
      <c r="Q75">
        <v>0</v>
      </c>
      <c r="R75">
        <v>0</v>
      </c>
      <c r="S75">
        <v>1</v>
      </c>
      <c r="T75">
        <v>1</v>
      </c>
      <c r="U75">
        <v>0</v>
      </c>
      <c r="V75">
        <v>0</v>
      </c>
      <c r="W75">
        <v>1</v>
      </c>
    </row>
    <row r="76" spans="1:23" x14ac:dyDescent="0.3">
      <c r="A76">
        <v>1</v>
      </c>
      <c r="B76">
        <v>26</v>
      </c>
      <c r="C76">
        <v>0</v>
      </c>
      <c r="D76">
        <v>0</v>
      </c>
      <c r="E76">
        <v>71</v>
      </c>
      <c r="F76">
        <v>0.27147578361687003</v>
      </c>
      <c r="G76">
        <v>0</v>
      </c>
      <c r="H76" s="1">
        <v>0.27120417195945273</v>
      </c>
      <c r="I76" s="1">
        <v>0</v>
      </c>
      <c r="J76" s="1">
        <v>0.27120417195945273</v>
      </c>
      <c r="K76" s="2">
        <v>77.099999999999994</v>
      </c>
      <c r="L76">
        <v>171</v>
      </c>
      <c r="M76" s="2">
        <v>26.367090000000001</v>
      </c>
      <c r="N76">
        <v>0</v>
      </c>
      <c r="O76">
        <v>0</v>
      </c>
      <c r="P76">
        <v>0</v>
      </c>
      <c r="Q76">
        <v>0</v>
      </c>
      <c r="R76">
        <v>0</v>
      </c>
      <c r="S76">
        <v>2</v>
      </c>
      <c r="T76">
        <v>0</v>
      </c>
      <c r="U76">
        <v>1</v>
      </c>
      <c r="V76">
        <v>0</v>
      </c>
      <c r="W76">
        <v>3</v>
      </c>
    </row>
    <row r="77" spans="1:23" x14ac:dyDescent="0.3">
      <c r="A77">
        <v>6</v>
      </c>
      <c r="B77">
        <v>325</v>
      </c>
      <c r="C77">
        <v>0</v>
      </c>
      <c r="D77">
        <v>0</v>
      </c>
      <c r="E77">
        <v>71</v>
      </c>
      <c r="F77">
        <v>0.27147578361687003</v>
      </c>
      <c r="G77">
        <v>0</v>
      </c>
      <c r="H77" s="1">
        <v>0.27120417195945273</v>
      </c>
      <c r="I77" s="1">
        <v>0</v>
      </c>
      <c r="J77" s="1">
        <v>0.27120417195945273</v>
      </c>
      <c r="K77" s="2">
        <v>64</v>
      </c>
      <c r="L77">
        <v>158</v>
      </c>
      <c r="M77" s="2">
        <v>25.63692</v>
      </c>
      <c r="N77">
        <v>0</v>
      </c>
      <c r="O77">
        <v>0</v>
      </c>
      <c r="P77">
        <v>1</v>
      </c>
      <c r="Q77">
        <v>0</v>
      </c>
      <c r="R77">
        <v>0</v>
      </c>
      <c r="S77">
        <v>2</v>
      </c>
      <c r="T77">
        <v>0</v>
      </c>
      <c r="U77">
        <v>1</v>
      </c>
      <c r="V77">
        <v>0</v>
      </c>
      <c r="W77">
        <v>5</v>
      </c>
    </row>
    <row r="78" spans="1:23" x14ac:dyDescent="0.3">
      <c r="A78">
        <v>2</v>
      </c>
      <c r="B78">
        <v>79</v>
      </c>
      <c r="C78">
        <v>0</v>
      </c>
      <c r="D78">
        <v>0</v>
      </c>
      <c r="E78">
        <v>67</v>
      </c>
      <c r="F78">
        <v>-0.17393157260440931</v>
      </c>
      <c r="G78">
        <v>0</v>
      </c>
      <c r="H78" s="1">
        <v>-0.17375755397894344</v>
      </c>
      <c r="I78" s="1">
        <v>0</v>
      </c>
      <c r="J78" s="1">
        <v>-0.17375755397894344</v>
      </c>
      <c r="K78" s="2">
        <v>99.8</v>
      </c>
      <c r="L78">
        <v>165</v>
      </c>
      <c r="M78" s="2">
        <v>36.657490000000003</v>
      </c>
      <c r="N78">
        <v>0</v>
      </c>
      <c r="O78">
        <v>0</v>
      </c>
      <c r="P78">
        <v>1</v>
      </c>
      <c r="Q78">
        <v>0</v>
      </c>
      <c r="R78">
        <v>0</v>
      </c>
      <c r="S78">
        <v>1</v>
      </c>
      <c r="T78">
        <v>1</v>
      </c>
      <c r="U78">
        <v>0</v>
      </c>
      <c r="V78">
        <v>0</v>
      </c>
      <c r="W78">
        <v>4</v>
      </c>
    </row>
    <row r="79" spans="1:23" x14ac:dyDescent="0.3">
      <c r="A79">
        <v>6</v>
      </c>
      <c r="B79">
        <v>325</v>
      </c>
      <c r="C79">
        <v>0</v>
      </c>
      <c r="D79">
        <v>0</v>
      </c>
      <c r="E79">
        <v>64</v>
      </c>
      <c r="F79">
        <v>-0.50798708977036877</v>
      </c>
      <c r="G79">
        <v>0</v>
      </c>
      <c r="H79" s="1">
        <v>-0.5074788484327406</v>
      </c>
      <c r="I79" s="1">
        <v>0</v>
      </c>
      <c r="J79" s="1">
        <v>-0.5074788484327406</v>
      </c>
      <c r="K79" s="2">
        <v>68.900000000000006</v>
      </c>
      <c r="L79">
        <v>165</v>
      </c>
      <c r="M79" s="2">
        <v>25.30762</v>
      </c>
      <c r="N79">
        <v>0</v>
      </c>
      <c r="O79">
        <v>1</v>
      </c>
      <c r="P79">
        <v>0</v>
      </c>
      <c r="Q79">
        <v>0</v>
      </c>
      <c r="R79">
        <v>0</v>
      </c>
      <c r="S79">
        <v>3</v>
      </c>
      <c r="T79">
        <v>0</v>
      </c>
      <c r="U79">
        <v>0</v>
      </c>
      <c r="V79">
        <v>1</v>
      </c>
      <c r="W79">
        <v>2</v>
      </c>
    </row>
    <row r="80" spans="1:23" x14ac:dyDescent="0.3">
      <c r="A80">
        <v>1</v>
      </c>
      <c r="B80">
        <v>39</v>
      </c>
      <c r="C80">
        <v>0</v>
      </c>
      <c r="D80">
        <v>0</v>
      </c>
      <c r="E80">
        <v>69</v>
      </c>
      <c r="F80">
        <v>4.8772105506230352E-2</v>
      </c>
      <c r="G80">
        <v>0</v>
      </c>
      <c r="H80" s="1">
        <v>4.8723308990254642E-2</v>
      </c>
      <c r="I80" s="1">
        <v>0</v>
      </c>
      <c r="J80" s="1">
        <v>4.8723308990254642E-2</v>
      </c>
      <c r="K80" s="2">
        <v>78.5</v>
      </c>
      <c r="L80">
        <v>167</v>
      </c>
      <c r="M80" s="2">
        <v>28.147300000000001</v>
      </c>
      <c r="N80">
        <v>1</v>
      </c>
      <c r="O80">
        <v>0</v>
      </c>
      <c r="P80">
        <v>1</v>
      </c>
      <c r="Q80">
        <v>0</v>
      </c>
      <c r="R80">
        <v>0</v>
      </c>
      <c r="S80">
        <v>2</v>
      </c>
      <c r="T80">
        <v>0</v>
      </c>
      <c r="U80">
        <v>1</v>
      </c>
      <c r="V80">
        <v>0</v>
      </c>
      <c r="W80">
        <v>4</v>
      </c>
    </row>
    <row r="81" spans="1:23" x14ac:dyDescent="0.3">
      <c r="A81">
        <v>3</v>
      </c>
      <c r="B81">
        <v>141</v>
      </c>
      <c r="C81">
        <v>0</v>
      </c>
      <c r="D81">
        <v>0</v>
      </c>
      <c r="E81">
        <v>68</v>
      </c>
      <c r="F81">
        <v>-6.2579733549089481E-2</v>
      </c>
      <c r="G81">
        <v>0</v>
      </c>
      <c r="H81" s="1">
        <v>-6.2517122494344393E-2</v>
      </c>
      <c r="I81" s="1">
        <v>0</v>
      </c>
      <c r="J81" s="1">
        <v>-6.2517122494344393E-2</v>
      </c>
      <c r="K81" s="2">
        <v>81.599999999999994</v>
      </c>
      <c r="L81">
        <v>162</v>
      </c>
      <c r="M81" s="2">
        <v>31.09282</v>
      </c>
      <c r="N81">
        <v>0</v>
      </c>
      <c r="O81">
        <v>0</v>
      </c>
      <c r="P81">
        <v>1</v>
      </c>
      <c r="Q81">
        <v>0</v>
      </c>
      <c r="R81">
        <v>0</v>
      </c>
      <c r="S81">
        <v>2</v>
      </c>
      <c r="T81">
        <v>0</v>
      </c>
      <c r="U81">
        <v>1</v>
      </c>
      <c r="V81">
        <v>0</v>
      </c>
      <c r="W81">
        <v>4</v>
      </c>
    </row>
    <row r="82" spans="1:23" x14ac:dyDescent="0.3">
      <c r="A82">
        <v>4</v>
      </c>
      <c r="B82">
        <v>282</v>
      </c>
      <c r="C82">
        <v>0</v>
      </c>
      <c r="D82">
        <v>0</v>
      </c>
      <c r="E82">
        <v>57</v>
      </c>
      <c r="F82">
        <v>-1.2874499631576075</v>
      </c>
      <c r="G82">
        <v>0</v>
      </c>
      <c r="H82" s="1">
        <v>-1.2861618688249339</v>
      </c>
      <c r="I82" s="1">
        <v>0</v>
      </c>
      <c r="J82" s="1">
        <v>-1.2861618688249339</v>
      </c>
      <c r="K82" s="2">
        <v>88.5</v>
      </c>
      <c r="L82">
        <v>165</v>
      </c>
      <c r="M82" s="2">
        <v>32.506889999999999</v>
      </c>
      <c r="N82">
        <v>0</v>
      </c>
      <c r="O82">
        <v>0</v>
      </c>
      <c r="P82">
        <v>0</v>
      </c>
      <c r="Q82">
        <v>0</v>
      </c>
      <c r="R82">
        <v>0</v>
      </c>
      <c r="S82">
        <v>1</v>
      </c>
      <c r="T82">
        <v>1</v>
      </c>
      <c r="U82">
        <v>0</v>
      </c>
      <c r="V82">
        <v>0</v>
      </c>
      <c r="W82">
        <v>0</v>
      </c>
    </row>
    <row r="83" spans="1:23" x14ac:dyDescent="0.3">
      <c r="A83">
        <v>4</v>
      </c>
      <c r="B83">
        <v>280</v>
      </c>
      <c r="C83">
        <v>0</v>
      </c>
      <c r="D83">
        <v>0</v>
      </c>
      <c r="E83">
        <v>69</v>
      </c>
      <c r="F83">
        <v>4.8772105506230352E-2</v>
      </c>
      <c r="G83">
        <v>0</v>
      </c>
      <c r="H83" s="1">
        <v>4.8723308990254642E-2</v>
      </c>
      <c r="I83" s="1">
        <v>0</v>
      </c>
      <c r="J83" s="1">
        <v>4.8723308990254642E-2</v>
      </c>
      <c r="K83" s="2">
        <v>62.6</v>
      </c>
      <c r="L83">
        <v>160</v>
      </c>
      <c r="M83" s="2">
        <v>24.453130000000002</v>
      </c>
      <c r="N83">
        <v>0</v>
      </c>
      <c r="O83">
        <v>0</v>
      </c>
      <c r="P83">
        <v>0</v>
      </c>
      <c r="Q83">
        <v>0</v>
      </c>
      <c r="R83">
        <v>0</v>
      </c>
      <c r="S83">
        <v>3</v>
      </c>
      <c r="T83">
        <v>0</v>
      </c>
      <c r="U83">
        <v>0</v>
      </c>
      <c r="V83">
        <v>1</v>
      </c>
      <c r="W83">
        <v>2</v>
      </c>
    </row>
    <row r="84" spans="1:23" x14ac:dyDescent="0.3">
      <c r="A84">
        <v>1</v>
      </c>
      <c r="B84">
        <v>37</v>
      </c>
      <c r="C84">
        <v>0</v>
      </c>
      <c r="D84">
        <v>0</v>
      </c>
      <c r="E84">
        <v>74</v>
      </c>
      <c r="F84">
        <v>0.60553130078282946</v>
      </c>
      <c r="G84">
        <v>0</v>
      </c>
      <c r="H84" s="1">
        <v>0.60492546641324985</v>
      </c>
      <c r="I84" s="1">
        <v>0</v>
      </c>
      <c r="J84" s="1">
        <v>0.60492546641324985</v>
      </c>
      <c r="K84" s="2">
        <v>64.400000000000006</v>
      </c>
      <c r="L84">
        <v>162</v>
      </c>
      <c r="M84" s="2">
        <v>24.53894</v>
      </c>
      <c r="N84">
        <v>1</v>
      </c>
      <c r="O84">
        <v>0</v>
      </c>
      <c r="P84">
        <v>0</v>
      </c>
      <c r="Q84">
        <v>0</v>
      </c>
      <c r="R84">
        <v>0</v>
      </c>
      <c r="S84">
        <v>3</v>
      </c>
      <c r="T84">
        <v>0</v>
      </c>
      <c r="U84">
        <v>0</v>
      </c>
      <c r="V84">
        <v>1</v>
      </c>
      <c r="W84">
        <v>3</v>
      </c>
    </row>
    <row r="85" spans="1:23" x14ac:dyDescent="0.3">
      <c r="A85">
        <v>1</v>
      </c>
      <c r="B85">
        <v>27</v>
      </c>
      <c r="C85">
        <v>0</v>
      </c>
      <c r="D85">
        <v>0</v>
      </c>
      <c r="E85">
        <v>76</v>
      </c>
      <c r="F85">
        <v>0.82823497889346909</v>
      </c>
      <c r="G85">
        <v>0</v>
      </c>
      <c r="H85" s="1">
        <v>0.82740632938244796</v>
      </c>
      <c r="I85" s="1">
        <v>0</v>
      </c>
      <c r="J85" s="1">
        <v>0.82740632938244796</v>
      </c>
      <c r="K85" s="2">
        <v>68</v>
      </c>
      <c r="L85">
        <v>160</v>
      </c>
      <c r="M85" s="2">
        <v>26.5625</v>
      </c>
      <c r="N85">
        <v>0</v>
      </c>
      <c r="O85">
        <v>0</v>
      </c>
      <c r="P85">
        <v>0</v>
      </c>
      <c r="Q85">
        <v>0</v>
      </c>
      <c r="R85">
        <v>0</v>
      </c>
      <c r="S85">
        <v>2</v>
      </c>
      <c r="T85">
        <v>0</v>
      </c>
      <c r="U85">
        <v>1</v>
      </c>
      <c r="V85">
        <v>0</v>
      </c>
      <c r="W85">
        <v>4</v>
      </c>
    </row>
    <row r="86" spans="1:23" x14ac:dyDescent="0.3">
      <c r="A86">
        <v>6</v>
      </c>
      <c r="B86">
        <v>325</v>
      </c>
      <c r="C86">
        <v>0</v>
      </c>
      <c r="D86">
        <v>0</v>
      </c>
      <c r="E86">
        <v>76</v>
      </c>
      <c r="F86">
        <v>0.82823497889346909</v>
      </c>
      <c r="G86">
        <v>0</v>
      </c>
      <c r="H86" s="1">
        <v>0.82740632938244796</v>
      </c>
      <c r="I86" s="1">
        <v>0</v>
      </c>
      <c r="J86" s="1">
        <v>0.82740632938244796</v>
      </c>
      <c r="K86" s="2">
        <v>59</v>
      </c>
      <c r="L86">
        <v>150</v>
      </c>
      <c r="M86" s="2">
        <v>26.22222</v>
      </c>
      <c r="N86">
        <v>0</v>
      </c>
      <c r="O86">
        <v>0</v>
      </c>
      <c r="P86">
        <v>0</v>
      </c>
      <c r="Q86">
        <v>0</v>
      </c>
      <c r="R86">
        <v>0</v>
      </c>
      <c r="S86">
        <v>2</v>
      </c>
      <c r="T86">
        <v>0</v>
      </c>
      <c r="U86">
        <v>1</v>
      </c>
      <c r="V86">
        <v>0</v>
      </c>
      <c r="W86">
        <v>4</v>
      </c>
    </row>
    <row r="87" spans="1:23" x14ac:dyDescent="0.3">
      <c r="A87">
        <v>1</v>
      </c>
      <c r="B87">
        <v>37</v>
      </c>
      <c r="C87">
        <v>0</v>
      </c>
      <c r="D87">
        <v>0</v>
      </c>
      <c r="E87">
        <v>56</v>
      </c>
      <c r="F87">
        <v>-1.3988018022129274</v>
      </c>
      <c r="G87">
        <v>0</v>
      </c>
      <c r="H87" s="1">
        <v>-1.3974023003095328</v>
      </c>
      <c r="I87" s="1">
        <v>0</v>
      </c>
      <c r="J87" s="1">
        <v>-1.3974023003095328</v>
      </c>
      <c r="K87" s="2">
        <v>57.2</v>
      </c>
      <c r="L87">
        <v>163</v>
      </c>
      <c r="M87" s="2">
        <v>21.528849999999998</v>
      </c>
      <c r="N87">
        <v>0</v>
      </c>
      <c r="O87">
        <v>0</v>
      </c>
      <c r="P87">
        <v>0</v>
      </c>
      <c r="Q87">
        <v>0</v>
      </c>
      <c r="R87">
        <v>0</v>
      </c>
      <c r="S87">
        <v>1</v>
      </c>
      <c r="T87">
        <v>1</v>
      </c>
      <c r="U87">
        <v>0</v>
      </c>
      <c r="V87">
        <v>0</v>
      </c>
      <c r="W87">
        <v>0</v>
      </c>
    </row>
    <row r="88" spans="1:23" x14ac:dyDescent="0.3">
      <c r="A88">
        <v>6</v>
      </c>
      <c r="B88">
        <v>323</v>
      </c>
      <c r="C88">
        <v>0</v>
      </c>
      <c r="D88">
        <v>0</v>
      </c>
      <c r="E88">
        <v>62</v>
      </c>
      <c r="F88">
        <v>-0.7306907678810084</v>
      </c>
      <c r="G88">
        <v>0</v>
      </c>
      <c r="H88" s="1">
        <v>-0.7299597114019386</v>
      </c>
      <c r="I88" s="1">
        <v>0</v>
      </c>
      <c r="J88" s="1">
        <v>-0.7299597114019386</v>
      </c>
      <c r="K88" s="2">
        <v>56.7</v>
      </c>
      <c r="L88">
        <v>165</v>
      </c>
      <c r="M88" s="2">
        <v>20.826450000000001</v>
      </c>
      <c r="N88">
        <v>0</v>
      </c>
      <c r="O88">
        <v>0</v>
      </c>
      <c r="P88">
        <v>0</v>
      </c>
      <c r="Q88">
        <v>0</v>
      </c>
      <c r="R88">
        <v>0</v>
      </c>
      <c r="S88">
        <v>3</v>
      </c>
      <c r="T88">
        <v>0</v>
      </c>
      <c r="U88">
        <v>0</v>
      </c>
      <c r="V88">
        <v>1</v>
      </c>
      <c r="W88">
        <v>2</v>
      </c>
    </row>
    <row r="89" spans="1:23" x14ac:dyDescent="0.3">
      <c r="A89">
        <v>6</v>
      </c>
      <c r="B89">
        <v>313</v>
      </c>
      <c r="C89">
        <v>0</v>
      </c>
      <c r="D89">
        <v>0</v>
      </c>
      <c r="E89">
        <v>66</v>
      </c>
      <c r="F89">
        <v>-0.28528341165972915</v>
      </c>
      <c r="G89">
        <v>0</v>
      </c>
      <c r="H89" s="1">
        <v>-0.28499798546354249</v>
      </c>
      <c r="I89" s="1">
        <v>0</v>
      </c>
      <c r="J89" s="1">
        <v>-0.28499798546354249</v>
      </c>
      <c r="K89" s="2">
        <v>70.3</v>
      </c>
      <c r="L89">
        <v>152</v>
      </c>
      <c r="M89" s="2">
        <v>30.427630000000001</v>
      </c>
      <c r="N89">
        <v>0</v>
      </c>
      <c r="O89">
        <v>0</v>
      </c>
      <c r="P89">
        <v>0</v>
      </c>
      <c r="Q89">
        <v>0</v>
      </c>
      <c r="R89">
        <v>0</v>
      </c>
      <c r="S89">
        <v>1</v>
      </c>
      <c r="T89">
        <v>1</v>
      </c>
      <c r="U89">
        <v>0</v>
      </c>
      <c r="V89">
        <v>0</v>
      </c>
      <c r="W89">
        <v>2</v>
      </c>
    </row>
    <row r="90" spans="1:23" x14ac:dyDescent="0.3">
      <c r="A90">
        <v>3</v>
      </c>
      <c r="B90">
        <v>97</v>
      </c>
      <c r="C90">
        <v>0</v>
      </c>
      <c r="D90">
        <v>1</v>
      </c>
      <c r="E90">
        <v>86</v>
      </c>
      <c r="F90">
        <v>1.9417533694466673</v>
      </c>
      <c r="G90">
        <v>86</v>
      </c>
      <c r="H90" s="1">
        <v>1.9398106442284384</v>
      </c>
      <c r="I90" s="1">
        <v>1.9398106442284384</v>
      </c>
      <c r="J90" s="1">
        <v>0</v>
      </c>
      <c r="K90" s="2">
        <v>49</v>
      </c>
      <c r="L90">
        <v>163</v>
      </c>
      <c r="M90" s="2">
        <v>18.442540000000001</v>
      </c>
      <c r="N90">
        <v>0</v>
      </c>
      <c r="O90">
        <v>0</v>
      </c>
      <c r="P90">
        <v>0</v>
      </c>
      <c r="Q90">
        <v>0</v>
      </c>
      <c r="R90">
        <v>0</v>
      </c>
      <c r="S90">
        <v>2</v>
      </c>
      <c r="T90">
        <v>0</v>
      </c>
      <c r="U90">
        <v>1</v>
      </c>
      <c r="V90">
        <v>0</v>
      </c>
      <c r="W90">
        <v>8</v>
      </c>
    </row>
    <row r="91" spans="1:23" x14ac:dyDescent="0.3">
      <c r="A91">
        <v>2</v>
      </c>
      <c r="B91">
        <v>50</v>
      </c>
      <c r="C91">
        <v>0</v>
      </c>
      <c r="D91">
        <v>0</v>
      </c>
      <c r="E91">
        <v>77</v>
      </c>
      <c r="F91">
        <v>0.93958681794878895</v>
      </c>
      <c r="G91">
        <v>0</v>
      </c>
      <c r="H91" s="1">
        <v>0.93864676086704701</v>
      </c>
      <c r="I91" s="1">
        <v>0</v>
      </c>
      <c r="J91" s="1">
        <v>0.93864676086704701</v>
      </c>
      <c r="K91" s="2">
        <v>50.8</v>
      </c>
      <c r="L91">
        <v>157</v>
      </c>
      <c r="M91" s="2">
        <v>20.609359999999999</v>
      </c>
      <c r="N91">
        <v>0</v>
      </c>
      <c r="O91">
        <v>0</v>
      </c>
      <c r="P91">
        <v>0</v>
      </c>
      <c r="Q91">
        <v>0</v>
      </c>
      <c r="R91">
        <v>0</v>
      </c>
      <c r="S91">
        <v>3</v>
      </c>
      <c r="T91">
        <v>0</v>
      </c>
      <c r="U91">
        <v>0</v>
      </c>
      <c r="V91">
        <v>1</v>
      </c>
      <c r="W91">
        <v>5</v>
      </c>
    </row>
    <row r="92" spans="1:23" x14ac:dyDescent="0.3">
      <c r="A92">
        <v>3</v>
      </c>
      <c r="B92">
        <v>141</v>
      </c>
      <c r="C92">
        <v>0</v>
      </c>
      <c r="D92">
        <v>1</v>
      </c>
      <c r="E92">
        <v>87</v>
      </c>
      <c r="F92">
        <v>2.0531052085019872</v>
      </c>
      <c r="G92">
        <v>87</v>
      </c>
      <c r="H92" s="1">
        <v>2.0510510757130374</v>
      </c>
      <c r="I92" s="1">
        <v>2.0510510757130374</v>
      </c>
      <c r="J92" s="1">
        <v>0</v>
      </c>
      <c r="K92" s="2">
        <v>61.2</v>
      </c>
      <c r="L92">
        <v>160</v>
      </c>
      <c r="M92" s="2">
        <v>23.90625</v>
      </c>
      <c r="N92">
        <v>0</v>
      </c>
      <c r="O92">
        <v>1</v>
      </c>
      <c r="P92">
        <v>1</v>
      </c>
      <c r="Q92">
        <v>1</v>
      </c>
      <c r="R92">
        <v>0</v>
      </c>
      <c r="S92">
        <v>3</v>
      </c>
      <c r="T92">
        <v>0</v>
      </c>
      <c r="U92">
        <v>0</v>
      </c>
      <c r="V92">
        <v>1</v>
      </c>
      <c r="W92">
        <v>10</v>
      </c>
    </row>
    <row r="93" spans="1:23" x14ac:dyDescent="0.3">
      <c r="A93">
        <v>1</v>
      </c>
      <c r="B93">
        <v>16</v>
      </c>
      <c r="C93">
        <v>0</v>
      </c>
      <c r="D93">
        <v>0</v>
      </c>
      <c r="E93">
        <v>75</v>
      </c>
      <c r="F93">
        <v>0.71688313983814933</v>
      </c>
      <c r="G93">
        <v>0</v>
      </c>
      <c r="H93" s="1">
        <v>0.7161658978978489</v>
      </c>
      <c r="I93" s="1">
        <v>0</v>
      </c>
      <c r="J93" s="1">
        <v>0.7161658978978489</v>
      </c>
      <c r="K93" s="2">
        <v>76.2</v>
      </c>
      <c r="L93">
        <v>158</v>
      </c>
      <c r="M93" s="2">
        <v>30.523949999999999</v>
      </c>
      <c r="N93">
        <v>1</v>
      </c>
      <c r="O93">
        <v>0</v>
      </c>
      <c r="P93">
        <v>0</v>
      </c>
      <c r="Q93">
        <v>0</v>
      </c>
      <c r="R93">
        <v>0</v>
      </c>
      <c r="S93">
        <v>1</v>
      </c>
      <c r="T93">
        <v>1</v>
      </c>
      <c r="U93">
        <v>0</v>
      </c>
      <c r="V93">
        <v>0</v>
      </c>
      <c r="W93">
        <v>4</v>
      </c>
    </row>
    <row r="94" spans="1:23" x14ac:dyDescent="0.3">
      <c r="A94">
        <v>5</v>
      </c>
      <c r="B94">
        <v>296</v>
      </c>
      <c r="C94">
        <v>0</v>
      </c>
      <c r="D94">
        <v>1</v>
      </c>
      <c r="E94">
        <v>70</v>
      </c>
      <c r="F94">
        <v>0.16012394456155019</v>
      </c>
      <c r="G94">
        <v>70</v>
      </c>
      <c r="H94" s="1">
        <v>0.15996374047485368</v>
      </c>
      <c r="I94" s="1">
        <v>0.15996374047485368</v>
      </c>
      <c r="J94" s="1">
        <v>0</v>
      </c>
      <c r="K94" s="2">
        <v>63.5</v>
      </c>
      <c r="L94">
        <v>155</v>
      </c>
      <c r="M94" s="2">
        <v>26.430800000000001</v>
      </c>
      <c r="N94">
        <v>1</v>
      </c>
      <c r="O94">
        <v>0</v>
      </c>
      <c r="P94">
        <v>1</v>
      </c>
      <c r="Q94">
        <v>0</v>
      </c>
      <c r="R94">
        <v>1</v>
      </c>
      <c r="S94">
        <v>3</v>
      </c>
      <c r="T94">
        <v>0</v>
      </c>
      <c r="U94">
        <v>0</v>
      </c>
      <c r="V94">
        <v>1</v>
      </c>
      <c r="W94">
        <v>7</v>
      </c>
    </row>
    <row r="95" spans="1:23" x14ac:dyDescent="0.3">
      <c r="A95">
        <v>2</v>
      </c>
      <c r="B95">
        <v>53</v>
      </c>
      <c r="C95">
        <v>0</v>
      </c>
      <c r="D95">
        <v>0</v>
      </c>
      <c r="E95">
        <v>67</v>
      </c>
      <c r="F95">
        <v>-0.17393157260440931</v>
      </c>
      <c r="G95">
        <v>0</v>
      </c>
      <c r="H95" s="1">
        <v>-0.17375755397894344</v>
      </c>
      <c r="I95" s="1">
        <v>0</v>
      </c>
      <c r="J95" s="1">
        <v>-0.17375755397894344</v>
      </c>
      <c r="K95" s="2">
        <v>88.9</v>
      </c>
      <c r="L95">
        <v>170</v>
      </c>
      <c r="M95" s="2">
        <v>30.76125</v>
      </c>
      <c r="N95">
        <v>1</v>
      </c>
      <c r="O95">
        <v>0</v>
      </c>
      <c r="P95">
        <v>0</v>
      </c>
      <c r="Q95">
        <v>0</v>
      </c>
      <c r="R95">
        <v>0</v>
      </c>
      <c r="S95">
        <v>1</v>
      </c>
      <c r="T95">
        <v>1</v>
      </c>
      <c r="U95">
        <v>0</v>
      </c>
      <c r="V95">
        <v>0</v>
      </c>
      <c r="W95">
        <v>2</v>
      </c>
    </row>
    <row r="96" spans="1:23" x14ac:dyDescent="0.3">
      <c r="A96">
        <v>5</v>
      </c>
      <c r="B96">
        <v>289</v>
      </c>
      <c r="C96">
        <v>0</v>
      </c>
      <c r="D96">
        <v>0</v>
      </c>
      <c r="E96">
        <v>68</v>
      </c>
      <c r="F96">
        <v>-6.2579733549089481E-2</v>
      </c>
      <c r="G96">
        <v>0</v>
      </c>
      <c r="H96" s="1">
        <v>-6.2517122494344393E-2</v>
      </c>
      <c r="I96" s="1">
        <v>0</v>
      </c>
      <c r="J96" s="1">
        <v>-6.2517122494344393E-2</v>
      </c>
      <c r="K96" s="2">
        <v>54.9</v>
      </c>
      <c r="L96">
        <v>155</v>
      </c>
      <c r="M96" s="2">
        <v>22.851199999999999</v>
      </c>
      <c r="N96">
        <v>0</v>
      </c>
      <c r="O96">
        <v>0</v>
      </c>
      <c r="P96">
        <v>0</v>
      </c>
      <c r="Q96">
        <v>0</v>
      </c>
      <c r="R96">
        <v>0</v>
      </c>
      <c r="S96">
        <v>3</v>
      </c>
      <c r="T96">
        <v>0</v>
      </c>
      <c r="U96">
        <v>0</v>
      </c>
      <c r="V96">
        <v>1</v>
      </c>
      <c r="W96">
        <v>3</v>
      </c>
    </row>
    <row r="97" spans="1:23" x14ac:dyDescent="0.3">
      <c r="A97">
        <v>5</v>
      </c>
      <c r="B97">
        <v>301</v>
      </c>
      <c r="C97">
        <v>0</v>
      </c>
      <c r="D97">
        <v>0</v>
      </c>
      <c r="E97">
        <v>58</v>
      </c>
      <c r="F97">
        <v>-1.1760981241022876</v>
      </c>
      <c r="G97">
        <v>0</v>
      </c>
      <c r="H97" s="1">
        <v>-1.1749214373403347</v>
      </c>
      <c r="I97" s="1">
        <v>0</v>
      </c>
      <c r="J97" s="1">
        <v>-1.1749214373403347</v>
      </c>
      <c r="K97" s="2">
        <v>72.599999999999994</v>
      </c>
      <c r="L97">
        <v>163</v>
      </c>
      <c r="M97" s="2">
        <v>27.32508</v>
      </c>
      <c r="N97">
        <v>0</v>
      </c>
      <c r="O97">
        <v>0</v>
      </c>
      <c r="P97">
        <v>0</v>
      </c>
      <c r="Q97">
        <v>0</v>
      </c>
      <c r="R97">
        <v>0</v>
      </c>
      <c r="S97">
        <v>2</v>
      </c>
      <c r="T97">
        <v>0</v>
      </c>
      <c r="U97">
        <v>1</v>
      </c>
      <c r="V97">
        <v>0</v>
      </c>
      <c r="W97">
        <v>0</v>
      </c>
    </row>
    <row r="98" spans="1:23" x14ac:dyDescent="0.3">
      <c r="A98">
        <v>5</v>
      </c>
      <c r="B98">
        <v>299</v>
      </c>
      <c r="C98">
        <v>0</v>
      </c>
      <c r="D98">
        <v>0</v>
      </c>
      <c r="E98">
        <v>55</v>
      </c>
      <c r="F98">
        <v>-1.5101536412682472</v>
      </c>
      <c r="G98">
        <v>0</v>
      </c>
      <c r="H98" s="1">
        <v>-1.508642731794132</v>
      </c>
      <c r="I98" s="1">
        <v>0</v>
      </c>
      <c r="J98" s="1">
        <v>-1.508642731794132</v>
      </c>
      <c r="K98" s="2">
        <v>73.5</v>
      </c>
      <c r="L98">
        <v>158</v>
      </c>
      <c r="M98" s="2">
        <v>29.442399999999999</v>
      </c>
      <c r="N98">
        <v>0</v>
      </c>
      <c r="O98">
        <v>0</v>
      </c>
      <c r="P98">
        <v>0</v>
      </c>
      <c r="Q98">
        <v>0</v>
      </c>
      <c r="R98">
        <v>1</v>
      </c>
      <c r="S98">
        <v>1</v>
      </c>
      <c r="T98">
        <v>1</v>
      </c>
      <c r="U98">
        <v>0</v>
      </c>
      <c r="V98">
        <v>0</v>
      </c>
      <c r="W98">
        <v>1</v>
      </c>
    </row>
    <row r="99" spans="1:23" x14ac:dyDescent="0.3">
      <c r="A99">
        <v>5</v>
      </c>
      <c r="B99">
        <v>302</v>
      </c>
      <c r="C99">
        <v>0</v>
      </c>
      <c r="D99">
        <v>1</v>
      </c>
      <c r="E99">
        <v>75</v>
      </c>
      <c r="F99">
        <v>0.71688313983814933</v>
      </c>
      <c r="G99">
        <v>75</v>
      </c>
      <c r="H99" s="1">
        <v>0.7161658978978489</v>
      </c>
      <c r="I99" s="1">
        <v>0.7161658978978489</v>
      </c>
      <c r="J99" s="1">
        <v>0</v>
      </c>
      <c r="K99" s="2">
        <v>83.9</v>
      </c>
      <c r="L99">
        <v>163</v>
      </c>
      <c r="M99" s="2">
        <v>31.57816</v>
      </c>
      <c r="N99">
        <v>1</v>
      </c>
      <c r="O99">
        <v>0</v>
      </c>
      <c r="P99">
        <v>1</v>
      </c>
      <c r="Q99">
        <v>0</v>
      </c>
      <c r="R99">
        <v>0</v>
      </c>
      <c r="S99">
        <v>2</v>
      </c>
      <c r="T99">
        <v>0</v>
      </c>
      <c r="U99">
        <v>1</v>
      </c>
      <c r="V99">
        <v>0</v>
      </c>
      <c r="W99">
        <v>7</v>
      </c>
    </row>
    <row r="100" spans="1:23" x14ac:dyDescent="0.3">
      <c r="A100">
        <v>4</v>
      </c>
      <c r="B100">
        <v>280</v>
      </c>
      <c r="C100">
        <v>0</v>
      </c>
      <c r="D100">
        <v>0</v>
      </c>
      <c r="E100">
        <v>75</v>
      </c>
      <c r="F100">
        <v>0.71688313983814933</v>
      </c>
      <c r="G100">
        <v>0</v>
      </c>
      <c r="H100" s="1">
        <v>0.7161658978978489</v>
      </c>
      <c r="I100" s="1">
        <v>0</v>
      </c>
      <c r="J100" s="1">
        <v>0.7161658978978489</v>
      </c>
      <c r="K100" s="2">
        <v>47.6</v>
      </c>
      <c r="L100">
        <v>150</v>
      </c>
      <c r="M100" s="2">
        <v>21.155560000000001</v>
      </c>
      <c r="N100">
        <v>0</v>
      </c>
      <c r="O100">
        <v>0</v>
      </c>
      <c r="P100">
        <v>0</v>
      </c>
      <c r="Q100">
        <v>0</v>
      </c>
      <c r="R100">
        <v>0</v>
      </c>
      <c r="S100">
        <v>3</v>
      </c>
      <c r="T100">
        <v>0</v>
      </c>
      <c r="U100">
        <v>0</v>
      </c>
      <c r="V100">
        <v>1</v>
      </c>
      <c r="W100">
        <v>5</v>
      </c>
    </row>
    <row r="101" spans="1:23" x14ac:dyDescent="0.3">
      <c r="A101">
        <v>2</v>
      </c>
      <c r="B101">
        <v>82</v>
      </c>
      <c r="C101">
        <v>0</v>
      </c>
      <c r="D101">
        <v>0</v>
      </c>
      <c r="E101">
        <v>76</v>
      </c>
      <c r="F101">
        <v>0.82823497889346909</v>
      </c>
      <c r="G101">
        <v>0</v>
      </c>
      <c r="H101" s="1">
        <v>0.82740632938244796</v>
      </c>
      <c r="I101" s="1">
        <v>0</v>
      </c>
      <c r="J101" s="1">
        <v>0.82740632938244796</v>
      </c>
      <c r="K101" s="2">
        <v>86.2</v>
      </c>
      <c r="L101">
        <v>170</v>
      </c>
      <c r="M101" s="2">
        <v>29.826989999999999</v>
      </c>
      <c r="N101">
        <v>0</v>
      </c>
      <c r="O101">
        <v>0</v>
      </c>
      <c r="P101">
        <v>1</v>
      </c>
      <c r="Q101">
        <v>0</v>
      </c>
      <c r="R101">
        <v>0</v>
      </c>
      <c r="S101">
        <v>1</v>
      </c>
      <c r="T101">
        <v>1</v>
      </c>
      <c r="U101">
        <v>0</v>
      </c>
      <c r="V101">
        <v>0</v>
      </c>
      <c r="W101">
        <v>6</v>
      </c>
    </row>
    <row r="102" spans="1:23" x14ac:dyDescent="0.3">
      <c r="A102">
        <v>6</v>
      </c>
      <c r="B102">
        <v>313</v>
      </c>
      <c r="C102">
        <v>0</v>
      </c>
      <c r="D102">
        <v>0</v>
      </c>
      <c r="E102">
        <v>68</v>
      </c>
      <c r="F102">
        <v>-6.2579733549089481E-2</v>
      </c>
      <c r="G102">
        <v>0</v>
      </c>
      <c r="H102" s="1">
        <v>-6.2517122494344393E-2</v>
      </c>
      <c r="I102" s="1">
        <v>0</v>
      </c>
      <c r="J102" s="1">
        <v>-6.2517122494344393E-2</v>
      </c>
      <c r="K102" s="2">
        <v>102.1</v>
      </c>
      <c r="L102">
        <v>163</v>
      </c>
      <c r="M102" s="2">
        <v>38.428240000000002</v>
      </c>
      <c r="N102">
        <v>0</v>
      </c>
      <c r="O102">
        <v>0</v>
      </c>
      <c r="P102">
        <v>1</v>
      </c>
      <c r="Q102">
        <v>0</v>
      </c>
      <c r="R102">
        <v>0</v>
      </c>
      <c r="S102">
        <v>2</v>
      </c>
      <c r="T102">
        <v>0</v>
      </c>
      <c r="U102">
        <v>1</v>
      </c>
      <c r="V102">
        <v>0</v>
      </c>
      <c r="W102">
        <v>4</v>
      </c>
    </row>
    <row r="103" spans="1:23" x14ac:dyDescent="0.3">
      <c r="A103">
        <v>6</v>
      </c>
      <c r="B103">
        <v>317</v>
      </c>
      <c r="C103">
        <v>0</v>
      </c>
      <c r="D103">
        <v>0</v>
      </c>
      <c r="E103">
        <v>61</v>
      </c>
      <c r="F103">
        <v>-0.84204260693632826</v>
      </c>
      <c r="G103">
        <v>0</v>
      </c>
      <c r="H103" s="1">
        <v>-0.84120014288653766</v>
      </c>
      <c r="I103" s="1">
        <v>0</v>
      </c>
      <c r="J103" s="1">
        <v>-0.84120014288653766</v>
      </c>
      <c r="K103" s="2">
        <v>104.3</v>
      </c>
      <c r="L103">
        <v>160</v>
      </c>
      <c r="M103" s="2">
        <v>40.742190000000001</v>
      </c>
      <c r="N103">
        <v>0</v>
      </c>
      <c r="O103">
        <v>0</v>
      </c>
      <c r="P103">
        <v>1</v>
      </c>
      <c r="Q103">
        <v>0</v>
      </c>
      <c r="R103">
        <v>0</v>
      </c>
      <c r="S103">
        <v>3</v>
      </c>
      <c r="T103">
        <v>0</v>
      </c>
      <c r="U103">
        <v>0</v>
      </c>
      <c r="V103">
        <v>1</v>
      </c>
      <c r="W103">
        <v>3</v>
      </c>
    </row>
    <row r="104" spans="1:23" x14ac:dyDescent="0.3">
      <c r="A104">
        <v>2</v>
      </c>
      <c r="B104">
        <v>79</v>
      </c>
      <c r="C104">
        <v>0</v>
      </c>
      <c r="D104">
        <v>0</v>
      </c>
      <c r="E104">
        <v>60</v>
      </c>
      <c r="F104">
        <v>-0.95339444599164813</v>
      </c>
      <c r="G104">
        <v>0</v>
      </c>
      <c r="H104" s="1">
        <v>-0.95244057437113672</v>
      </c>
      <c r="I104" s="1">
        <v>0</v>
      </c>
      <c r="J104" s="1">
        <v>-0.95244057437113672</v>
      </c>
      <c r="K104" s="2">
        <v>72.599999999999994</v>
      </c>
      <c r="L104">
        <v>168</v>
      </c>
      <c r="M104" s="2">
        <v>25.72279</v>
      </c>
      <c r="N104">
        <v>0</v>
      </c>
      <c r="O104">
        <v>1</v>
      </c>
      <c r="P104">
        <v>0</v>
      </c>
      <c r="Q104">
        <v>0</v>
      </c>
      <c r="R104">
        <v>0</v>
      </c>
      <c r="S104">
        <v>3</v>
      </c>
      <c r="T104">
        <v>0</v>
      </c>
      <c r="U104">
        <v>0</v>
      </c>
      <c r="V104">
        <v>1</v>
      </c>
      <c r="W104">
        <v>2</v>
      </c>
    </row>
    <row r="105" spans="1:23" x14ac:dyDescent="0.3">
      <c r="A105">
        <v>3</v>
      </c>
      <c r="B105">
        <v>97</v>
      </c>
      <c r="C105">
        <v>0</v>
      </c>
      <c r="D105">
        <v>0</v>
      </c>
      <c r="E105">
        <v>77</v>
      </c>
      <c r="F105">
        <v>0.93958681794878895</v>
      </c>
      <c r="G105">
        <v>0</v>
      </c>
      <c r="H105" s="1">
        <v>0.93864676086704701</v>
      </c>
      <c r="I105" s="1">
        <v>0</v>
      </c>
      <c r="J105" s="1">
        <v>0.93864676086704701</v>
      </c>
      <c r="K105" s="2">
        <v>62.1</v>
      </c>
      <c r="L105">
        <v>163</v>
      </c>
      <c r="M105" s="2">
        <v>23.373100000000001</v>
      </c>
      <c r="N105">
        <v>0</v>
      </c>
      <c r="O105">
        <v>0</v>
      </c>
      <c r="P105">
        <v>0</v>
      </c>
      <c r="Q105">
        <v>0</v>
      </c>
      <c r="R105">
        <v>0</v>
      </c>
      <c r="S105">
        <v>1</v>
      </c>
      <c r="T105">
        <v>1</v>
      </c>
      <c r="U105">
        <v>0</v>
      </c>
      <c r="V105">
        <v>0</v>
      </c>
      <c r="W105">
        <v>4</v>
      </c>
    </row>
    <row r="106" spans="1:23" x14ac:dyDescent="0.3">
      <c r="A106">
        <v>2</v>
      </c>
      <c r="B106">
        <v>45</v>
      </c>
      <c r="C106">
        <v>0</v>
      </c>
      <c r="D106">
        <v>0</v>
      </c>
      <c r="E106">
        <v>78</v>
      </c>
      <c r="F106">
        <v>1.0509386570041088</v>
      </c>
      <c r="G106">
        <v>0</v>
      </c>
      <c r="H106" s="1">
        <v>1.049887192351646</v>
      </c>
      <c r="I106" s="1">
        <v>0</v>
      </c>
      <c r="J106" s="1">
        <v>1.049887192351646</v>
      </c>
      <c r="K106" s="2">
        <v>61.2</v>
      </c>
      <c r="L106">
        <v>175</v>
      </c>
      <c r="M106" s="2">
        <v>19.98367</v>
      </c>
      <c r="N106">
        <v>0</v>
      </c>
      <c r="O106">
        <v>0</v>
      </c>
      <c r="P106">
        <v>0</v>
      </c>
      <c r="Q106">
        <v>0</v>
      </c>
      <c r="R106">
        <v>0</v>
      </c>
      <c r="S106">
        <v>1</v>
      </c>
      <c r="T106">
        <v>1</v>
      </c>
      <c r="U106">
        <v>0</v>
      </c>
      <c r="V106">
        <v>0</v>
      </c>
      <c r="W106">
        <v>4</v>
      </c>
    </row>
    <row r="107" spans="1:23" x14ac:dyDescent="0.3">
      <c r="A107">
        <v>1</v>
      </c>
      <c r="B107">
        <v>39</v>
      </c>
      <c r="C107">
        <v>0</v>
      </c>
      <c r="D107">
        <v>1</v>
      </c>
      <c r="E107">
        <v>74</v>
      </c>
      <c r="F107">
        <v>0.60553130078282946</v>
      </c>
      <c r="G107">
        <v>74</v>
      </c>
      <c r="H107" s="1">
        <v>0.60492546641324985</v>
      </c>
      <c r="I107" s="1">
        <v>0.60492546641324985</v>
      </c>
      <c r="J107" s="1">
        <v>0</v>
      </c>
      <c r="K107" s="2">
        <v>54.4</v>
      </c>
      <c r="L107">
        <v>158</v>
      </c>
      <c r="M107" s="2">
        <v>21.79138</v>
      </c>
      <c r="N107">
        <v>1</v>
      </c>
      <c r="O107">
        <v>0</v>
      </c>
      <c r="P107">
        <v>0</v>
      </c>
      <c r="Q107">
        <v>0</v>
      </c>
      <c r="R107">
        <v>0</v>
      </c>
      <c r="S107">
        <v>3</v>
      </c>
      <c r="T107">
        <v>0</v>
      </c>
      <c r="U107">
        <v>0</v>
      </c>
      <c r="V107">
        <v>1</v>
      </c>
      <c r="W107">
        <v>5</v>
      </c>
    </row>
    <row r="108" spans="1:23" x14ac:dyDescent="0.3">
      <c r="A108">
        <v>1</v>
      </c>
      <c r="B108">
        <v>30</v>
      </c>
      <c r="C108">
        <v>0</v>
      </c>
      <c r="D108">
        <v>1</v>
      </c>
      <c r="E108">
        <v>67</v>
      </c>
      <c r="F108">
        <v>-0.17393157260440931</v>
      </c>
      <c r="G108">
        <v>67</v>
      </c>
      <c r="H108" s="1">
        <v>-0.17375755397894344</v>
      </c>
      <c r="I108" s="1">
        <v>-0.17375755397894344</v>
      </c>
      <c r="J108" s="1">
        <v>0</v>
      </c>
      <c r="K108" s="2">
        <v>61.2</v>
      </c>
      <c r="L108">
        <v>153</v>
      </c>
      <c r="M108" s="2">
        <v>26.143789999999999</v>
      </c>
      <c r="N108">
        <v>0</v>
      </c>
      <c r="O108">
        <v>0</v>
      </c>
      <c r="P108">
        <v>0</v>
      </c>
      <c r="Q108">
        <v>0</v>
      </c>
      <c r="R108">
        <v>0</v>
      </c>
      <c r="S108">
        <v>2</v>
      </c>
      <c r="T108">
        <v>0</v>
      </c>
      <c r="U108">
        <v>1</v>
      </c>
      <c r="V108">
        <v>0</v>
      </c>
      <c r="W108">
        <v>3</v>
      </c>
    </row>
    <row r="109" spans="1:23" x14ac:dyDescent="0.3">
      <c r="A109">
        <v>6</v>
      </c>
      <c r="B109">
        <v>311</v>
      </c>
      <c r="C109">
        <v>0</v>
      </c>
      <c r="D109">
        <v>1</v>
      </c>
      <c r="E109">
        <v>81</v>
      </c>
      <c r="F109">
        <v>1.3849941741700682</v>
      </c>
      <c r="G109">
        <v>81</v>
      </c>
      <c r="H109" s="1">
        <v>1.3836084868054432</v>
      </c>
      <c r="I109" s="1">
        <v>1.3836084868054432</v>
      </c>
      <c r="J109" s="1">
        <v>0</v>
      </c>
      <c r="K109" s="2">
        <v>88.5</v>
      </c>
      <c r="L109">
        <v>162</v>
      </c>
      <c r="M109" s="2">
        <v>33.721989999999998</v>
      </c>
      <c r="N109">
        <v>0</v>
      </c>
      <c r="O109">
        <v>0</v>
      </c>
      <c r="P109">
        <v>1</v>
      </c>
      <c r="Q109">
        <v>0</v>
      </c>
      <c r="R109">
        <v>0</v>
      </c>
      <c r="S109">
        <v>2</v>
      </c>
      <c r="T109">
        <v>0</v>
      </c>
      <c r="U109">
        <v>1</v>
      </c>
      <c r="V109">
        <v>0</v>
      </c>
      <c r="W109">
        <v>8</v>
      </c>
    </row>
    <row r="110" spans="1:23" x14ac:dyDescent="0.3">
      <c r="A110">
        <v>2</v>
      </c>
      <c r="B110">
        <v>62</v>
      </c>
      <c r="C110">
        <v>0</v>
      </c>
      <c r="D110">
        <v>0</v>
      </c>
      <c r="E110">
        <v>70</v>
      </c>
      <c r="F110">
        <v>0.16012394456155019</v>
      </c>
      <c r="G110">
        <v>0</v>
      </c>
      <c r="H110" s="1">
        <v>0.15996374047485368</v>
      </c>
      <c r="I110" s="1">
        <v>0</v>
      </c>
      <c r="J110" s="1">
        <v>0.15996374047485368</v>
      </c>
      <c r="K110" s="2">
        <v>110.7</v>
      </c>
      <c r="L110">
        <v>168</v>
      </c>
      <c r="M110" s="2">
        <v>39.221939999999996</v>
      </c>
      <c r="N110">
        <v>1</v>
      </c>
      <c r="O110">
        <v>0</v>
      </c>
      <c r="P110">
        <v>1</v>
      </c>
      <c r="Q110">
        <v>0</v>
      </c>
      <c r="R110">
        <v>0</v>
      </c>
      <c r="S110">
        <v>2</v>
      </c>
      <c r="T110">
        <v>0</v>
      </c>
      <c r="U110">
        <v>1</v>
      </c>
      <c r="V110">
        <v>0</v>
      </c>
      <c r="W110">
        <v>5</v>
      </c>
    </row>
    <row r="111" spans="1:23" x14ac:dyDescent="0.3">
      <c r="A111">
        <v>5</v>
      </c>
      <c r="B111">
        <v>297</v>
      </c>
      <c r="C111">
        <v>0</v>
      </c>
      <c r="D111">
        <v>0</v>
      </c>
      <c r="E111">
        <v>68</v>
      </c>
      <c r="F111">
        <v>-6.2579733549089481E-2</v>
      </c>
      <c r="G111">
        <v>0</v>
      </c>
      <c r="H111" s="1">
        <v>-6.2517122494344393E-2</v>
      </c>
      <c r="I111" s="1">
        <v>0</v>
      </c>
      <c r="J111" s="1">
        <v>-6.2517122494344393E-2</v>
      </c>
      <c r="K111" s="2">
        <v>61.7</v>
      </c>
      <c r="L111">
        <v>163</v>
      </c>
      <c r="M111" s="2">
        <v>23.222549999999998</v>
      </c>
      <c r="N111">
        <v>0</v>
      </c>
      <c r="O111">
        <v>0</v>
      </c>
      <c r="P111">
        <v>0</v>
      </c>
      <c r="Q111">
        <v>0</v>
      </c>
      <c r="R111">
        <v>0</v>
      </c>
      <c r="S111">
        <v>1</v>
      </c>
      <c r="T111">
        <v>1</v>
      </c>
      <c r="U111">
        <v>0</v>
      </c>
      <c r="V111">
        <v>0</v>
      </c>
      <c r="W111">
        <v>2</v>
      </c>
    </row>
    <row r="112" spans="1:23" x14ac:dyDescent="0.3">
      <c r="A112">
        <v>1</v>
      </c>
      <c r="B112">
        <v>36</v>
      </c>
      <c r="C112">
        <v>0</v>
      </c>
      <c r="D112">
        <v>0</v>
      </c>
      <c r="E112">
        <v>75</v>
      </c>
      <c r="F112">
        <v>0.71688313983814933</v>
      </c>
      <c r="G112">
        <v>0</v>
      </c>
      <c r="H112" s="1">
        <v>0.7161658978978489</v>
      </c>
      <c r="I112" s="1">
        <v>0</v>
      </c>
      <c r="J112" s="1">
        <v>0.7161658978978489</v>
      </c>
      <c r="K112" s="2">
        <v>68</v>
      </c>
      <c r="L112">
        <v>167</v>
      </c>
      <c r="M112" s="2">
        <v>24.382370000000002</v>
      </c>
      <c r="N112">
        <v>1</v>
      </c>
      <c r="O112">
        <v>0</v>
      </c>
      <c r="P112">
        <v>0</v>
      </c>
      <c r="Q112">
        <v>0</v>
      </c>
      <c r="R112">
        <v>0</v>
      </c>
      <c r="S112">
        <v>1</v>
      </c>
      <c r="T112">
        <v>1</v>
      </c>
      <c r="U112">
        <v>0</v>
      </c>
      <c r="V112">
        <v>0</v>
      </c>
      <c r="W112">
        <v>4</v>
      </c>
    </row>
    <row r="113" spans="1:23" x14ac:dyDescent="0.3">
      <c r="A113">
        <v>1</v>
      </c>
      <c r="B113">
        <v>42</v>
      </c>
      <c r="C113">
        <v>0</v>
      </c>
      <c r="D113">
        <v>1</v>
      </c>
      <c r="E113">
        <v>80</v>
      </c>
      <c r="F113">
        <v>1.2736423351147483</v>
      </c>
      <c r="G113">
        <v>80</v>
      </c>
      <c r="H113" s="1">
        <v>1.2723680553208441</v>
      </c>
      <c r="I113" s="1">
        <v>1.2723680553208441</v>
      </c>
      <c r="J113" s="1">
        <v>0</v>
      </c>
      <c r="K113" s="2">
        <v>77.599999999999994</v>
      </c>
      <c r="L113">
        <v>160</v>
      </c>
      <c r="M113" s="2">
        <v>30.3125</v>
      </c>
      <c r="N113">
        <v>0</v>
      </c>
      <c r="O113">
        <v>0</v>
      </c>
      <c r="P113">
        <v>0</v>
      </c>
      <c r="Q113">
        <v>0</v>
      </c>
      <c r="R113">
        <v>0</v>
      </c>
      <c r="S113">
        <v>1</v>
      </c>
      <c r="T113">
        <v>1</v>
      </c>
      <c r="U113">
        <v>0</v>
      </c>
      <c r="V113">
        <v>0</v>
      </c>
      <c r="W113">
        <v>6</v>
      </c>
    </row>
    <row r="114" spans="1:23" x14ac:dyDescent="0.3">
      <c r="A114">
        <v>1</v>
      </c>
      <c r="B114">
        <v>44</v>
      </c>
      <c r="C114">
        <v>0</v>
      </c>
      <c r="D114">
        <v>0</v>
      </c>
      <c r="E114">
        <v>56</v>
      </c>
      <c r="F114">
        <v>-1.3988018022129274</v>
      </c>
      <c r="G114">
        <v>0</v>
      </c>
      <c r="H114" s="1">
        <v>-1.3974023003095328</v>
      </c>
      <c r="I114" s="1">
        <v>0</v>
      </c>
      <c r="J114" s="1">
        <v>-1.3974023003095328</v>
      </c>
      <c r="K114" s="2">
        <v>86.2</v>
      </c>
      <c r="L114">
        <v>160</v>
      </c>
      <c r="M114" s="2">
        <v>33.671880000000002</v>
      </c>
      <c r="N114">
        <v>0</v>
      </c>
      <c r="O114">
        <v>1</v>
      </c>
      <c r="P114">
        <v>0</v>
      </c>
      <c r="Q114">
        <v>0</v>
      </c>
      <c r="R114">
        <v>0</v>
      </c>
      <c r="S114">
        <v>2</v>
      </c>
      <c r="T114">
        <v>0</v>
      </c>
      <c r="U114">
        <v>1</v>
      </c>
      <c r="V114">
        <v>0</v>
      </c>
      <c r="W114">
        <v>1</v>
      </c>
    </row>
    <row r="115" spans="1:23" x14ac:dyDescent="0.3">
      <c r="A115">
        <v>6</v>
      </c>
      <c r="B115">
        <v>309</v>
      </c>
      <c r="C115">
        <v>0</v>
      </c>
      <c r="D115">
        <v>1</v>
      </c>
      <c r="E115">
        <v>69</v>
      </c>
      <c r="F115">
        <v>4.8772105506230352E-2</v>
      </c>
      <c r="G115">
        <v>69</v>
      </c>
      <c r="H115" s="1">
        <v>4.8723308990254642E-2</v>
      </c>
      <c r="I115" s="1">
        <v>4.8723308990254642E-2</v>
      </c>
      <c r="J115" s="1">
        <v>0</v>
      </c>
      <c r="K115" s="2">
        <v>65.8</v>
      </c>
      <c r="L115">
        <v>165</v>
      </c>
      <c r="M115" s="2">
        <v>24.168959999999998</v>
      </c>
      <c r="N115">
        <v>0</v>
      </c>
      <c r="O115">
        <v>0</v>
      </c>
      <c r="P115">
        <v>1</v>
      </c>
      <c r="Q115">
        <v>0</v>
      </c>
      <c r="R115">
        <v>0</v>
      </c>
      <c r="S115">
        <v>3</v>
      </c>
      <c r="T115">
        <v>0</v>
      </c>
      <c r="U115">
        <v>0</v>
      </c>
      <c r="V115">
        <v>1</v>
      </c>
      <c r="W115">
        <v>5</v>
      </c>
    </row>
    <row r="116" spans="1:23" x14ac:dyDescent="0.3">
      <c r="A116">
        <v>4</v>
      </c>
      <c r="B116">
        <v>280</v>
      </c>
      <c r="C116">
        <v>0</v>
      </c>
      <c r="D116">
        <v>0</v>
      </c>
      <c r="E116">
        <v>79</v>
      </c>
      <c r="F116">
        <v>1.1622904960594287</v>
      </c>
      <c r="G116">
        <v>0</v>
      </c>
      <c r="H116" s="1">
        <v>1.1611276238362451</v>
      </c>
      <c r="I116" s="1">
        <v>0</v>
      </c>
      <c r="J116" s="1">
        <v>1.1611276238362451</v>
      </c>
      <c r="K116" s="2">
        <v>68.5</v>
      </c>
      <c r="L116">
        <v>162</v>
      </c>
      <c r="M116" s="2">
        <v>26.101199999999999</v>
      </c>
      <c r="N116">
        <v>0</v>
      </c>
      <c r="O116">
        <v>0</v>
      </c>
      <c r="P116">
        <v>0</v>
      </c>
      <c r="Q116">
        <v>0</v>
      </c>
      <c r="R116">
        <v>0</v>
      </c>
      <c r="S116">
        <v>2</v>
      </c>
      <c r="T116">
        <v>0</v>
      </c>
      <c r="U116">
        <v>1</v>
      </c>
      <c r="V116">
        <v>0</v>
      </c>
      <c r="W116">
        <v>4</v>
      </c>
    </row>
    <row r="117" spans="1:23" x14ac:dyDescent="0.3">
      <c r="A117">
        <v>2</v>
      </c>
      <c r="B117">
        <v>68</v>
      </c>
      <c r="C117">
        <v>0</v>
      </c>
      <c r="D117">
        <v>0</v>
      </c>
      <c r="E117">
        <v>66</v>
      </c>
      <c r="F117">
        <v>-0.28528341165972915</v>
      </c>
      <c r="G117">
        <v>0</v>
      </c>
      <c r="H117" s="1">
        <v>-0.28499798546354249</v>
      </c>
      <c r="I117" s="1">
        <v>0</v>
      </c>
      <c r="J117" s="1">
        <v>-0.28499798546354249</v>
      </c>
      <c r="K117" s="2">
        <v>74.8</v>
      </c>
      <c r="L117">
        <v>165</v>
      </c>
      <c r="M117" s="2">
        <v>27.47475</v>
      </c>
      <c r="N117">
        <v>0</v>
      </c>
      <c r="O117">
        <v>0</v>
      </c>
      <c r="P117">
        <v>0</v>
      </c>
      <c r="Q117">
        <v>0</v>
      </c>
      <c r="R117">
        <v>0</v>
      </c>
      <c r="S117">
        <v>2</v>
      </c>
      <c r="T117">
        <v>0</v>
      </c>
      <c r="U117">
        <v>1</v>
      </c>
      <c r="V117">
        <v>0</v>
      </c>
      <c r="W117">
        <v>2</v>
      </c>
    </row>
    <row r="118" spans="1:23" x14ac:dyDescent="0.3">
      <c r="A118">
        <v>5</v>
      </c>
      <c r="B118">
        <v>289</v>
      </c>
      <c r="C118">
        <v>0</v>
      </c>
      <c r="D118">
        <v>0</v>
      </c>
      <c r="E118">
        <v>55</v>
      </c>
      <c r="F118">
        <v>-1.5101536412682472</v>
      </c>
      <c r="G118">
        <v>0</v>
      </c>
      <c r="H118" s="1">
        <v>-1.508642731794132</v>
      </c>
      <c r="I118" s="1">
        <v>0</v>
      </c>
      <c r="J118" s="1">
        <v>-1.508642731794132</v>
      </c>
      <c r="K118" s="2">
        <v>85.7</v>
      </c>
      <c r="L118">
        <v>168</v>
      </c>
      <c r="M118" s="2">
        <v>30.364229999999999</v>
      </c>
      <c r="N118">
        <v>0</v>
      </c>
      <c r="O118">
        <v>0</v>
      </c>
      <c r="P118">
        <v>1</v>
      </c>
      <c r="Q118">
        <v>0</v>
      </c>
      <c r="R118">
        <v>0</v>
      </c>
      <c r="S118">
        <v>1</v>
      </c>
      <c r="T118">
        <v>1</v>
      </c>
      <c r="U118">
        <v>0</v>
      </c>
      <c r="V118">
        <v>0</v>
      </c>
      <c r="W118">
        <v>2</v>
      </c>
    </row>
    <row r="119" spans="1:23" x14ac:dyDescent="0.3">
      <c r="A119">
        <v>4</v>
      </c>
      <c r="B119">
        <v>281</v>
      </c>
      <c r="C119">
        <v>0</v>
      </c>
      <c r="D119">
        <v>0</v>
      </c>
      <c r="E119">
        <v>73</v>
      </c>
      <c r="F119">
        <v>0.49417946172750965</v>
      </c>
      <c r="G119">
        <v>0</v>
      </c>
      <c r="H119" s="1">
        <v>0.49368503492865079</v>
      </c>
      <c r="I119" s="1">
        <v>0</v>
      </c>
      <c r="J119" s="1">
        <v>0.49368503492865079</v>
      </c>
      <c r="K119" s="2">
        <v>76.7</v>
      </c>
      <c r="L119">
        <v>164</v>
      </c>
      <c r="M119" s="2">
        <v>28.517250000000001</v>
      </c>
      <c r="N119">
        <v>1</v>
      </c>
      <c r="O119">
        <v>0</v>
      </c>
      <c r="P119">
        <v>1</v>
      </c>
      <c r="Q119">
        <v>0</v>
      </c>
      <c r="R119">
        <v>0</v>
      </c>
      <c r="S119">
        <v>2</v>
      </c>
      <c r="T119">
        <v>0</v>
      </c>
      <c r="U119">
        <v>1</v>
      </c>
      <c r="V119">
        <v>0</v>
      </c>
      <c r="W119">
        <v>5</v>
      </c>
    </row>
    <row r="120" spans="1:23" x14ac:dyDescent="0.3">
      <c r="A120">
        <v>3</v>
      </c>
      <c r="B120">
        <v>109</v>
      </c>
      <c r="C120">
        <v>0</v>
      </c>
      <c r="D120">
        <v>0</v>
      </c>
      <c r="E120">
        <v>63</v>
      </c>
      <c r="F120">
        <v>-0.61933892882568864</v>
      </c>
      <c r="G120">
        <v>0</v>
      </c>
      <c r="H120" s="1">
        <v>-0.61871927991733955</v>
      </c>
      <c r="I120" s="1">
        <v>0</v>
      </c>
      <c r="J120" s="1">
        <v>-0.61871927991733955</v>
      </c>
      <c r="K120" s="2">
        <v>81.599999999999994</v>
      </c>
      <c r="L120">
        <v>160</v>
      </c>
      <c r="M120" s="2">
        <v>31.875</v>
      </c>
      <c r="N120">
        <v>0</v>
      </c>
      <c r="O120">
        <v>0</v>
      </c>
      <c r="P120">
        <v>1</v>
      </c>
      <c r="Q120">
        <v>0</v>
      </c>
      <c r="R120">
        <v>0</v>
      </c>
      <c r="S120">
        <v>1</v>
      </c>
      <c r="T120">
        <v>1</v>
      </c>
      <c r="U120">
        <v>0</v>
      </c>
      <c r="V120">
        <v>0</v>
      </c>
      <c r="W120">
        <v>3</v>
      </c>
    </row>
    <row r="121" spans="1:23" x14ac:dyDescent="0.3">
      <c r="A121">
        <v>2</v>
      </c>
      <c r="B121">
        <v>71</v>
      </c>
      <c r="C121">
        <v>0</v>
      </c>
      <c r="D121">
        <v>0</v>
      </c>
      <c r="E121">
        <v>69</v>
      </c>
      <c r="F121">
        <v>4.8772105506230352E-2</v>
      </c>
      <c r="G121">
        <v>0</v>
      </c>
      <c r="H121" s="1">
        <v>4.8723308990254642E-2</v>
      </c>
      <c r="I121" s="1">
        <v>0</v>
      </c>
      <c r="J121" s="1">
        <v>4.8723308990254642E-2</v>
      </c>
      <c r="K121" s="2">
        <v>72.599999999999994</v>
      </c>
      <c r="L121">
        <v>157</v>
      </c>
      <c r="M121" s="2">
        <v>29.453530000000001</v>
      </c>
      <c r="N121">
        <v>0</v>
      </c>
      <c r="O121">
        <v>0</v>
      </c>
      <c r="P121">
        <v>0</v>
      </c>
      <c r="Q121">
        <v>0</v>
      </c>
      <c r="R121">
        <v>0</v>
      </c>
      <c r="S121">
        <v>2</v>
      </c>
      <c r="T121">
        <v>0</v>
      </c>
      <c r="U121">
        <v>1</v>
      </c>
      <c r="V121">
        <v>0</v>
      </c>
      <c r="W121">
        <v>2</v>
      </c>
    </row>
    <row r="122" spans="1:23" x14ac:dyDescent="0.3">
      <c r="A122">
        <v>1</v>
      </c>
      <c r="B122">
        <v>8</v>
      </c>
      <c r="C122">
        <v>0</v>
      </c>
      <c r="D122">
        <v>0</v>
      </c>
      <c r="E122">
        <v>57</v>
      </c>
      <c r="F122">
        <v>-1.2874499631576075</v>
      </c>
      <c r="G122">
        <v>0</v>
      </c>
      <c r="H122" s="1">
        <v>-1.2861618688249339</v>
      </c>
      <c r="I122" s="1">
        <v>0</v>
      </c>
      <c r="J122" s="1">
        <v>-1.2861618688249339</v>
      </c>
      <c r="K122" s="2">
        <v>48.5</v>
      </c>
      <c r="L122">
        <v>153</v>
      </c>
      <c r="M122" s="2">
        <v>20.718530000000001</v>
      </c>
      <c r="N122">
        <v>0</v>
      </c>
      <c r="O122">
        <v>0</v>
      </c>
      <c r="P122">
        <v>0</v>
      </c>
      <c r="Q122">
        <v>0</v>
      </c>
      <c r="R122">
        <v>0</v>
      </c>
      <c r="S122">
        <v>3</v>
      </c>
      <c r="T122">
        <v>0</v>
      </c>
      <c r="U122">
        <v>0</v>
      </c>
      <c r="V122">
        <v>1</v>
      </c>
      <c r="W122">
        <v>1</v>
      </c>
    </row>
    <row r="123" spans="1:23" x14ac:dyDescent="0.3">
      <c r="A123">
        <v>1</v>
      </c>
      <c r="B123">
        <v>29</v>
      </c>
      <c r="C123">
        <v>0</v>
      </c>
      <c r="D123">
        <v>1</v>
      </c>
      <c r="E123">
        <v>69</v>
      </c>
      <c r="F123">
        <v>4.8772105506230352E-2</v>
      </c>
      <c r="G123">
        <v>69</v>
      </c>
      <c r="H123" s="1">
        <v>4.8723308990254642E-2</v>
      </c>
      <c r="I123" s="1">
        <v>4.8723308990254642E-2</v>
      </c>
      <c r="J123" s="1">
        <v>0</v>
      </c>
      <c r="K123" s="2">
        <v>104.3</v>
      </c>
      <c r="L123">
        <v>163</v>
      </c>
      <c r="M123" s="2">
        <v>39.256279999999997</v>
      </c>
      <c r="N123">
        <v>0</v>
      </c>
      <c r="O123">
        <v>0</v>
      </c>
      <c r="P123">
        <v>1</v>
      </c>
      <c r="Q123">
        <v>0</v>
      </c>
      <c r="R123">
        <v>0</v>
      </c>
      <c r="S123">
        <v>1</v>
      </c>
      <c r="T123">
        <v>1</v>
      </c>
      <c r="U123">
        <v>0</v>
      </c>
      <c r="V123">
        <v>0</v>
      </c>
      <c r="W123">
        <v>5</v>
      </c>
    </row>
    <row r="124" spans="1:23" x14ac:dyDescent="0.3">
      <c r="A124">
        <v>5</v>
      </c>
      <c r="B124">
        <v>291</v>
      </c>
      <c r="C124">
        <v>0</v>
      </c>
      <c r="D124">
        <v>0</v>
      </c>
      <c r="E124">
        <v>87</v>
      </c>
      <c r="F124">
        <v>2.0531052085019872</v>
      </c>
      <c r="G124">
        <v>0</v>
      </c>
      <c r="H124" s="1">
        <v>2.0510510757130374</v>
      </c>
      <c r="I124" s="1">
        <v>0</v>
      </c>
      <c r="J124" s="1">
        <v>2.0510510757130374</v>
      </c>
      <c r="K124" s="2">
        <v>63.5</v>
      </c>
      <c r="L124">
        <v>160</v>
      </c>
      <c r="M124" s="2">
        <v>24.804690000000001</v>
      </c>
      <c r="N124">
        <v>0</v>
      </c>
      <c r="O124">
        <v>0</v>
      </c>
      <c r="P124">
        <v>1</v>
      </c>
      <c r="Q124">
        <v>0</v>
      </c>
      <c r="R124">
        <v>0</v>
      </c>
      <c r="S124">
        <v>2</v>
      </c>
      <c r="T124">
        <v>0</v>
      </c>
      <c r="U124">
        <v>1</v>
      </c>
      <c r="V124">
        <v>0</v>
      </c>
      <c r="W124">
        <v>8</v>
      </c>
    </row>
    <row r="125" spans="1:23" x14ac:dyDescent="0.3">
      <c r="A125">
        <v>5</v>
      </c>
      <c r="B125">
        <v>299</v>
      </c>
      <c r="C125">
        <v>0</v>
      </c>
      <c r="D125">
        <v>0</v>
      </c>
      <c r="E125">
        <v>59</v>
      </c>
      <c r="F125">
        <v>-1.064746285046968</v>
      </c>
      <c r="G125">
        <v>0</v>
      </c>
      <c r="H125" s="1">
        <v>-1.0636810058557358</v>
      </c>
      <c r="I125" s="1">
        <v>0</v>
      </c>
      <c r="J125" s="1">
        <v>-1.0636810058557358</v>
      </c>
      <c r="K125" s="2">
        <v>85.7</v>
      </c>
      <c r="L125">
        <v>158</v>
      </c>
      <c r="M125" s="2">
        <v>34.329430000000002</v>
      </c>
      <c r="N125">
        <v>1</v>
      </c>
      <c r="O125">
        <v>0</v>
      </c>
      <c r="P125">
        <v>0</v>
      </c>
      <c r="Q125">
        <v>0</v>
      </c>
      <c r="R125">
        <v>0</v>
      </c>
      <c r="S125">
        <v>2</v>
      </c>
      <c r="T125">
        <v>0</v>
      </c>
      <c r="U125">
        <v>1</v>
      </c>
      <c r="V125">
        <v>0</v>
      </c>
      <c r="W125">
        <v>0</v>
      </c>
    </row>
    <row r="126" spans="1:23" x14ac:dyDescent="0.3">
      <c r="A126">
        <v>3</v>
      </c>
      <c r="B126">
        <v>137</v>
      </c>
      <c r="C126">
        <v>0</v>
      </c>
      <c r="D126">
        <v>0</v>
      </c>
      <c r="E126">
        <v>81</v>
      </c>
      <c r="F126">
        <v>1.3849941741700682</v>
      </c>
      <c r="G126">
        <v>0</v>
      </c>
      <c r="H126" s="1">
        <v>1.3836084868054432</v>
      </c>
      <c r="I126" s="1">
        <v>0</v>
      </c>
      <c r="J126" s="1">
        <v>1.3836084868054432</v>
      </c>
      <c r="K126" s="2">
        <v>61.2</v>
      </c>
      <c r="L126">
        <v>160</v>
      </c>
      <c r="M126" s="2">
        <v>23.90625</v>
      </c>
      <c r="N126">
        <v>0</v>
      </c>
      <c r="O126">
        <v>0</v>
      </c>
      <c r="P126">
        <v>1</v>
      </c>
      <c r="Q126">
        <v>0</v>
      </c>
      <c r="R126">
        <v>0</v>
      </c>
      <c r="S126">
        <v>2</v>
      </c>
      <c r="T126">
        <v>0</v>
      </c>
      <c r="U126">
        <v>1</v>
      </c>
      <c r="V126">
        <v>0</v>
      </c>
      <c r="W126">
        <v>7</v>
      </c>
    </row>
    <row r="127" spans="1:23" x14ac:dyDescent="0.3">
      <c r="A127">
        <v>5</v>
      </c>
      <c r="B127">
        <v>295</v>
      </c>
      <c r="C127">
        <v>0</v>
      </c>
      <c r="D127">
        <v>0</v>
      </c>
      <c r="E127">
        <v>65</v>
      </c>
      <c r="F127">
        <v>-0.39663525071504896</v>
      </c>
      <c r="G127">
        <v>0</v>
      </c>
      <c r="H127" s="1">
        <v>-0.39623841694814149</v>
      </c>
      <c r="I127" s="1">
        <v>0</v>
      </c>
      <c r="J127" s="1">
        <v>-0.39623841694814149</v>
      </c>
      <c r="K127" s="2">
        <v>81.599999999999994</v>
      </c>
      <c r="L127">
        <v>165</v>
      </c>
      <c r="M127" s="2">
        <v>29.972449999999998</v>
      </c>
      <c r="N127">
        <v>0</v>
      </c>
      <c r="O127">
        <v>1</v>
      </c>
      <c r="P127">
        <v>0</v>
      </c>
      <c r="Q127">
        <v>0</v>
      </c>
      <c r="R127">
        <v>0</v>
      </c>
      <c r="S127">
        <v>1</v>
      </c>
      <c r="T127">
        <v>1</v>
      </c>
      <c r="U127">
        <v>0</v>
      </c>
      <c r="V127">
        <v>0</v>
      </c>
      <c r="W127">
        <v>3</v>
      </c>
    </row>
    <row r="128" spans="1:23" x14ac:dyDescent="0.3">
      <c r="A128">
        <v>5</v>
      </c>
      <c r="B128">
        <v>301</v>
      </c>
      <c r="C128">
        <v>0</v>
      </c>
      <c r="D128">
        <v>1</v>
      </c>
      <c r="E128">
        <v>83</v>
      </c>
      <c r="F128">
        <v>1.6076978522807079</v>
      </c>
      <c r="G128">
        <v>83</v>
      </c>
      <c r="H128" s="1">
        <v>1.6060893497746411</v>
      </c>
      <c r="I128" s="1">
        <v>1.6060893497746411</v>
      </c>
      <c r="J128" s="1">
        <v>0</v>
      </c>
      <c r="K128" s="2">
        <v>58.5</v>
      </c>
      <c r="L128">
        <v>155</v>
      </c>
      <c r="M128" s="2">
        <v>24.349640000000001</v>
      </c>
      <c r="N128">
        <v>0</v>
      </c>
      <c r="O128">
        <v>0</v>
      </c>
      <c r="P128">
        <v>1</v>
      </c>
      <c r="Q128">
        <v>0</v>
      </c>
      <c r="R128">
        <v>0</v>
      </c>
      <c r="S128">
        <v>2</v>
      </c>
      <c r="T128">
        <v>0</v>
      </c>
      <c r="U128">
        <v>1</v>
      </c>
      <c r="V128">
        <v>0</v>
      </c>
      <c r="W128">
        <v>8</v>
      </c>
    </row>
    <row r="129" spans="1:23" x14ac:dyDescent="0.3">
      <c r="A129">
        <v>2</v>
      </c>
      <c r="B129">
        <v>68</v>
      </c>
      <c r="C129">
        <v>0</v>
      </c>
      <c r="D129">
        <v>0</v>
      </c>
      <c r="E129">
        <v>66</v>
      </c>
      <c r="F129">
        <v>-0.28528341165972915</v>
      </c>
      <c r="G129">
        <v>0</v>
      </c>
      <c r="H129" s="1">
        <v>-0.28499798546354249</v>
      </c>
      <c r="I129" s="1">
        <v>0</v>
      </c>
      <c r="J129" s="1">
        <v>-0.28499798546354249</v>
      </c>
      <c r="K129" s="2">
        <v>43.5</v>
      </c>
      <c r="L129">
        <v>171</v>
      </c>
      <c r="M129" s="2">
        <v>14.87637</v>
      </c>
      <c r="N129">
        <v>1</v>
      </c>
      <c r="O129">
        <v>0</v>
      </c>
      <c r="P129">
        <v>1</v>
      </c>
      <c r="Q129">
        <v>0</v>
      </c>
      <c r="R129">
        <v>0</v>
      </c>
      <c r="S129">
        <v>3</v>
      </c>
      <c r="T129">
        <v>0</v>
      </c>
      <c r="U129">
        <v>0</v>
      </c>
      <c r="V129">
        <v>1</v>
      </c>
      <c r="W129">
        <v>5</v>
      </c>
    </row>
    <row r="130" spans="1:23" x14ac:dyDescent="0.3">
      <c r="A130">
        <v>5</v>
      </c>
      <c r="B130">
        <v>291</v>
      </c>
      <c r="C130">
        <v>0</v>
      </c>
      <c r="D130">
        <v>1</v>
      </c>
      <c r="E130">
        <v>60</v>
      </c>
      <c r="F130">
        <v>-0.95339444599164813</v>
      </c>
      <c r="G130">
        <v>60</v>
      </c>
      <c r="H130" s="1">
        <v>-0.95244057437113672</v>
      </c>
      <c r="I130" s="1">
        <v>-0.95244057437113672</v>
      </c>
      <c r="J130" s="1">
        <v>0</v>
      </c>
      <c r="K130" s="2">
        <v>88.5</v>
      </c>
      <c r="L130">
        <v>165</v>
      </c>
      <c r="M130" s="2">
        <v>32.506889999999999</v>
      </c>
      <c r="N130">
        <v>0</v>
      </c>
      <c r="O130">
        <v>0</v>
      </c>
      <c r="P130">
        <v>0</v>
      </c>
      <c r="Q130">
        <v>0</v>
      </c>
      <c r="R130">
        <v>0</v>
      </c>
      <c r="S130">
        <v>2</v>
      </c>
      <c r="T130">
        <v>0</v>
      </c>
      <c r="U130">
        <v>1</v>
      </c>
      <c r="V130">
        <v>0</v>
      </c>
      <c r="W130">
        <v>2</v>
      </c>
    </row>
    <row r="131" spans="1:23" x14ac:dyDescent="0.3">
      <c r="A131">
        <v>6</v>
      </c>
      <c r="B131">
        <v>305</v>
      </c>
      <c r="C131">
        <v>0</v>
      </c>
      <c r="D131">
        <v>0</v>
      </c>
      <c r="E131">
        <v>71</v>
      </c>
      <c r="F131">
        <v>0.27147578361687003</v>
      </c>
      <c r="G131">
        <v>0</v>
      </c>
      <c r="H131" s="1">
        <v>0.27120417195945273</v>
      </c>
      <c r="I131" s="1">
        <v>0</v>
      </c>
      <c r="J131" s="1">
        <v>0.27120417195945273</v>
      </c>
      <c r="K131" s="2">
        <v>56.7</v>
      </c>
      <c r="L131">
        <v>158</v>
      </c>
      <c r="M131" s="2">
        <v>22.712710000000001</v>
      </c>
      <c r="N131">
        <v>0</v>
      </c>
      <c r="O131">
        <v>0</v>
      </c>
      <c r="P131">
        <v>0</v>
      </c>
      <c r="Q131">
        <v>0</v>
      </c>
      <c r="R131">
        <v>0</v>
      </c>
      <c r="S131">
        <v>3</v>
      </c>
      <c r="T131">
        <v>0</v>
      </c>
      <c r="U131">
        <v>0</v>
      </c>
      <c r="V131">
        <v>1</v>
      </c>
      <c r="W131">
        <v>4</v>
      </c>
    </row>
    <row r="132" spans="1:23" x14ac:dyDescent="0.3">
      <c r="A132">
        <v>2</v>
      </c>
      <c r="B132">
        <v>73</v>
      </c>
      <c r="C132">
        <v>0</v>
      </c>
      <c r="D132">
        <v>0</v>
      </c>
      <c r="E132">
        <v>69</v>
      </c>
      <c r="F132">
        <v>4.8772105506230352E-2</v>
      </c>
      <c r="G132">
        <v>0</v>
      </c>
      <c r="H132" s="1">
        <v>4.8723308990254642E-2</v>
      </c>
      <c r="I132" s="1">
        <v>0</v>
      </c>
      <c r="J132" s="1">
        <v>4.8723308990254642E-2</v>
      </c>
      <c r="K132" s="2">
        <v>71.7</v>
      </c>
      <c r="L132">
        <v>161</v>
      </c>
      <c r="M132" s="2">
        <v>27.660969999999999</v>
      </c>
      <c r="N132">
        <v>0</v>
      </c>
      <c r="O132">
        <v>0</v>
      </c>
      <c r="P132">
        <v>0</v>
      </c>
      <c r="Q132">
        <v>0</v>
      </c>
      <c r="R132">
        <v>0</v>
      </c>
      <c r="S132">
        <v>2</v>
      </c>
      <c r="T132">
        <v>0</v>
      </c>
      <c r="U132">
        <v>1</v>
      </c>
      <c r="V132">
        <v>0</v>
      </c>
      <c r="W132">
        <v>2</v>
      </c>
    </row>
    <row r="133" spans="1:23" x14ac:dyDescent="0.3">
      <c r="A133">
        <v>3</v>
      </c>
      <c r="B133">
        <v>172</v>
      </c>
      <c r="C133">
        <v>0</v>
      </c>
      <c r="D133">
        <v>0</v>
      </c>
      <c r="E133">
        <v>66</v>
      </c>
      <c r="F133">
        <v>-0.28528341165972915</v>
      </c>
      <c r="G133">
        <v>0</v>
      </c>
      <c r="H133" s="1">
        <v>-0.28499798546354249</v>
      </c>
      <c r="I133" s="1">
        <v>0</v>
      </c>
      <c r="J133" s="1">
        <v>-0.28499798546354249</v>
      </c>
      <c r="K133" s="2">
        <v>78.900000000000006</v>
      </c>
      <c r="L133">
        <v>162</v>
      </c>
      <c r="M133" s="2">
        <v>30.06401</v>
      </c>
      <c r="N133">
        <v>1</v>
      </c>
      <c r="O133">
        <v>0</v>
      </c>
      <c r="P133">
        <v>0</v>
      </c>
      <c r="Q133">
        <v>0</v>
      </c>
      <c r="R133">
        <v>0</v>
      </c>
      <c r="S133">
        <v>2</v>
      </c>
      <c r="T133">
        <v>0</v>
      </c>
      <c r="U133">
        <v>1</v>
      </c>
      <c r="V133">
        <v>0</v>
      </c>
      <c r="W133">
        <v>2</v>
      </c>
    </row>
    <row r="134" spans="1:23" x14ac:dyDescent="0.3">
      <c r="A134">
        <v>1</v>
      </c>
      <c r="B134">
        <v>39</v>
      </c>
      <c r="C134">
        <v>0</v>
      </c>
      <c r="D134">
        <v>0</v>
      </c>
      <c r="E134">
        <v>56</v>
      </c>
      <c r="F134">
        <v>-1.3988018022129274</v>
      </c>
      <c r="G134">
        <v>0</v>
      </c>
      <c r="H134" s="1">
        <v>-1.3974023003095328</v>
      </c>
      <c r="I134" s="1">
        <v>0</v>
      </c>
      <c r="J134" s="1">
        <v>-1.3974023003095328</v>
      </c>
      <c r="K134" s="2">
        <v>65.8</v>
      </c>
      <c r="L134">
        <v>165</v>
      </c>
      <c r="M134" s="2">
        <v>24.168959999999998</v>
      </c>
      <c r="N134">
        <v>1</v>
      </c>
      <c r="O134">
        <v>0</v>
      </c>
      <c r="P134">
        <v>0</v>
      </c>
      <c r="Q134">
        <v>0</v>
      </c>
      <c r="R134">
        <v>0</v>
      </c>
      <c r="S134">
        <v>2</v>
      </c>
      <c r="T134">
        <v>0</v>
      </c>
      <c r="U134">
        <v>1</v>
      </c>
      <c r="V134">
        <v>0</v>
      </c>
      <c r="W134">
        <v>0</v>
      </c>
    </row>
    <row r="135" spans="1:23" x14ac:dyDescent="0.3">
      <c r="A135">
        <v>1</v>
      </c>
      <c r="B135">
        <v>39</v>
      </c>
      <c r="C135">
        <v>0</v>
      </c>
      <c r="D135">
        <v>1</v>
      </c>
      <c r="E135">
        <v>76</v>
      </c>
      <c r="F135">
        <v>0.82823497889346909</v>
      </c>
      <c r="G135">
        <v>76</v>
      </c>
      <c r="H135" s="1">
        <v>0.82740632938244796</v>
      </c>
      <c r="I135" s="1">
        <v>0.82740632938244796</v>
      </c>
      <c r="J135" s="1">
        <v>0</v>
      </c>
      <c r="K135" s="2">
        <v>95.3</v>
      </c>
      <c r="L135">
        <v>165</v>
      </c>
      <c r="M135" s="2">
        <v>35.00459</v>
      </c>
      <c r="N135">
        <v>0</v>
      </c>
      <c r="O135">
        <v>0</v>
      </c>
      <c r="P135">
        <v>1</v>
      </c>
      <c r="Q135">
        <v>0</v>
      </c>
      <c r="R135">
        <v>0</v>
      </c>
      <c r="S135">
        <v>3</v>
      </c>
      <c r="T135">
        <v>0</v>
      </c>
      <c r="U135">
        <v>0</v>
      </c>
      <c r="V135">
        <v>1</v>
      </c>
      <c r="W135">
        <v>7</v>
      </c>
    </row>
    <row r="136" spans="1:23" x14ac:dyDescent="0.3">
      <c r="A136">
        <v>6</v>
      </c>
      <c r="B136">
        <v>312</v>
      </c>
      <c r="C136">
        <v>0</v>
      </c>
      <c r="D136">
        <v>0</v>
      </c>
      <c r="E136">
        <v>60</v>
      </c>
      <c r="F136">
        <v>-0.95339444599164813</v>
      </c>
      <c r="G136">
        <v>0</v>
      </c>
      <c r="H136" s="1">
        <v>-0.95244057437113672</v>
      </c>
      <c r="I136" s="1">
        <v>0</v>
      </c>
      <c r="J136" s="1">
        <v>-0.95244057437113672</v>
      </c>
      <c r="K136" s="2">
        <v>68</v>
      </c>
      <c r="L136">
        <v>160</v>
      </c>
      <c r="M136" s="2">
        <v>26.5625</v>
      </c>
      <c r="N136">
        <v>0</v>
      </c>
      <c r="O136">
        <v>0</v>
      </c>
      <c r="P136">
        <v>0</v>
      </c>
      <c r="Q136">
        <v>0</v>
      </c>
      <c r="R136">
        <v>0</v>
      </c>
      <c r="S136">
        <v>1</v>
      </c>
      <c r="T136">
        <v>1</v>
      </c>
      <c r="U136">
        <v>0</v>
      </c>
      <c r="V136">
        <v>0</v>
      </c>
      <c r="W136">
        <v>1</v>
      </c>
    </row>
    <row r="137" spans="1:23" x14ac:dyDescent="0.3">
      <c r="A137">
        <v>5</v>
      </c>
      <c r="B137">
        <v>298</v>
      </c>
      <c r="C137">
        <v>0</v>
      </c>
      <c r="D137">
        <v>1</v>
      </c>
      <c r="E137">
        <v>86</v>
      </c>
      <c r="F137">
        <v>1.9417533694466673</v>
      </c>
      <c r="G137">
        <v>86</v>
      </c>
      <c r="H137" s="1">
        <v>1.9398106442284384</v>
      </c>
      <c r="I137" s="1">
        <v>1.9398106442284384</v>
      </c>
      <c r="J137" s="1">
        <v>0</v>
      </c>
      <c r="K137" s="2">
        <v>45.4</v>
      </c>
      <c r="L137">
        <v>163</v>
      </c>
      <c r="M137" s="2">
        <v>17.087579999999999</v>
      </c>
      <c r="N137">
        <v>0</v>
      </c>
      <c r="O137">
        <v>0</v>
      </c>
      <c r="P137">
        <v>1</v>
      </c>
      <c r="Q137">
        <v>0</v>
      </c>
      <c r="R137">
        <v>0</v>
      </c>
      <c r="S137">
        <v>3</v>
      </c>
      <c r="T137">
        <v>0</v>
      </c>
      <c r="U137">
        <v>0</v>
      </c>
      <c r="V137">
        <v>1</v>
      </c>
      <c r="W137">
        <v>10</v>
      </c>
    </row>
    <row r="138" spans="1:23" x14ac:dyDescent="0.3">
      <c r="A138">
        <v>6</v>
      </c>
      <c r="B138">
        <v>315</v>
      </c>
      <c r="C138">
        <v>0</v>
      </c>
      <c r="D138">
        <v>0</v>
      </c>
      <c r="E138">
        <v>58</v>
      </c>
      <c r="F138">
        <v>-1.1760981241022876</v>
      </c>
      <c r="G138">
        <v>0</v>
      </c>
      <c r="H138" s="1">
        <v>-1.1749214373403347</v>
      </c>
      <c r="I138" s="1">
        <v>0</v>
      </c>
      <c r="J138" s="1">
        <v>-1.1749214373403347</v>
      </c>
      <c r="K138" s="2">
        <v>61.2</v>
      </c>
      <c r="L138">
        <v>160</v>
      </c>
      <c r="M138" s="2">
        <v>23.90625</v>
      </c>
      <c r="N138">
        <v>0</v>
      </c>
      <c r="O138">
        <v>0</v>
      </c>
      <c r="P138">
        <v>0</v>
      </c>
      <c r="Q138">
        <v>0</v>
      </c>
      <c r="R138">
        <v>0</v>
      </c>
      <c r="S138">
        <v>1</v>
      </c>
      <c r="T138">
        <v>1</v>
      </c>
      <c r="U138">
        <v>0</v>
      </c>
      <c r="V138">
        <v>0</v>
      </c>
      <c r="W138">
        <v>0</v>
      </c>
    </row>
    <row r="139" spans="1:23" x14ac:dyDescent="0.3">
      <c r="A139">
        <v>5</v>
      </c>
      <c r="B139">
        <v>304</v>
      </c>
      <c r="C139">
        <v>0</v>
      </c>
      <c r="D139">
        <v>1</v>
      </c>
      <c r="E139">
        <v>67</v>
      </c>
      <c r="F139">
        <v>-0.17393157260440931</v>
      </c>
      <c r="G139">
        <v>67</v>
      </c>
      <c r="H139" s="1">
        <v>-0.17375755397894344</v>
      </c>
      <c r="I139" s="1">
        <v>-0.17375755397894344</v>
      </c>
      <c r="J139" s="1">
        <v>0</v>
      </c>
      <c r="K139" s="2">
        <v>68</v>
      </c>
      <c r="L139">
        <v>157</v>
      </c>
      <c r="M139" s="2">
        <v>27.587330000000001</v>
      </c>
      <c r="N139">
        <v>1</v>
      </c>
      <c r="O139">
        <v>0</v>
      </c>
      <c r="P139">
        <v>0</v>
      </c>
      <c r="Q139">
        <v>0</v>
      </c>
      <c r="R139">
        <v>0</v>
      </c>
      <c r="S139">
        <v>1</v>
      </c>
      <c r="T139">
        <v>1</v>
      </c>
      <c r="U139">
        <v>0</v>
      </c>
      <c r="V139">
        <v>0</v>
      </c>
      <c r="W139">
        <v>3</v>
      </c>
    </row>
    <row r="140" spans="1:23" x14ac:dyDescent="0.3">
      <c r="A140">
        <v>3</v>
      </c>
      <c r="B140">
        <v>126</v>
      </c>
      <c r="C140">
        <v>0</v>
      </c>
      <c r="D140">
        <v>0</v>
      </c>
      <c r="E140">
        <v>67</v>
      </c>
      <c r="F140">
        <v>-0.17393157260440931</v>
      </c>
      <c r="G140">
        <v>0</v>
      </c>
      <c r="H140" s="1">
        <v>-0.17375755397894344</v>
      </c>
      <c r="I140" s="1">
        <v>0</v>
      </c>
      <c r="J140" s="1">
        <v>-0.17375755397894344</v>
      </c>
      <c r="K140" s="2">
        <v>59.9</v>
      </c>
      <c r="L140">
        <v>160</v>
      </c>
      <c r="M140" s="2">
        <v>23.398440000000001</v>
      </c>
      <c r="N140">
        <v>0</v>
      </c>
      <c r="O140">
        <v>0</v>
      </c>
      <c r="P140">
        <v>0</v>
      </c>
      <c r="Q140">
        <v>0</v>
      </c>
      <c r="R140">
        <v>0</v>
      </c>
      <c r="S140">
        <v>1</v>
      </c>
      <c r="T140">
        <v>1</v>
      </c>
      <c r="U140">
        <v>0</v>
      </c>
      <c r="V140">
        <v>0</v>
      </c>
      <c r="W140">
        <v>2</v>
      </c>
    </row>
    <row r="141" spans="1:23" x14ac:dyDescent="0.3">
      <c r="A141">
        <v>2</v>
      </c>
      <c r="B141">
        <v>80</v>
      </c>
      <c r="C141">
        <v>0</v>
      </c>
      <c r="D141">
        <v>0</v>
      </c>
      <c r="E141">
        <v>57</v>
      </c>
      <c r="F141">
        <v>-1.2874499631576075</v>
      </c>
      <c r="G141">
        <v>0</v>
      </c>
      <c r="H141" s="1">
        <v>-1.2861618688249339</v>
      </c>
      <c r="I141" s="1">
        <v>0</v>
      </c>
      <c r="J141" s="1">
        <v>-1.2861618688249339</v>
      </c>
      <c r="K141" s="2">
        <v>73</v>
      </c>
      <c r="L141">
        <v>172</v>
      </c>
      <c r="M141" s="2">
        <v>24.6755</v>
      </c>
      <c r="N141">
        <v>0</v>
      </c>
      <c r="O141">
        <v>0</v>
      </c>
      <c r="P141">
        <v>1</v>
      </c>
      <c r="Q141">
        <v>0</v>
      </c>
      <c r="R141">
        <v>1</v>
      </c>
      <c r="S141">
        <v>3</v>
      </c>
      <c r="T141">
        <v>0</v>
      </c>
      <c r="U141">
        <v>0</v>
      </c>
      <c r="V141">
        <v>1</v>
      </c>
      <c r="W141">
        <v>3</v>
      </c>
    </row>
    <row r="142" spans="1:23" x14ac:dyDescent="0.3">
      <c r="A142">
        <v>1</v>
      </c>
      <c r="B142">
        <v>24</v>
      </c>
      <c r="C142">
        <v>0</v>
      </c>
      <c r="D142">
        <v>0</v>
      </c>
      <c r="E142">
        <v>76</v>
      </c>
      <c r="F142">
        <v>0.82823497889346909</v>
      </c>
      <c r="G142">
        <v>0</v>
      </c>
      <c r="H142" s="1">
        <v>0.82740632938244796</v>
      </c>
      <c r="I142" s="1">
        <v>0</v>
      </c>
      <c r="J142" s="1">
        <v>0.82740632938244796</v>
      </c>
      <c r="K142" s="2">
        <v>74.8</v>
      </c>
      <c r="L142">
        <v>166</v>
      </c>
      <c r="M142" s="2">
        <v>27.14472</v>
      </c>
      <c r="N142">
        <v>0</v>
      </c>
      <c r="O142">
        <v>0</v>
      </c>
      <c r="P142">
        <v>0</v>
      </c>
      <c r="Q142">
        <v>0</v>
      </c>
      <c r="R142">
        <v>0</v>
      </c>
      <c r="S142">
        <v>2</v>
      </c>
      <c r="T142">
        <v>0</v>
      </c>
      <c r="U142">
        <v>1</v>
      </c>
      <c r="V142">
        <v>0</v>
      </c>
      <c r="W142">
        <v>4</v>
      </c>
    </row>
    <row r="143" spans="1:23" x14ac:dyDescent="0.3">
      <c r="A143">
        <v>6</v>
      </c>
      <c r="B143">
        <v>305</v>
      </c>
      <c r="C143">
        <v>0</v>
      </c>
      <c r="D143">
        <v>0</v>
      </c>
      <c r="E143">
        <v>61</v>
      </c>
      <c r="F143">
        <v>-0.84204260693632826</v>
      </c>
      <c r="G143">
        <v>0</v>
      </c>
      <c r="H143" s="1">
        <v>-0.84120014288653766</v>
      </c>
      <c r="I143" s="1">
        <v>0</v>
      </c>
      <c r="J143" s="1">
        <v>-0.84120014288653766</v>
      </c>
      <c r="K143" s="2">
        <v>65.8</v>
      </c>
      <c r="L143">
        <v>178</v>
      </c>
      <c r="M143" s="2">
        <v>20.767579999999999</v>
      </c>
      <c r="N143">
        <v>0</v>
      </c>
      <c r="O143">
        <v>1</v>
      </c>
      <c r="P143">
        <v>0</v>
      </c>
      <c r="Q143">
        <v>0</v>
      </c>
      <c r="R143">
        <v>0</v>
      </c>
      <c r="S143">
        <v>3</v>
      </c>
      <c r="T143">
        <v>0</v>
      </c>
      <c r="U143">
        <v>0</v>
      </c>
      <c r="V143">
        <v>1</v>
      </c>
      <c r="W143">
        <v>2</v>
      </c>
    </row>
    <row r="144" spans="1:23" x14ac:dyDescent="0.3">
      <c r="A144">
        <v>1</v>
      </c>
      <c r="B144">
        <v>27</v>
      </c>
      <c r="C144">
        <v>0</v>
      </c>
      <c r="D144">
        <v>0</v>
      </c>
      <c r="E144">
        <v>66</v>
      </c>
      <c r="F144">
        <v>-0.28528341165972915</v>
      </c>
      <c r="G144">
        <v>0</v>
      </c>
      <c r="H144" s="1">
        <v>-0.28499798546354249</v>
      </c>
      <c r="I144" s="1">
        <v>0</v>
      </c>
      <c r="J144" s="1">
        <v>-0.28499798546354249</v>
      </c>
      <c r="K144" s="2">
        <v>49.9</v>
      </c>
      <c r="L144">
        <v>158</v>
      </c>
      <c r="M144" s="2">
        <v>19.988779999999998</v>
      </c>
      <c r="N144">
        <v>0</v>
      </c>
      <c r="O144">
        <v>0</v>
      </c>
      <c r="P144">
        <v>0</v>
      </c>
      <c r="Q144">
        <v>0</v>
      </c>
      <c r="R144">
        <v>0</v>
      </c>
      <c r="S144">
        <v>1</v>
      </c>
      <c r="T144">
        <v>1</v>
      </c>
      <c r="U144">
        <v>0</v>
      </c>
      <c r="V144">
        <v>0</v>
      </c>
      <c r="W144">
        <v>3</v>
      </c>
    </row>
    <row r="145" spans="1:23" x14ac:dyDescent="0.3">
      <c r="A145">
        <v>3</v>
      </c>
      <c r="B145">
        <v>109</v>
      </c>
      <c r="C145">
        <v>0</v>
      </c>
      <c r="D145">
        <v>0</v>
      </c>
      <c r="E145">
        <v>74</v>
      </c>
      <c r="F145">
        <v>0.60553130078282946</v>
      </c>
      <c r="G145">
        <v>0</v>
      </c>
      <c r="H145" s="1">
        <v>0.60492546641324985</v>
      </c>
      <c r="I145" s="1">
        <v>0</v>
      </c>
      <c r="J145" s="1">
        <v>0.60492546641324985</v>
      </c>
      <c r="K145" s="2">
        <v>99.8</v>
      </c>
      <c r="L145">
        <v>168</v>
      </c>
      <c r="M145" s="2">
        <v>35.35998</v>
      </c>
      <c r="N145">
        <v>0</v>
      </c>
      <c r="O145">
        <v>0</v>
      </c>
      <c r="P145">
        <v>0</v>
      </c>
      <c r="Q145">
        <v>0</v>
      </c>
      <c r="R145">
        <v>0</v>
      </c>
      <c r="S145">
        <v>3</v>
      </c>
      <c r="T145">
        <v>0</v>
      </c>
      <c r="U145">
        <v>0</v>
      </c>
      <c r="V145">
        <v>1</v>
      </c>
      <c r="W145">
        <v>3</v>
      </c>
    </row>
    <row r="146" spans="1:23" x14ac:dyDescent="0.3">
      <c r="A146">
        <v>3</v>
      </c>
      <c r="B146">
        <v>121</v>
      </c>
      <c r="C146">
        <v>0</v>
      </c>
      <c r="D146">
        <v>0</v>
      </c>
      <c r="E146">
        <v>61</v>
      </c>
      <c r="F146">
        <v>-0.84204260693632826</v>
      </c>
      <c r="G146">
        <v>0</v>
      </c>
      <c r="H146" s="1">
        <v>-0.84120014288653766</v>
      </c>
      <c r="I146" s="1">
        <v>0</v>
      </c>
      <c r="J146" s="1">
        <v>-0.84120014288653766</v>
      </c>
      <c r="K146" s="2">
        <v>64.400000000000006</v>
      </c>
      <c r="L146">
        <v>165</v>
      </c>
      <c r="M146" s="2">
        <v>23.654730000000001</v>
      </c>
      <c r="N146">
        <v>0</v>
      </c>
      <c r="O146">
        <v>0</v>
      </c>
      <c r="P146">
        <v>0</v>
      </c>
      <c r="Q146">
        <v>0</v>
      </c>
      <c r="R146">
        <v>0</v>
      </c>
      <c r="S146">
        <v>1</v>
      </c>
      <c r="T146">
        <v>1</v>
      </c>
      <c r="U146">
        <v>0</v>
      </c>
      <c r="V146">
        <v>0</v>
      </c>
      <c r="W146">
        <v>1</v>
      </c>
    </row>
    <row r="147" spans="1:23" x14ac:dyDescent="0.3">
      <c r="A147">
        <v>2</v>
      </c>
      <c r="B147">
        <v>51</v>
      </c>
      <c r="C147">
        <v>0</v>
      </c>
      <c r="D147">
        <v>1</v>
      </c>
      <c r="E147">
        <v>70</v>
      </c>
      <c r="F147">
        <v>0.16012394456155019</v>
      </c>
      <c r="G147">
        <v>70</v>
      </c>
      <c r="H147" s="1">
        <v>0.15996374047485368</v>
      </c>
      <c r="I147" s="1">
        <v>0.15996374047485368</v>
      </c>
      <c r="J147" s="1">
        <v>0</v>
      </c>
      <c r="K147" s="2">
        <v>76.2</v>
      </c>
      <c r="L147">
        <v>168</v>
      </c>
      <c r="M147" s="2">
        <v>26.9983</v>
      </c>
      <c r="N147">
        <v>0</v>
      </c>
      <c r="O147">
        <v>0</v>
      </c>
      <c r="P147">
        <v>0</v>
      </c>
      <c r="Q147">
        <v>0</v>
      </c>
      <c r="R147">
        <v>0</v>
      </c>
      <c r="S147">
        <v>2</v>
      </c>
      <c r="T147">
        <v>0</v>
      </c>
      <c r="U147">
        <v>1</v>
      </c>
      <c r="V147">
        <v>0</v>
      </c>
      <c r="W147">
        <v>4</v>
      </c>
    </row>
    <row r="148" spans="1:23" x14ac:dyDescent="0.3">
      <c r="A148">
        <v>6</v>
      </c>
      <c r="B148">
        <v>317</v>
      </c>
      <c r="C148">
        <v>0</v>
      </c>
      <c r="D148">
        <v>0</v>
      </c>
      <c r="E148">
        <v>79</v>
      </c>
      <c r="F148">
        <v>1.1622904960594287</v>
      </c>
      <c r="G148">
        <v>0</v>
      </c>
      <c r="H148" s="1">
        <v>1.1611276238362451</v>
      </c>
      <c r="I148" s="1">
        <v>0</v>
      </c>
      <c r="J148" s="1">
        <v>1.1611276238362451</v>
      </c>
      <c r="K148" s="2">
        <v>59.9</v>
      </c>
      <c r="L148">
        <v>162</v>
      </c>
      <c r="M148" s="2">
        <v>22.824259999999999</v>
      </c>
      <c r="N148">
        <v>0</v>
      </c>
      <c r="O148">
        <v>0</v>
      </c>
      <c r="P148">
        <v>0</v>
      </c>
      <c r="Q148">
        <v>0</v>
      </c>
      <c r="R148">
        <v>0</v>
      </c>
      <c r="S148">
        <v>2</v>
      </c>
      <c r="T148">
        <v>0</v>
      </c>
      <c r="U148">
        <v>1</v>
      </c>
      <c r="V148">
        <v>0</v>
      </c>
      <c r="W148">
        <v>4</v>
      </c>
    </row>
    <row r="149" spans="1:23" x14ac:dyDescent="0.3">
      <c r="A149">
        <v>1</v>
      </c>
      <c r="B149">
        <v>37</v>
      </c>
      <c r="C149">
        <v>0</v>
      </c>
      <c r="D149">
        <v>0</v>
      </c>
      <c r="E149">
        <v>82</v>
      </c>
      <c r="F149">
        <v>1.4963460132253881</v>
      </c>
      <c r="G149">
        <v>0</v>
      </c>
      <c r="H149" s="1">
        <v>1.4948489182900422</v>
      </c>
      <c r="I149" s="1">
        <v>0</v>
      </c>
      <c r="J149" s="1">
        <v>1.4948489182900422</v>
      </c>
      <c r="K149" s="2">
        <v>59.9</v>
      </c>
      <c r="L149">
        <v>157</v>
      </c>
      <c r="M149" s="2">
        <v>24.301189999999998</v>
      </c>
      <c r="N149">
        <v>0</v>
      </c>
      <c r="O149">
        <v>0</v>
      </c>
      <c r="P149">
        <v>1</v>
      </c>
      <c r="Q149">
        <v>0</v>
      </c>
      <c r="R149">
        <v>0</v>
      </c>
      <c r="S149">
        <v>3</v>
      </c>
      <c r="T149">
        <v>0</v>
      </c>
      <c r="U149">
        <v>0</v>
      </c>
      <c r="V149">
        <v>1</v>
      </c>
      <c r="W149">
        <v>7</v>
      </c>
    </row>
    <row r="150" spans="1:23" x14ac:dyDescent="0.3">
      <c r="A150">
        <v>3</v>
      </c>
      <c r="B150">
        <v>184</v>
      </c>
      <c r="C150">
        <v>0</v>
      </c>
      <c r="D150">
        <v>1</v>
      </c>
      <c r="E150">
        <v>78</v>
      </c>
      <c r="F150">
        <v>1.0509386570041088</v>
      </c>
      <c r="G150">
        <v>78</v>
      </c>
      <c r="H150" s="1">
        <v>1.049887192351646</v>
      </c>
      <c r="I150" s="1">
        <v>1.049887192351646</v>
      </c>
      <c r="J150" s="1">
        <v>0</v>
      </c>
      <c r="K150" s="2">
        <v>76.7</v>
      </c>
      <c r="L150">
        <v>163</v>
      </c>
      <c r="M150" s="2">
        <v>28.868230000000001</v>
      </c>
      <c r="N150">
        <v>0</v>
      </c>
      <c r="O150">
        <v>0</v>
      </c>
      <c r="P150">
        <v>0</v>
      </c>
      <c r="Q150">
        <v>0</v>
      </c>
      <c r="R150">
        <v>0</v>
      </c>
      <c r="S150">
        <v>1</v>
      </c>
      <c r="T150">
        <v>1</v>
      </c>
      <c r="U150">
        <v>0</v>
      </c>
      <c r="V150">
        <v>0</v>
      </c>
      <c r="W150">
        <v>5</v>
      </c>
    </row>
    <row r="151" spans="1:23" x14ac:dyDescent="0.3">
      <c r="A151">
        <v>1</v>
      </c>
      <c r="B151">
        <v>30</v>
      </c>
      <c r="C151">
        <v>0</v>
      </c>
      <c r="D151">
        <v>0</v>
      </c>
      <c r="E151">
        <v>59</v>
      </c>
      <c r="F151">
        <v>-1.064746285046968</v>
      </c>
      <c r="G151">
        <v>0</v>
      </c>
      <c r="H151" s="1">
        <v>-1.0636810058557358</v>
      </c>
      <c r="I151" s="1">
        <v>0</v>
      </c>
      <c r="J151" s="1">
        <v>-1.0636810058557358</v>
      </c>
      <c r="K151" s="2">
        <v>64.400000000000006</v>
      </c>
      <c r="L151">
        <v>157</v>
      </c>
      <c r="M151" s="2">
        <v>26.126819999999999</v>
      </c>
      <c r="N151">
        <v>0</v>
      </c>
      <c r="O151">
        <v>0</v>
      </c>
      <c r="P151">
        <v>1</v>
      </c>
      <c r="Q151">
        <v>0</v>
      </c>
      <c r="R151">
        <v>0</v>
      </c>
      <c r="S151">
        <v>1</v>
      </c>
      <c r="T151">
        <v>1</v>
      </c>
      <c r="U151">
        <v>0</v>
      </c>
      <c r="V151">
        <v>0</v>
      </c>
      <c r="W151">
        <v>2</v>
      </c>
    </row>
    <row r="152" spans="1:23" x14ac:dyDescent="0.3">
      <c r="A152">
        <v>2</v>
      </c>
      <c r="B152">
        <v>77</v>
      </c>
      <c r="C152">
        <v>0</v>
      </c>
      <c r="D152">
        <v>0</v>
      </c>
      <c r="E152">
        <v>56</v>
      </c>
      <c r="F152">
        <v>-1.3988018022129274</v>
      </c>
      <c r="G152">
        <v>0</v>
      </c>
      <c r="H152" s="1">
        <v>-1.3974023003095328</v>
      </c>
      <c r="I152" s="1">
        <v>0</v>
      </c>
      <c r="J152" s="1">
        <v>-1.3974023003095328</v>
      </c>
      <c r="K152" s="2">
        <v>79.400000000000006</v>
      </c>
      <c r="L152">
        <v>169</v>
      </c>
      <c r="M152" s="2">
        <v>27.800149999999999</v>
      </c>
      <c r="N152">
        <v>0</v>
      </c>
      <c r="O152">
        <v>0</v>
      </c>
      <c r="P152">
        <v>1</v>
      </c>
      <c r="Q152">
        <v>0</v>
      </c>
      <c r="R152">
        <v>0</v>
      </c>
      <c r="S152">
        <v>3</v>
      </c>
      <c r="T152">
        <v>0</v>
      </c>
      <c r="U152">
        <v>0</v>
      </c>
      <c r="V152">
        <v>1</v>
      </c>
      <c r="W152">
        <v>2</v>
      </c>
    </row>
    <row r="153" spans="1:23" x14ac:dyDescent="0.3">
      <c r="A153">
        <v>5</v>
      </c>
      <c r="B153">
        <v>292</v>
      </c>
      <c r="C153">
        <v>0</v>
      </c>
      <c r="D153">
        <v>1</v>
      </c>
      <c r="E153">
        <v>61</v>
      </c>
      <c r="F153">
        <v>-0.84204260693632826</v>
      </c>
      <c r="G153">
        <v>61</v>
      </c>
      <c r="H153" s="1">
        <v>-0.84120014288653766</v>
      </c>
      <c r="I153" s="1">
        <v>-0.84120014288653766</v>
      </c>
      <c r="J153" s="1">
        <v>0</v>
      </c>
      <c r="K153" s="2">
        <v>87.5</v>
      </c>
      <c r="L153">
        <v>167</v>
      </c>
      <c r="M153" s="2">
        <v>31.374379999999999</v>
      </c>
      <c r="N153">
        <v>1</v>
      </c>
      <c r="O153">
        <v>0</v>
      </c>
      <c r="P153">
        <v>1</v>
      </c>
      <c r="Q153">
        <v>0</v>
      </c>
      <c r="R153">
        <v>0</v>
      </c>
      <c r="S153">
        <v>3</v>
      </c>
      <c r="T153">
        <v>0</v>
      </c>
      <c r="U153">
        <v>0</v>
      </c>
      <c r="V153">
        <v>1</v>
      </c>
      <c r="W153">
        <v>4</v>
      </c>
    </row>
    <row r="154" spans="1:23" x14ac:dyDescent="0.3">
      <c r="A154">
        <v>1</v>
      </c>
      <c r="B154">
        <v>27</v>
      </c>
      <c r="C154">
        <v>0</v>
      </c>
      <c r="D154">
        <v>0</v>
      </c>
      <c r="E154">
        <v>60</v>
      </c>
      <c r="F154">
        <v>-0.95339444599164813</v>
      </c>
      <c r="G154">
        <v>0</v>
      </c>
      <c r="H154" s="1">
        <v>-0.95244057437113672</v>
      </c>
      <c r="I154" s="1">
        <v>0</v>
      </c>
      <c r="J154" s="1">
        <v>-0.95244057437113672</v>
      </c>
      <c r="K154" s="2">
        <v>69.400000000000006</v>
      </c>
      <c r="L154">
        <v>166</v>
      </c>
      <c r="M154" s="2">
        <v>25.185079999999999</v>
      </c>
      <c r="N154">
        <v>0</v>
      </c>
      <c r="O154">
        <v>0</v>
      </c>
      <c r="P154">
        <v>0</v>
      </c>
      <c r="Q154">
        <v>0</v>
      </c>
      <c r="R154">
        <v>0</v>
      </c>
      <c r="S154">
        <v>1</v>
      </c>
      <c r="T154">
        <v>1</v>
      </c>
      <c r="U154">
        <v>0</v>
      </c>
      <c r="V154">
        <v>0</v>
      </c>
      <c r="W154">
        <v>1</v>
      </c>
    </row>
    <row r="155" spans="1:23" x14ac:dyDescent="0.3">
      <c r="A155">
        <v>1</v>
      </c>
      <c r="B155">
        <v>24</v>
      </c>
      <c r="C155">
        <v>0</v>
      </c>
      <c r="D155">
        <v>0</v>
      </c>
      <c r="E155">
        <v>58</v>
      </c>
      <c r="F155">
        <v>-1.1760981241022876</v>
      </c>
      <c r="G155">
        <v>0</v>
      </c>
      <c r="H155" s="1">
        <v>-1.1749214373403347</v>
      </c>
      <c r="I155" s="1">
        <v>0</v>
      </c>
      <c r="J155" s="1">
        <v>-1.1749214373403347</v>
      </c>
      <c r="K155" s="2">
        <v>88.9</v>
      </c>
      <c r="L155">
        <v>160</v>
      </c>
      <c r="M155" s="2">
        <v>34.726559999999999</v>
      </c>
      <c r="N155">
        <v>0</v>
      </c>
      <c r="O155">
        <v>0</v>
      </c>
      <c r="P155">
        <v>0</v>
      </c>
      <c r="Q155">
        <v>0</v>
      </c>
      <c r="R155">
        <v>0</v>
      </c>
      <c r="S155">
        <v>2</v>
      </c>
      <c r="T155">
        <v>0</v>
      </c>
      <c r="U155">
        <v>1</v>
      </c>
      <c r="V155">
        <v>0</v>
      </c>
      <c r="W155">
        <v>0</v>
      </c>
    </row>
    <row r="156" spans="1:23" x14ac:dyDescent="0.3">
      <c r="A156">
        <v>4</v>
      </c>
      <c r="B156">
        <v>282</v>
      </c>
      <c r="C156">
        <v>0</v>
      </c>
      <c r="D156">
        <v>0</v>
      </c>
      <c r="E156">
        <v>75</v>
      </c>
      <c r="F156">
        <v>0.71688313983814933</v>
      </c>
      <c r="G156">
        <v>0</v>
      </c>
      <c r="H156" s="1">
        <v>0.7161658978978489</v>
      </c>
      <c r="I156" s="1">
        <v>0</v>
      </c>
      <c r="J156" s="1">
        <v>0.7161658978978489</v>
      </c>
      <c r="K156" s="2">
        <v>63.5</v>
      </c>
      <c r="L156">
        <v>156</v>
      </c>
      <c r="M156" s="2">
        <v>26.093029999999999</v>
      </c>
      <c r="N156">
        <v>0</v>
      </c>
      <c r="O156">
        <v>0</v>
      </c>
      <c r="P156">
        <v>0</v>
      </c>
      <c r="Q156">
        <v>0</v>
      </c>
      <c r="R156">
        <v>0</v>
      </c>
      <c r="S156">
        <v>1</v>
      </c>
      <c r="T156">
        <v>1</v>
      </c>
      <c r="U156">
        <v>0</v>
      </c>
      <c r="V156">
        <v>0</v>
      </c>
      <c r="W156">
        <v>4</v>
      </c>
    </row>
    <row r="157" spans="1:23" x14ac:dyDescent="0.3">
      <c r="A157">
        <v>5</v>
      </c>
      <c r="B157">
        <v>289</v>
      </c>
      <c r="C157">
        <v>0</v>
      </c>
      <c r="D157">
        <v>0</v>
      </c>
      <c r="E157">
        <v>75</v>
      </c>
      <c r="F157">
        <v>0.71688313983814933</v>
      </c>
      <c r="G157">
        <v>0</v>
      </c>
      <c r="H157" s="1">
        <v>0.7161658978978489</v>
      </c>
      <c r="I157" s="1">
        <v>0</v>
      </c>
      <c r="J157" s="1">
        <v>0.7161658978978489</v>
      </c>
      <c r="K157" s="2">
        <v>79.8</v>
      </c>
      <c r="L157">
        <v>158</v>
      </c>
      <c r="M157" s="2">
        <v>31.96603</v>
      </c>
      <c r="N157">
        <v>1</v>
      </c>
      <c r="O157">
        <v>0</v>
      </c>
      <c r="P157">
        <v>1</v>
      </c>
      <c r="Q157">
        <v>0</v>
      </c>
      <c r="R157">
        <v>0</v>
      </c>
      <c r="S157">
        <v>2</v>
      </c>
      <c r="T157">
        <v>0</v>
      </c>
      <c r="U157">
        <v>1</v>
      </c>
      <c r="V157">
        <v>0</v>
      </c>
      <c r="W157">
        <v>6</v>
      </c>
    </row>
    <row r="158" spans="1:23" x14ac:dyDescent="0.3">
      <c r="A158">
        <v>6</v>
      </c>
      <c r="B158">
        <v>305</v>
      </c>
      <c r="C158">
        <v>0</v>
      </c>
      <c r="D158">
        <v>0</v>
      </c>
      <c r="E158">
        <v>80</v>
      </c>
      <c r="F158">
        <v>1.2736423351147483</v>
      </c>
      <c r="G158">
        <v>0</v>
      </c>
      <c r="H158" s="1">
        <v>1.2723680553208441</v>
      </c>
      <c r="I158" s="1">
        <v>0</v>
      </c>
      <c r="J158" s="1">
        <v>1.2723680553208441</v>
      </c>
      <c r="K158" s="2">
        <v>65.8</v>
      </c>
      <c r="L158">
        <v>155</v>
      </c>
      <c r="M158" s="2">
        <v>27.38814</v>
      </c>
      <c r="N158">
        <v>0</v>
      </c>
      <c r="O158">
        <v>0</v>
      </c>
      <c r="P158">
        <v>1</v>
      </c>
      <c r="Q158">
        <v>0</v>
      </c>
      <c r="R158">
        <v>0</v>
      </c>
      <c r="S158">
        <v>2</v>
      </c>
      <c r="T158">
        <v>0</v>
      </c>
      <c r="U158">
        <v>1</v>
      </c>
      <c r="V158">
        <v>0</v>
      </c>
      <c r="W158">
        <v>7</v>
      </c>
    </row>
    <row r="159" spans="1:23" x14ac:dyDescent="0.3">
      <c r="A159">
        <v>1</v>
      </c>
      <c r="B159">
        <v>24</v>
      </c>
      <c r="C159">
        <v>0</v>
      </c>
      <c r="D159">
        <v>0</v>
      </c>
      <c r="E159">
        <v>64</v>
      </c>
      <c r="F159">
        <v>-0.50798708977036877</v>
      </c>
      <c r="G159">
        <v>0</v>
      </c>
      <c r="H159" s="1">
        <v>-0.5074788484327406</v>
      </c>
      <c r="I159" s="1">
        <v>0</v>
      </c>
      <c r="J159" s="1">
        <v>-0.5074788484327406</v>
      </c>
      <c r="K159" s="2">
        <v>49.9</v>
      </c>
      <c r="L159">
        <v>155</v>
      </c>
      <c r="M159" s="2">
        <v>20.770029999999998</v>
      </c>
      <c r="N159">
        <v>0</v>
      </c>
      <c r="O159">
        <v>0</v>
      </c>
      <c r="P159">
        <v>0</v>
      </c>
      <c r="Q159">
        <v>0</v>
      </c>
      <c r="R159">
        <v>0</v>
      </c>
      <c r="S159">
        <v>3</v>
      </c>
      <c r="T159">
        <v>0</v>
      </c>
      <c r="U159">
        <v>0</v>
      </c>
      <c r="V159">
        <v>1</v>
      </c>
      <c r="W159">
        <v>2</v>
      </c>
    </row>
    <row r="160" spans="1:23" x14ac:dyDescent="0.3">
      <c r="A160">
        <v>2</v>
      </c>
      <c r="B160">
        <v>85</v>
      </c>
      <c r="C160">
        <v>0</v>
      </c>
      <c r="D160">
        <v>0</v>
      </c>
      <c r="E160">
        <v>66</v>
      </c>
      <c r="F160">
        <v>-0.28528341165972915</v>
      </c>
      <c r="G160">
        <v>0</v>
      </c>
      <c r="H160" s="1">
        <v>-0.28499798546354249</v>
      </c>
      <c r="I160" s="1">
        <v>0</v>
      </c>
      <c r="J160" s="1">
        <v>-0.28499798546354249</v>
      </c>
      <c r="K160" s="2">
        <v>90.7</v>
      </c>
      <c r="L160">
        <v>165</v>
      </c>
      <c r="M160" s="2">
        <v>33.314970000000002</v>
      </c>
      <c r="N160">
        <v>0</v>
      </c>
      <c r="O160">
        <v>0</v>
      </c>
      <c r="P160">
        <v>1</v>
      </c>
      <c r="Q160">
        <v>0</v>
      </c>
      <c r="R160">
        <v>0</v>
      </c>
      <c r="S160">
        <v>2</v>
      </c>
      <c r="T160">
        <v>0</v>
      </c>
      <c r="U160">
        <v>1</v>
      </c>
      <c r="V160">
        <v>0</v>
      </c>
      <c r="W160">
        <v>4</v>
      </c>
    </row>
    <row r="161" spans="1:23" x14ac:dyDescent="0.3">
      <c r="A161">
        <v>4</v>
      </c>
      <c r="B161">
        <v>283</v>
      </c>
      <c r="C161">
        <v>0</v>
      </c>
      <c r="D161">
        <v>1</v>
      </c>
      <c r="E161">
        <v>66</v>
      </c>
      <c r="F161">
        <v>-0.28528341165972915</v>
      </c>
      <c r="G161">
        <v>66</v>
      </c>
      <c r="H161" s="1">
        <v>-0.28499798546354249</v>
      </c>
      <c r="I161" s="1">
        <v>-0.28499798546354249</v>
      </c>
      <c r="J161" s="1">
        <v>0</v>
      </c>
      <c r="K161" s="2">
        <v>52.2</v>
      </c>
      <c r="L161">
        <v>149</v>
      </c>
      <c r="M161" s="2">
        <v>23.512450000000001</v>
      </c>
      <c r="N161">
        <v>0</v>
      </c>
      <c r="O161">
        <v>0</v>
      </c>
      <c r="P161">
        <v>0</v>
      </c>
      <c r="Q161">
        <v>0</v>
      </c>
      <c r="R161">
        <v>0</v>
      </c>
      <c r="S161">
        <v>2</v>
      </c>
      <c r="T161">
        <v>0</v>
      </c>
      <c r="U161">
        <v>1</v>
      </c>
      <c r="V161">
        <v>0</v>
      </c>
      <c r="W161">
        <v>4</v>
      </c>
    </row>
    <row r="162" spans="1:23" x14ac:dyDescent="0.3">
      <c r="A162">
        <v>3</v>
      </c>
      <c r="B162">
        <v>186</v>
      </c>
      <c r="C162">
        <v>0</v>
      </c>
      <c r="D162">
        <v>0</v>
      </c>
      <c r="E162">
        <v>83</v>
      </c>
      <c r="F162">
        <v>1.6076978522807079</v>
      </c>
      <c r="G162">
        <v>0</v>
      </c>
      <c r="H162" s="1">
        <v>1.6060893497746411</v>
      </c>
      <c r="I162" s="1">
        <v>0</v>
      </c>
      <c r="J162" s="1">
        <v>1.6060893497746411</v>
      </c>
      <c r="K162" s="2">
        <v>39.9</v>
      </c>
      <c r="L162">
        <v>163</v>
      </c>
      <c r="M162" s="2">
        <v>15.0175</v>
      </c>
      <c r="N162">
        <v>0</v>
      </c>
      <c r="O162">
        <v>1</v>
      </c>
      <c r="P162">
        <v>1</v>
      </c>
      <c r="Q162">
        <v>1</v>
      </c>
      <c r="R162">
        <v>0</v>
      </c>
      <c r="S162">
        <v>3</v>
      </c>
      <c r="T162">
        <v>0</v>
      </c>
      <c r="U162">
        <v>0</v>
      </c>
      <c r="V162">
        <v>1</v>
      </c>
      <c r="W162">
        <v>9</v>
      </c>
    </row>
    <row r="163" spans="1:23" x14ac:dyDescent="0.3">
      <c r="A163">
        <v>4</v>
      </c>
      <c r="B163">
        <v>194</v>
      </c>
      <c r="C163">
        <v>0</v>
      </c>
      <c r="D163">
        <v>1</v>
      </c>
      <c r="E163">
        <v>77</v>
      </c>
      <c r="F163">
        <v>0.93958681794878895</v>
      </c>
      <c r="G163">
        <v>77</v>
      </c>
      <c r="H163" s="1">
        <v>0.93864676086704701</v>
      </c>
      <c r="I163" s="1">
        <v>0.93864676086704701</v>
      </c>
      <c r="J163" s="1">
        <v>0</v>
      </c>
      <c r="K163" s="2">
        <v>73.5</v>
      </c>
      <c r="L163">
        <v>171</v>
      </c>
      <c r="M163" s="2">
        <v>25.135940000000002</v>
      </c>
      <c r="N163">
        <v>0</v>
      </c>
      <c r="O163">
        <v>1</v>
      </c>
      <c r="P163">
        <v>0</v>
      </c>
      <c r="Q163">
        <v>0</v>
      </c>
      <c r="R163">
        <v>0</v>
      </c>
      <c r="S163">
        <v>3</v>
      </c>
      <c r="T163">
        <v>0</v>
      </c>
      <c r="U163">
        <v>0</v>
      </c>
      <c r="V163">
        <v>1</v>
      </c>
      <c r="W163">
        <v>6</v>
      </c>
    </row>
    <row r="164" spans="1:23" x14ac:dyDescent="0.3">
      <c r="A164">
        <v>5</v>
      </c>
      <c r="B164">
        <v>291</v>
      </c>
      <c r="C164">
        <v>0</v>
      </c>
      <c r="D164">
        <v>0</v>
      </c>
      <c r="E164">
        <v>78</v>
      </c>
      <c r="F164">
        <v>1.0509386570041088</v>
      </c>
      <c r="G164">
        <v>0</v>
      </c>
      <c r="H164" s="1">
        <v>1.049887192351646</v>
      </c>
      <c r="I164" s="1">
        <v>0</v>
      </c>
      <c r="J164" s="1">
        <v>1.049887192351646</v>
      </c>
      <c r="K164" s="2">
        <v>48.5</v>
      </c>
      <c r="L164">
        <v>161</v>
      </c>
      <c r="M164" s="2">
        <v>18.710699999999999</v>
      </c>
      <c r="N164">
        <v>0</v>
      </c>
      <c r="O164">
        <v>0</v>
      </c>
      <c r="P164">
        <v>1</v>
      </c>
      <c r="Q164">
        <v>0</v>
      </c>
      <c r="R164">
        <v>0</v>
      </c>
      <c r="S164">
        <v>3</v>
      </c>
      <c r="T164">
        <v>0</v>
      </c>
      <c r="U164">
        <v>0</v>
      </c>
      <c r="V164">
        <v>1</v>
      </c>
      <c r="W164">
        <v>7</v>
      </c>
    </row>
    <row r="165" spans="1:23" x14ac:dyDescent="0.3">
      <c r="A165">
        <v>1</v>
      </c>
      <c r="B165">
        <v>39</v>
      </c>
      <c r="C165">
        <v>0</v>
      </c>
      <c r="D165">
        <v>0</v>
      </c>
      <c r="E165">
        <v>82</v>
      </c>
      <c r="F165">
        <v>1.4963460132253881</v>
      </c>
      <c r="G165">
        <v>0</v>
      </c>
      <c r="H165" s="1">
        <v>1.4948489182900422</v>
      </c>
      <c r="I165" s="1">
        <v>0</v>
      </c>
      <c r="J165" s="1">
        <v>1.4948489182900422</v>
      </c>
      <c r="K165" s="2">
        <v>65.8</v>
      </c>
      <c r="L165">
        <v>155</v>
      </c>
      <c r="M165" s="2">
        <v>27.38814</v>
      </c>
      <c r="N165">
        <v>0</v>
      </c>
      <c r="O165">
        <v>0</v>
      </c>
      <c r="P165">
        <v>0</v>
      </c>
      <c r="Q165">
        <v>0</v>
      </c>
      <c r="R165">
        <v>0</v>
      </c>
      <c r="S165">
        <v>1</v>
      </c>
      <c r="T165">
        <v>1</v>
      </c>
      <c r="U165">
        <v>0</v>
      </c>
      <c r="V165">
        <v>0</v>
      </c>
      <c r="W165">
        <v>5</v>
      </c>
    </row>
    <row r="166" spans="1:23" x14ac:dyDescent="0.3">
      <c r="A166">
        <v>5</v>
      </c>
      <c r="B166">
        <v>295</v>
      </c>
      <c r="C166">
        <v>0</v>
      </c>
      <c r="D166">
        <v>1</v>
      </c>
      <c r="E166">
        <v>60</v>
      </c>
      <c r="F166">
        <v>-0.95339444599164813</v>
      </c>
      <c r="G166">
        <v>60</v>
      </c>
      <c r="H166" s="1">
        <v>-0.95244057437113672</v>
      </c>
      <c r="I166" s="1">
        <v>-0.95244057437113672</v>
      </c>
      <c r="J166" s="1">
        <v>0</v>
      </c>
      <c r="K166" s="2">
        <v>63.5</v>
      </c>
      <c r="L166">
        <v>158</v>
      </c>
      <c r="M166" s="2">
        <v>25.436630000000001</v>
      </c>
      <c r="N166">
        <v>1</v>
      </c>
      <c r="O166">
        <v>0</v>
      </c>
      <c r="P166">
        <v>1</v>
      </c>
      <c r="Q166">
        <v>0</v>
      </c>
      <c r="R166">
        <v>0</v>
      </c>
      <c r="S166">
        <v>1</v>
      </c>
      <c r="T166">
        <v>1</v>
      </c>
      <c r="U166">
        <v>0</v>
      </c>
      <c r="V166">
        <v>0</v>
      </c>
      <c r="W166">
        <v>4</v>
      </c>
    </row>
    <row r="167" spans="1:23" x14ac:dyDescent="0.3">
      <c r="A167">
        <v>4</v>
      </c>
      <c r="B167">
        <v>194</v>
      </c>
      <c r="C167">
        <v>0</v>
      </c>
      <c r="D167">
        <v>0</v>
      </c>
      <c r="E167">
        <v>59</v>
      </c>
      <c r="F167">
        <v>-1.064746285046968</v>
      </c>
      <c r="G167">
        <v>0</v>
      </c>
      <c r="H167" s="1">
        <v>-1.0636810058557358</v>
      </c>
      <c r="I167" s="1">
        <v>0</v>
      </c>
      <c r="J167" s="1">
        <v>-1.0636810058557358</v>
      </c>
      <c r="K167" s="2">
        <v>54.4</v>
      </c>
      <c r="L167">
        <v>163</v>
      </c>
      <c r="M167" s="2">
        <v>20.474989999999998</v>
      </c>
      <c r="N167">
        <v>0</v>
      </c>
      <c r="O167">
        <v>0</v>
      </c>
      <c r="P167">
        <v>0</v>
      </c>
      <c r="Q167">
        <v>0</v>
      </c>
      <c r="R167">
        <v>0</v>
      </c>
      <c r="S167">
        <v>2</v>
      </c>
      <c r="T167">
        <v>0</v>
      </c>
      <c r="U167">
        <v>1</v>
      </c>
      <c r="V167">
        <v>0</v>
      </c>
      <c r="W167">
        <v>1</v>
      </c>
    </row>
    <row r="168" spans="1:23" x14ac:dyDescent="0.3">
      <c r="A168">
        <v>4</v>
      </c>
      <c r="B168">
        <v>281</v>
      </c>
      <c r="C168">
        <v>0</v>
      </c>
      <c r="D168">
        <v>0</v>
      </c>
      <c r="E168">
        <v>71</v>
      </c>
      <c r="F168">
        <v>0.27147578361687003</v>
      </c>
      <c r="G168">
        <v>0</v>
      </c>
      <c r="H168" s="1">
        <v>0.27120417195945273</v>
      </c>
      <c r="I168" s="1">
        <v>0</v>
      </c>
      <c r="J168" s="1">
        <v>0.27120417195945273</v>
      </c>
      <c r="K168" s="2">
        <v>60.8</v>
      </c>
      <c r="L168">
        <v>160</v>
      </c>
      <c r="M168" s="2">
        <v>23.75</v>
      </c>
      <c r="N168">
        <v>0</v>
      </c>
      <c r="O168">
        <v>0</v>
      </c>
      <c r="P168">
        <v>0</v>
      </c>
      <c r="Q168">
        <v>0</v>
      </c>
      <c r="R168">
        <v>0</v>
      </c>
      <c r="S168">
        <v>2</v>
      </c>
      <c r="T168">
        <v>0</v>
      </c>
      <c r="U168">
        <v>1</v>
      </c>
      <c r="V168">
        <v>0</v>
      </c>
      <c r="W168">
        <v>3</v>
      </c>
    </row>
    <row r="169" spans="1:23" x14ac:dyDescent="0.3">
      <c r="A169">
        <v>5</v>
      </c>
      <c r="B169">
        <v>285</v>
      </c>
      <c r="C169">
        <v>0</v>
      </c>
      <c r="D169">
        <v>0</v>
      </c>
      <c r="E169">
        <v>69</v>
      </c>
      <c r="F169">
        <v>4.8772105506230352E-2</v>
      </c>
      <c r="G169">
        <v>0</v>
      </c>
      <c r="H169" s="1">
        <v>4.8723308990254642E-2</v>
      </c>
      <c r="I169" s="1">
        <v>0</v>
      </c>
      <c r="J169" s="1">
        <v>4.8723308990254642E-2</v>
      </c>
      <c r="K169" s="2">
        <v>62.6</v>
      </c>
      <c r="L169">
        <v>165</v>
      </c>
      <c r="M169" s="2">
        <v>22.993569999999998</v>
      </c>
      <c r="N169">
        <v>0</v>
      </c>
      <c r="O169">
        <v>0</v>
      </c>
      <c r="P169">
        <v>0</v>
      </c>
      <c r="Q169">
        <v>0</v>
      </c>
      <c r="R169">
        <v>0</v>
      </c>
      <c r="S169">
        <v>2</v>
      </c>
      <c r="T169">
        <v>0</v>
      </c>
      <c r="U169">
        <v>1</v>
      </c>
      <c r="V169">
        <v>0</v>
      </c>
      <c r="W169">
        <v>2</v>
      </c>
    </row>
    <row r="170" spans="1:23" x14ac:dyDescent="0.3">
      <c r="A170">
        <v>1</v>
      </c>
      <c r="B170">
        <v>35</v>
      </c>
      <c r="C170">
        <v>0</v>
      </c>
      <c r="D170">
        <v>1</v>
      </c>
      <c r="E170">
        <v>90</v>
      </c>
      <c r="F170">
        <v>2.3871607256679468</v>
      </c>
      <c r="G170">
        <v>90</v>
      </c>
      <c r="H170" s="1">
        <v>2.3847723701668344</v>
      </c>
      <c r="I170" s="1">
        <v>2.3847723701668344</v>
      </c>
      <c r="J170" s="1">
        <v>0</v>
      </c>
      <c r="K170" s="2">
        <v>47.6</v>
      </c>
      <c r="L170">
        <v>161</v>
      </c>
      <c r="M170" s="2">
        <v>18.363489999999999</v>
      </c>
      <c r="N170">
        <v>0</v>
      </c>
      <c r="O170">
        <v>0</v>
      </c>
      <c r="P170">
        <v>1</v>
      </c>
      <c r="Q170">
        <v>0</v>
      </c>
      <c r="R170">
        <v>1</v>
      </c>
      <c r="S170">
        <v>1</v>
      </c>
      <c r="T170">
        <v>1</v>
      </c>
      <c r="U170">
        <v>0</v>
      </c>
      <c r="V170">
        <v>0</v>
      </c>
      <c r="W170">
        <v>11</v>
      </c>
    </row>
    <row r="171" spans="1:23" x14ac:dyDescent="0.3">
      <c r="A171">
        <v>2</v>
      </c>
      <c r="B171">
        <v>50</v>
      </c>
      <c r="C171">
        <v>0</v>
      </c>
      <c r="D171">
        <v>0</v>
      </c>
      <c r="E171">
        <v>60</v>
      </c>
      <c r="F171">
        <v>-0.95339444599164813</v>
      </c>
      <c r="G171">
        <v>0</v>
      </c>
      <c r="H171" s="1">
        <v>-0.95244057437113672</v>
      </c>
      <c r="I171" s="1">
        <v>0</v>
      </c>
      <c r="J171" s="1">
        <v>-0.95244057437113672</v>
      </c>
      <c r="K171" s="2">
        <v>63.5</v>
      </c>
      <c r="L171">
        <v>168</v>
      </c>
      <c r="M171" s="2">
        <v>22.49858</v>
      </c>
      <c r="N171">
        <v>1</v>
      </c>
      <c r="O171">
        <v>0</v>
      </c>
      <c r="P171">
        <v>0</v>
      </c>
      <c r="Q171">
        <v>0</v>
      </c>
      <c r="R171">
        <v>0</v>
      </c>
      <c r="S171">
        <v>1</v>
      </c>
      <c r="T171">
        <v>1</v>
      </c>
      <c r="U171">
        <v>0</v>
      </c>
      <c r="V171">
        <v>0</v>
      </c>
      <c r="W171">
        <v>1</v>
      </c>
    </row>
    <row r="172" spans="1:23" x14ac:dyDescent="0.3">
      <c r="A172">
        <v>5</v>
      </c>
      <c r="B172">
        <v>294</v>
      </c>
      <c r="C172">
        <v>0</v>
      </c>
      <c r="D172">
        <v>0</v>
      </c>
      <c r="E172">
        <v>60</v>
      </c>
      <c r="F172">
        <v>-0.95339444599164813</v>
      </c>
      <c r="G172">
        <v>0</v>
      </c>
      <c r="H172" s="1">
        <v>-0.95244057437113672</v>
      </c>
      <c r="I172" s="1">
        <v>0</v>
      </c>
      <c r="J172" s="1">
        <v>-0.95244057437113672</v>
      </c>
      <c r="K172" s="2">
        <v>67.099999999999994</v>
      </c>
      <c r="L172">
        <v>165</v>
      </c>
      <c r="M172" s="2">
        <v>24.646460000000001</v>
      </c>
      <c r="N172">
        <v>0</v>
      </c>
      <c r="O172">
        <v>0</v>
      </c>
      <c r="P172">
        <v>0</v>
      </c>
      <c r="Q172">
        <v>0</v>
      </c>
      <c r="R172">
        <v>0</v>
      </c>
      <c r="S172">
        <v>3</v>
      </c>
      <c r="T172">
        <v>0</v>
      </c>
      <c r="U172">
        <v>0</v>
      </c>
      <c r="V172">
        <v>1</v>
      </c>
      <c r="W172">
        <v>1</v>
      </c>
    </row>
    <row r="173" spans="1:23" x14ac:dyDescent="0.3">
      <c r="A173">
        <v>6</v>
      </c>
      <c r="B173">
        <v>322</v>
      </c>
      <c r="C173">
        <v>0</v>
      </c>
      <c r="D173">
        <v>0</v>
      </c>
      <c r="E173">
        <v>60</v>
      </c>
      <c r="F173">
        <v>-0.95339444599164813</v>
      </c>
      <c r="G173">
        <v>0</v>
      </c>
      <c r="H173" s="1">
        <v>-0.95244057437113672</v>
      </c>
      <c r="I173" s="1">
        <v>0</v>
      </c>
      <c r="J173" s="1">
        <v>-0.95244057437113672</v>
      </c>
      <c r="K173" s="2">
        <v>81.599999999999994</v>
      </c>
      <c r="L173">
        <v>166</v>
      </c>
      <c r="M173" s="2">
        <v>29.61242</v>
      </c>
      <c r="N173">
        <v>0</v>
      </c>
      <c r="O173">
        <v>0</v>
      </c>
      <c r="P173">
        <v>0</v>
      </c>
      <c r="Q173">
        <v>0</v>
      </c>
      <c r="R173">
        <v>0</v>
      </c>
      <c r="S173">
        <v>2</v>
      </c>
      <c r="T173">
        <v>0</v>
      </c>
      <c r="U173">
        <v>1</v>
      </c>
      <c r="V173">
        <v>0</v>
      </c>
      <c r="W173">
        <v>1</v>
      </c>
    </row>
    <row r="174" spans="1:23" x14ac:dyDescent="0.3">
      <c r="A174">
        <v>4</v>
      </c>
      <c r="B174">
        <v>281</v>
      </c>
      <c r="C174">
        <v>0</v>
      </c>
      <c r="D174">
        <v>0</v>
      </c>
      <c r="E174">
        <v>61</v>
      </c>
      <c r="F174">
        <v>-0.84204260693632826</v>
      </c>
      <c r="G174">
        <v>0</v>
      </c>
      <c r="H174" s="1">
        <v>-0.84120014288653766</v>
      </c>
      <c r="I174" s="1">
        <v>0</v>
      </c>
      <c r="J174" s="1">
        <v>-0.84120014288653766</v>
      </c>
      <c r="K174" s="2">
        <v>80.3</v>
      </c>
      <c r="L174">
        <v>168</v>
      </c>
      <c r="M174" s="2">
        <v>28.450959999999998</v>
      </c>
      <c r="N174">
        <v>0</v>
      </c>
      <c r="O174">
        <v>0</v>
      </c>
      <c r="P174">
        <v>0</v>
      </c>
      <c r="Q174">
        <v>0</v>
      </c>
      <c r="R174">
        <v>0</v>
      </c>
      <c r="S174">
        <v>2</v>
      </c>
      <c r="T174">
        <v>0</v>
      </c>
      <c r="U174">
        <v>1</v>
      </c>
      <c r="V174">
        <v>0</v>
      </c>
      <c r="W174">
        <v>1</v>
      </c>
    </row>
    <row r="175" spans="1:23" x14ac:dyDescent="0.3">
      <c r="A175">
        <v>5</v>
      </c>
      <c r="B175">
        <v>295</v>
      </c>
      <c r="C175">
        <v>0</v>
      </c>
      <c r="D175">
        <v>0</v>
      </c>
      <c r="E175">
        <v>69</v>
      </c>
      <c r="F175">
        <v>4.8772105506230352E-2</v>
      </c>
      <c r="G175">
        <v>0</v>
      </c>
      <c r="H175" s="1">
        <v>4.8723308990254642E-2</v>
      </c>
      <c r="I175" s="1">
        <v>0</v>
      </c>
      <c r="J175" s="1">
        <v>4.8723308990254642E-2</v>
      </c>
      <c r="K175" s="2">
        <v>49</v>
      </c>
      <c r="L175">
        <v>153</v>
      </c>
      <c r="M175" s="2">
        <v>20.932120000000001</v>
      </c>
      <c r="N175">
        <v>0</v>
      </c>
      <c r="O175">
        <v>0</v>
      </c>
      <c r="P175">
        <v>0</v>
      </c>
      <c r="Q175">
        <v>0</v>
      </c>
      <c r="R175">
        <v>0</v>
      </c>
      <c r="S175">
        <v>2</v>
      </c>
      <c r="T175">
        <v>0</v>
      </c>
      <c r="U175">
        <v>1</v>
      </c>
      <c r="V175">
        <v>0</v>
      </c>
      <c r="W175">
        <v>3</v>
      </c>
    </row>
    <row r="176" spans="1:23" x14ac:dyDescent="0.3">
      <c r="A176">
        <v>5</v>
      </c>
      <c r="B176">
        <v>303</v>
      </c>
      <c r="C176">
        <v>0</v>
      </c>
      <c r="D176">
        <v>0</v>
      </c>
      <c r="E176">
        <v>55</v>
      </c>
      <c r="F176">
        <v>-1.5101536412682472</v>
      </c>
      <c r="G176">
        <v>0</v>
      </c>
      <c r="H176" s="1">
        <v>-1.508642731794132</v>
      </c>
      <c r="I176" s="1">
        <v>0</v>
      </c>
      <c r="J176" s="1">
        <v>-1.508642731794132</v>
      </c>
      <c r="K176" s="2">
        <v>86.2</v>
      </c>
      <c r="L176">
        <v>153</v>
      </c>
      <c r="M176" s="2">
        <v>36.823439999999998</v>
      </c>
      <c r="N176">
        <v>1</v>
      </c>
      <c r="O176">
        <v>0</v>
      </c>
      <c r="P176">
        <v>1</v>
      </c>
      <c r="Q176">
        <v>0</v>
      </c>
      <c r="R176">
        <v>1</v>
      </c>
      <c r="S176">
        <v>2</v>
      </c>
      <c r="T176">
        <v>0</v>
      </c>
      <c r="U176">
        <v>1</v>
      </c>
      <c r="V176">
        <v>0</v>
      </c>
      <c r="W176">
        <v>3</v>
      </c>
    </row>
    <row r="177" spans="1:23" x14ac:dyDescent="0.3">
      <c r="A177">
        <v>6</v>
      </c>
      <c r="B177">
        <v>315</v>
      </c>
      <c r="C177">
        <v>0</v>
      </c>
      <c r="D177">
        <v>1</v>
      </c>
      <c r="E177">
        <v>83</v>
      </c>
      <c r="F177">
        <v>1.6076978522807079</v>
      </c>
      <c r="G177">
        <v>83</v>
      </c>
      <c r="H177" s="1">
        <v>1.6060893497746411</v>
      </c>
      <c r="I177" s="1">
        <v>1.6060893497746411</v>
      </c>
      <c r="J177" s="1">
        <v>0</v>
      </c>
      <c r="K177" s="2">
        <v>59</v>
      </c>
      <c r="L177">
        <v>153</v>
      </c>
      <c r="M177" s="2">
        <v>25.203980000000001</v>
      </c>
      <c r="N177">
        <v>0</v>
      </c>
      <c r="O177">
        <v>0</v>
      </c>
      <c r="P177">
        <v>1</v>
      </c>
      <c r="Q177">
        <v>0</v>
      </c>
      <c r="R177">
        <v>0</v>
      </c>
      <c r="S177">
        <v>3</v>
      </c>
      <c r="T177">
        <v>0</v>
      </c>
      <c r="U177">
        <v>0</v>
      </c>
      <c r="V177">
        <v>1</v>
      </c>
      <c r="W177">
        <v>8</v>
      </c>
    </row>
    <row r="178" spans="1:23" x14ac:dyDescent="0.3">
      <c r="A178">
        <v>2</v>
      </c>
      <c r="B178">
        <v>73</v>
      </c>
      <c r="C178">
        <v>0</v>
      </c>
      <c r="D178">
        <v>0</v>
      </c>
      <c r="E178">
        <v>69</v>
      </c>
      <c r="F178">
        <v>4.8772105506230352E-2</v>
      </c>
      <c r="G178">
        <v>0</v>
      </c>
      <c r="H178" s="1">
        <v>4.8723308990254642E-2</v>
      </c>
      <c r="I178" s="1">
        <v>0</v>
      </c>
      <c r="J178" s="1">
        <v>4.8723308990254642E-2</v>
      </c>
      <c r="K178" s="2">
        <v>58.5</v>
      </c>
      <c r="L178">
        <v>170</v>
      </c>
      <c r="M178" s="2">
        <v>20.24221</v>
      </c>
      <c r="N178">
        <v>0</v>
      </c>
      <c r="O178">
        <v>0</v>
      </c>
      <c r="P178">
        <v>0</v>
      </c>
      <c r="Q178">
        <v>0</v>
      </c>
      <c r="R178">
        <v>0</v>
      </c>
      <c r="S178">
        <v>1</v>
      </c>
      <c r="T178">
        <v>1</v>
      </c>
      <c r="U178">
        <v>0</v>
      </c>
      <c r="V178">
        <v>0</v>
      </c>
      <c r="W178">
        <v>2</v>
      </c>
    </row>
    <row r="179" spans="1:23" x14ac:dyDescent="0.3">
      <c r="A179">
        <v>3</v>
      </c>
      <c r="B179">
        <v>163</v>
      </c>
      <c r="C179">
        <v>0</v>
      </c>
      <c r="D179">
        <v>0</v>
      </c>
      <c r="E179">
        <v>89</v>
      </c>
      <c r="F179">
        <v>2.2758088866126269</v>
      </c>
      <c r="G179">
        <v>0</v>
      </c>
      <c r="H179" s="1">
        <v>2.2735319386822352</v>
      </c>
      <c r="I179" s="1">
        <v>0</v>
      </c>
      <c r="J179" s="1">
        <v>2.2735319386822352</v>
      </c>
      <c r="K179" s="2">
        <v>52.2</v>
      </c>
      <c r="L179">
        <v>157</v>
      </c>
      <c r="M179" s="2">
        <v>21.177330000000001</v>
      </c>
      <c r="N179">
        <v>0</v>
      </c>
      <c r="O179">
        <v>0</v>
      </c>
      <c r="P179">
        <v>0</v>
      </c>
      <c r="Q179">
        <v>0</v>
      </c>
      <c r="R179">
        <v>0</v>
      </c>
      <c r="S179">
        <v>2</v>
      </c>
      <c r="T179">
        <v>0</v>
      </c>
      <c r="U179">
        <v>1</v>
      </c>
      <c r="V179">
        <v>0</v>
      </c>
      <c r="W179">
        <v>7</v>
      </c>
    </row>
    <row r="180" spans="1:23" x14ac:dyDescent="0.3">
      <c r="A180">
        <v>3</v>
      </c>
      <c r="B180">
        <v>116</v>
      </c>
      <c r="C180">
        <v>0</v>
      </c>
      <c r="D180">
        <v>1</v>
      </c>
      <c r="E180">
        <v>85</v>
      </c>
      <c r="F180">
        <v>1.8304015303913477</v>
      </c>
      <c r="G180">
        <v>85</v>
      </c>
      <c r="H180" s="1">
        <v>1.8285702127438392</v>
      </c>
      <c r="I180" s="1">
        <v>1.8285702127438392</v>
      </c>
      <c r="J180" s="1">
        <v>0</v>
      </c>
      <c r="K180" s="2">
        <v>54.9</v>
      </c>
      <c r="L180">
        <v>159</v>
      </c>
      <c r="M180" s="2">
        <v>21.715910000000001</v>
      </c>
      <c r="N180">
        <v>0</v>
      </c>
      <c r="O180">
        <v>1</v>
      </c>
      <c r="P180">
        <v>1</v>
      </c>
      <c r="Q180">
        <v>1</v>
      </c>
      <c r="R180">
        <v>0</v>
      </c>
      <c r="S180">
        <v>3</v>
      </c>
      <c r="T180">
        <v>0</v>
      </c>
      <c r="U180">
        <v>0</v>
      </c>
      <c r="V180">
        <v>1</v>
      </c>
      <c r="W180">
        <v>11</v>
      </c>
    </row>
    <row r="181" spans="1:23" x14ac:dyDescent="0.3">
      <c r="A181">
        <v>3</v>
      </c>
      <c r="B181">
        <v>184</v>
      </c>
      <c r="C181">
        <v>0</v>
      </c>
      <c r="D181">
        <v>0</v>
      </c>
      <c r="E181">
        <v>82</v>
      </c>
      <c r="F181">
        <v>1.4963460132253881</v>
      </c>
      <c r="G181">
        <v>0</v>
      </c>
      <c r="H181" s="1">
        <v>1.4948489182900422</v>
      </c>
      <c r="I181" s="1">
        <v>0</v>
      </c>
      <c r="J181" s="1">
        <v>1.4948489182900422</v>
      </c>
      <c r="K181" s="2">
        <v>78.5</v>
      </c>
      <c r="L181">
        <v>161</v>
      </c>
      <c r="M181" s="2">
        <v>30.284320000000001</v>
      </c>
      <c r="N181">
        <v>0</v>
      </c>
      <c r="O181">
        <v>0</v>
      </c>
      <c r="P181">
        <v>0</v>
      </c>
      <c r="Q181">
        <v>0</v>
      </c>
      <c r="R181">
        <v>0</v>
      </c>
      <c r="S181">
        <v>1</v>
      </c>
      <c r="T181">
        <v>1</v>
      </c>
      <c r="U181">
        <v>0</v>
      </c>
      <c r="V181">
        <v>0</v>
      </c>
      <c r="W181">
        <v>5</v>
      </c>
    </row>
    <row r="182" spans="1:23" x14ac:dyDescent="0.3">
      <c r="A182">
        <v>4</v>
      </c>
      <c r="B182">
        <v>194</v>
      </c>
      <c r="C182">
        <v>0</v>
      </c>
      <c r="D182">
        <v>0</v>
      </c>
      <c r="E182">
        <v>63</v>
      </c>
      <c r="F182">
        <v>-0.61933892882568864</v>
      </c>
      <c r="G182">
        <v>0</v>
      </c>
      <c r="H182" s="1">
        <v>-0.61871927991733955</v>
      </c>
      <c r="I182" s="1">
        <v>0</v>
      </c>
      <c r="J182" s="1">
        <v>-0.61871927991733955</v>
      </c>
      <c r="K182" s="2">
        <v>77.099999999999994</v>
      </c>
      <c r="L182">
        <v>157</v>
      </c>
      <c r="M182" s="2">
        <v>31.279160000000001</v>
      </c>
      <c r="N182">
        <v>0</v>
      </c>
      <c r="O182">
        <v>0</v>
      </c>
      <c r="P182">
        <v>0</v>
      </c>
      <c r="Q182">
        <v>0</v>
      </c>
      <c r="R182">
        <v>0</v>
      </c>
      <c r="S182">
        <v>1</v>
      </c>
      <c r="T182">
        <v>1</v>
      </c>
      <c r="U182">
        <v>0</v>
      </c>
      <c r="V182">
        <v>0</v>
      </c>
      <c r="W182">
        <v>1</v>
      </c>
    </row>
    <row r="183" spans="1:23" x14ac:dyDescent="0.3">
      <c r="A183">
        <v>6</v>
      </c>
      <c r="B183">
        <v>306</v>
      </c>
      <c r="C183">
        <v>0</v>
      </c>
      <c r="D183">
        <v>1</v>
      </c>
      <c r="E183">
        <v>63</v>
      </c>
      <c r="F183">
        <v>-0.61933892882568864</v>
      </c>
      <c r="G183">
        <v>63</v>
      </c>
      <c r="H183" s="1">
        <v>-0.61871927991733955</v>
      </c>
      <c r="I183" s="1">
        <v>-0.61871927991733955</v>
      </c>
      <c r="J183" s="1">
        <v>0</v>
      </c>
      <c r="K183" s="2">
        <v>81.599999999999994</v>
      </c>
      <c r="L183">
        <v>165</v>
      </c>
      <c r="M183" s="2">
        <v>29.972449999999998</v>
      </c>
      <c r="N183">
        <v>0</v>
      </c>
      <c r="O183">
        <v>0</v>
      </c>
      <c r="P183">
        <v>0</v>
      </c>
      <c r="Q183">
        <v>0</v>
      </c>
      <c r="R183">
        <v>0</v>
      </c>
      <c r="S183">
        <v>2</v>
      </c>
      <c r="T183">
        <v>0</v>
      </c>
      <c r="U183">
        <v>1</v>
      </c>
      <c r="V183">
        <v>0</v>
      </c>
      <c r="W183">
        <v>2</v>
      </c>
    </row>
    <row r="184" spans="1:23" x14ac:dyDescent="0.3">
      <c r="A184">
        <v>6</v>
      </c>
      <c r="B184">
        <v>325</v>
      </c>
      <c r="C184">
        <v>0</v>
      </c>
      <c r="D184">
        <v>0</v>
      </c>
      <c r="E184">
        <v>61</v>
      </c>
      <c r="F184">
        <v>-0.84204260693632826</v>
      </c>
      <c r="G184">
        <v>0</v>
      </c>
      <c r="H184" s="1">
        <v>-0.84120014288653766</v>
      </c>
      <c r="I184" s="1">
        <v>0</v>
      </c>
      <c r="J184" s="1">
        <v>-0.84120014288653766</v>
      </c>
      <c r="K184" s="2">
        <v>64.400000000000006</v>
      </c>
      <c r="L184">
        <v>158</v>
      </c>
      <c r="M184" s="2">
        <v>25.797149999999998</v>
      </c>
      <c r="N184">
        <v>1</v>
      </c>
      <c r="O184">
        <v>0</v>
      </c>
      <c r="P184">
        <v>0</v>
      </c>
      <c r="Q184">
        <v>0</v>
      </c>
      <c r="R184">
        <v>0</v>
      </c>
      <c r="S184">
        <v>1</v>
      </c>
      <c r="T184">
        <v>1</v>
      </c>
      <c r="U184">
        <v>0</v>
      </c>
      <c r="V184">
        <v>0</v>
      </c>
      <c r="W184">
        <v>1</v>
      </c>
    </row>
    <row r="185" spans="1:23" x14ac:dyDescent="0.3">
      <c r="A185">
        <v>1</v>
      </c>
      <c r="B185">
        <v>29</v>
      </c>
      <c r="C185">
        <v>0</v>
      </c>
      <c r="D185">
        <v>0</v>
      </c>
      <c r="E185">
        <v>56</v>
      </c>
      <c r="F185">
        <v>-1.3988018022129274</v>
      </c>
      <c r="G185">
        <v>0</v>
      </c>
      <c r="H185" s="1">
        <v>-1.3974023003095328</v>
      </c>
      <c r="I185" s="1">
        <v>0</v>
      </c>
      <c r="J185" s="1">
        <v>-1.3974023003095328</v>
      </c>
      <c r="K185" s="2">
        <v>70.8</v>
      </c>
      <c r="L185">
        <v>168</v>
      </c>
      <c r="M185" s="2">
        <v>25.085039999999999</v>
      </c>
      <c r="N185">
        <v>0</v>
      </c>
      <c r="O185">
        <v>0</v>
      </c>
      <c r="P185">
        <v>0</v>
      </c>
      <c r="Q185">
        <v>0</v>
      </c>
      <c r="R185">
        <v>0</v>
      </c>
      <c r="S185">
        <v>1</v>
      </c>
      <c r="T185">
        <v>1</v>
      </c>
      <c r="U185">
        <v>0</v>
      </c>
      <c r="V185">
        <v>0</v>
      </c>
      <c r="W185">
        <v>0</v>
      </c>
    </row>
    <row r="186" spans="1:23" x14ac:dyDescent="0.3">
      <c r="A186">
        <v>2</v>
      </c>
      <c r="B186">
        <v>49</v>
      </c>
      <c r="C186">
        <v>0</v>
      </c>
      <c r="D186">
        <v>0</v>
      </c>
      <c r="E186">
        <v>59</v>
      </c>
      <c r="F186">
        <v>-1.064746285046968</v>
      </c>
      <c r="G186">
        <v>0</v>
      </c>
      <c r="H186" s="1">
        <v>-1.0636810058557358</v>
      </c>
      <c r="I186" s="1">
        <v>0</v>
      </c>
      <c r="J186" s="1">
        <v>-1.0636810058557358</v>
      </c>
      <c r="K186" s="2">
        <v>86.2</v>
      </c>
      <c r="L186">
        <v>167</v>
      </c>
      <c r="M186" s="2">
        <v>30.908239999999999</v>
      </c>
      <c r="N186">
        <v>0</v>
      </c>
      <c r="O186">
        <v>0</v>
      </c>
      <c r="P186">
        <v>0</v>
      </c>
      <c r="Q186">
        <v>0</v>
      </c>
      <c r="R186">
        <v>0</v>
      </c>
      <c r="S186">
        <v>2</v>
      </c>
      <c r="T186">
        <v>0</v>
      </c>
      <c r="U186">
        <v>1</v>
      </c>
      <c r="V186">
        <v>0</v>
      </c>
      <c r="W186">
        <v>0</v>
      </c>
    </row>
    <row r="187" spans="1:23" x14ac:dyDescent="0.3">
      <c r="A187">
        <v>1</v>
      </c>
      <c r="B187">
        <v>26</v>
      </c>
      <c r="C187">
        <v>0</v>
      </c>
      <c r="D187">
        <v>0</v>
      </c>
      <c r="E187">
        <v>60</v>
      </c>
      <c r="F187">
        <v>-0.95339444599164813</v>
      </c>
      <c r="G187">
        <v>0</v>
      </c>
      <c r="H187" s="1">
        <v>-0.95244057437113672</v>
      </c>
      <c r="I187" s="1">
        <v>0</v>
      </c>
      <c r="J187" s="1">
        <v>-0.95244057437113672</v>
      </c>
      <c r="K187" s="2">
        <v>59</v>
      </c>
      <c r="L187">
        <v>157</v>
      </c>
      <c r="M187" s="2">
        <v>23.936060000000001</v>
      </c>
      <c r="N187">
        <v>0</v>
      </c>
      <c r="O187">
        <v>0</v>
      </c>
      <c r="P187">
        <v>0</v>
      </c>
      <c r="Q187">
        <v>0</v>
      </c>
      <c r="R187">
        <v>0</v>
      </c>
      <c r="S187">
        <v>3</v>
      </c>
      <c r="T187">
        <v>0</v>
      </c>
      <c r="U187">
        <v>0</v>
      </c>
      <c r="V187">
        <v>1</v>
      </c>
      <c r="W187">
        <v>1</v>
      </c>
    </row>
    <row r="188" spans="1:23" x14ac:dyDescent="0.3">
      <c r="A188">
        <v>6</v>
      </c>
      <c r="B188">
        <v>324</v>
      </c>
      <c r="C188">
        <v>0</v>
      </c>
      <c r="D188">
        <v>0</v>
      </c>
      <c r="E188">
        <v>67</v>
      </c>
      <c r="F188">
        <v>-0.17393157260440931</v>
      </c>
      <c r="G188">
        <v>0</v>
      </c>
      <c r="H188" s="1">
        <v>-0.17375755397894344</v>
      </c>
      <c r="I188" s="1">
        <v>0</v>
      </c>
      <c r="J188" s="1">
        <v>-0.17375755397894344</v>
      </c>
      <c r="K188" s="2">
        <v>67.599999999999994</v>
      </c>
      <c r="L188">
        <v>156</v>
      </c>
      <c r="M188" s="2">
        <v>27.77778</v>
      </c>
      <c r="N188">
        <v>0</v>
      </c>
      <c r="O188">
        <v>0</v>
      </c>
      <c r="P188">
        <v>0</v>
      </c>
      <c r="Q188">
        <v>0</v>
      </c>
      <c r="R188">
        <v>0</v>
      </c>
      <c r="S188">
        <v>3</v>
      </c>
      <c r="T188">
        <v>0</v>
      </c>
      <c r="U188">
        <v>0</v>
      </c>
      <c r="V188">
        <v>1</v>
      </c>
      <c r="W188">
        <v>2</v>
      </c>
    </row>
    <row r="189" spans="1:23" x14ac:dyDescent="0.3">
      <c r="A189">
        <v>3</v>
      </c>
      <c r="B189">
        <v>146</v>
      </c>
      <c r="C189">
        <v>0</v>
      </c>
      <c r="D189">
        <v>1</v>
      </c>
      <c r="E189">
        <v>73</v>
      </c>
      <c r="F189">
        <v>0.49417946172750965</v>
      </c>
      <c r="G189">
        <v>73</v>
      </c>
      <c r="H189" s="1">
        <v>0.49368503492865079</v>
      </c>
      <c r="I189" s="1">
        <v>0.49368503492865079</v>
      </c>
      <c r="J189" s="1">
        <v>0</v>
      </c>
      <c r="K189" s="2">
        <v>55.3</v>
      </c>
      <c r="L189">
        <v>166</v>
      </c>
      <c r="M189" s="2">
        <v>20.06822</v>
      </c>
      <c r="N189">
        <v>1</v>
      </c>
      <c r="O189">
        <v>0</v>
      </c>
      <c r="P189">
        <v>0</v>
      </c>
      <c r="Q189">
        <v>0</v>
      </c>
      <c r="R189">
        <v>0</v>
      </c>
      <c r="S189">
        <v>3</v>
      </c>
      <c r="T189">
        <v>0</v>
      </c>
      <c r="U189">
        <v>0</v>
      </c>
      <c r="V189">
        <v>1</v>
      </c>
      <c r="W189">
        <v>5</v>
      </c>
    </row>
    <row r="190" spans="1:23" x14ac:dyDescent="0.3">
      <c r="A190">
        <v>6</v>
      </c>
      <c r="B190">
        <v>309</v>
      </c>
      <c r="C190">
        <v>0</v>
      </c>
      <c r="D190">
        <v>0</v>
      </c>
      <c r="E190">
        <v>59</v>
      </c>
      <c r="F190">
        <v>-1.064746285046968</v>
      </c>
      <c r="G190">
        <v>0</v>
      </c>
      <c r="H190" s="1">
        <v>-1.0636810058557358</v>
      </c>
      <c r="I190" s="1">
        <v>0</v>
      </c>
      <c r="J190" s="1">
        <v>-1.0636810058557358</v>
      </c>
      <c r="K190" s="2">
        <v>55.3</v>
      </c>
      <c r="L190">
        <v>165</v>
      </c>
      <c r="M190" s="2">
        <v>20.31221</v>
      </c>
      <c r="N190">
        <v>0</v>
      </c>
      <c r="O190">
        <v>0</v>
      </c>
      <c r="P190">
        <v>0</v>
      </c>
      <c r="Q190">
        <v>0</v>
      </c>
      <c r="R190">
        <v>0</v>
      </c>
      <c r="S190">
        <v>3</v>
      </c>
      <c r="T190">
        <v>0</v>
      </c>
      <c r="U190">
        <v>0</v>
      </c>
      <c r="V190">
        <v>1</v>
      </c>
      <c r="W190">
        <v>1</v>
      </c>
    </row>
    <row r="191" spans="1:23" x14ac:dyDescent="0.3">
      <c r="A191">
        <v>6</v>
      </c>
      <c r="B191">
        <v>313</v>
      </c>
      <c r="C191">
        <v>0</v>
      </c>
      <c r="D191">
        <v>1</v>
      </c>
      <c r="E191">
        <v>79</v>
      </c>
      <c r="F191">
        <v>1.1622904960594287</v>
      </c>
      <c r="G191">
        <v>79</v>
      </c>
      <c r="H191" s="1">
        <v>1.1611276238362451</v>
      </c>
      <c r="I191" s="1">
        <v>1.1611276238362451</v>
      </c>
      <c r="J191" s="1">
        <v>0</v>
      </c>
      <c r="K191" s="2">
        <v>72.599999999999994</v>
      </c>
      <c r="L191">
        <v>156</v>
      </c>
      <c r="M191" s="2">
        <v>29.832350000000002</v>
      </c>
      <c r="N191">
        <v>0</v>
      </c>
      <c r="O191">
        <v>0</v>
      </c>
      <c r="P191">
        <v>1</v>
      </c>
      <c r="Q191">
        <v>0</v>
      </c>
      <c r="R191">
        <v>0</v>
      </c>
      <c r="S191">
        <v>3</v>
      </c>
      <c r="T191">
        <v>0</v>
      </c>
      <c r="U191">
        <v>0</v>
      </c>
      <c r="V191">
        <v>1</v>
      </c>
      <c r="W191">
        <v>7</v>
      </c>
    </row>
    <row r="192" spans="1:23" x14ac:dyDescent="0.3">
      <c r="A192">
        <v>2</v>
      </c>
      <c r="B192">
        <v>64</v>
      </c>
      <c r="C192">
        <v>0</v>
      </c>
      <c r="D192">
        <v>0</v>
      </c>
      <c r="E192">
        <v>68</v>
      </c>
      <c r="F192">
        <v>-6.2579733549089481E-2</v>
      </c>
      <c r="G192">
        <v>0</v>
      </c>
      <c r="H192" s="1">
        <v>-6.2517122494344393E-2</v>
      </c>
      <c r="I192" s="1">
        <v>0</v>
      </c>
      <c r="J192" s="1">
        <v>-6.2517122494344393E-2</v>
      </c>
      <c r="K192" s="2">
        <v>90.7</v>
      </c>
      <c r="L192">
        <v>163</v>
      </c>
      <c r="M192" s="2">
        <v>34.137529999999998</v>
      </c>
      <c r="N192">
        <v>1</v>
      </c>
      <c r="O192">
        <v>0</v>
      </c>
      <c r="P192">
        <v>0</v>
      </c>
      <c r="Q192">
        <v>0</v>
      </c>
      <c r="R192">
        <v>0</v>
      </c>
      <c r="S192">
        <v>2</v>
      </c>
      <c r="T192">
        <v>0</v>
      </c>
      <c r="U192">
        <v>1</v>
      </c>
      <c r="V192">
        <v>0</v>
      </c>
      <c r="W192">
        <v>2</v>
      </c>
    </row>
    <row r="193" spans="1:23" x14ac:dyDescent="0.3">
      <c r="A193">
        <v>4</v>
      </c>
      <c r="B193">
        <v>282</v>
      </c>
      <c r="C193">
        <v>0</v>
      </c>
      <c r="D193">
        <v>1</v>
      </c>
      <c r="E193">
        <v>57</v>
      </c>
      <c r="F193">
        <v>-1.2874499631576075</v>
      </c>
      <c r="G193">
        <v>57</v>
      </c>
      <c r="H193" s="1">
        <v>-1.2861618688249339</v>
      </c>
      <c r="I193" s="1">
        <v>-1.2861618688249339</v>
      </c>
      <c r="J193" s="1">
        <v>0</v>
      </c>
      <c r="K193" s="2">
        <v>71.2</v>
      </c>
      <c r="L193">
        <v>159</v>
      </c>
      <c r="M193" s="2">
        <v>28.163440000000001</v>
      </c>
      <c r="N193">
        <v>0</v>
      </c>
      <c r="O193">
        <v>0</v>
      </c>
      <c r="P193">
        <v>0</v>
      </c>
      <c r="Q193">
        <v>0</v>
      </c>
      <c r="R193">
        <v>0</v>
      </c>
      <c r="S193">
        <v>2</v>
      </c>
      <c r="T193">
        <v>0</v>
      </c>
      <c r="U193">
        <v>1</v>
      </c>
      <c r="V193">
        <v>0</v>
      </c>
      <c r="W193">
        <v>1</v>
      </c>
    </row>
    <row r="194" spans="1:23" x14ac:dyDescent="0.3">
      <c r="A194">
        <v>1</v>
      </c>
      <c r="B194">
        <v>27</v>
      </c>
      <c r="C194">
        <v>0</v>
      </c>
      <c r="D194">
        <v>0</v>
      </c>
      <c r="E194">
        <v>70</v>
      </c>
      <c r="F194">
        <v>0.16012394456155019</v>
      </c>
      <c r="G194">
        <v>0</v>
      </c>
      <c r="H194" s="1">
        <v>0.15996374047485368</v>
      </c>
      <c r="I194" s="1">
        <v>0</v>
      </c>
      <c r="J194" s="1">
        <v>0.15996374047485368</v>
      </c>
      <c r="K194" s="2">
        <v>65.3</v>
      </c>
      <c r="L194">
        <v>158</v>
      </c>
      <c r="M194" s="2">
        <v>26.15767</v>
      </c>
      <c r="N194">
        <v>0</v>
      </c>
      <c r="O194">
        <v>0</v>
      </c>
      <c r="P194">
        <v>0</v>
      </c>
      <c r="Q194">
        <v>0</v>
      </c>
      <c r="R194">
        <v>0</v>
      </c>
      <c r="S194">
        <v>1</v>
      </c>
      <c r="T194">
        <v>1</v>
      </c>
      <c r="U194">
        <v>0</v>
      </c>
      <c r="V194">
        <v>0</v>
      </c>
      <c r="W194">
        <v>3</v>
      </c>
    </row>
    <row r="195" spans="1:23" x14ac:dyDescent="0.3">
      <c r="A195">
        <v>1</v>
      </c>
      <c r="B195">
        <v>36</v>
      </c>
      <c r="C195">
        <v>0</v>
      </c>
      <c r="D195">
        <v>0</v>
      </c>
      <c r="E195">
        <v>56</v>
      </c>
      <c r="F195">
        <v>-1.3988018022129274</v>
      </c>
      <c r="G195">
        <v>0</v>
      </c>
      <c r="H195" s="1">
        <v>-1.3974023003095328</v>
      </c>
      <c r="I195" s="1">
        <v>0</v>
      </c>
      <c r="J195" s="1">
        <v>-1.3974023003095328</v>
      </c>
      <c r="K195" s="2">
        <v>74.8</v>
      </c>
      <c r="L195">
        <v>159</v>
      </c>
      <c r="M195" s="2">
        <v>29.587440000000001</v>
      </c>
      <c r="N195">
        <v>0</v>
      </c>
      <c r="O195">
        <v>0</v>
      </c>
      <c r="P195">
        <v>0</v>
      </c>
      <c r="Q195">
        <v>0</v>
      </c>
      <c r="R195">
        <v>0</v>
      </c>
      <c r="S195">
        <v>3</v>
      </c>
      <c r="T195">
        <v>0</v>
      </c>
      <c r="U195">
        <v>0</v>
      </c>
      <c r="V195">
        <v>1</v>
      </c>
      <c r="W195">
        <v>0</v>
      </c>
    </row>
    <row r="196" spans="1:23" x14ac:dyDescent="0.3">
      <c r="A196">
        <v>5</v>
      </c>
      <c r="B196">
        <v>296</v>
      </c>
      <c r="C196">
        <v>0</v>
      </c>
      <c r="D196">
        <v>0</v>
      </c>
      <c r="E196">
        <v>60</v>
      </c>
      <c r="F196">
        <v>-0.95339444599164813</v>
      </c>
      <c r="G196">
        <v>0</v>
      </c>
      <c r="H196" s="1">
        <v>-0.95244057437113672</v>
      </c>
      <c r="I196" s="1">
        <v>0</v>
      </c>
      <c r="J196" s="1">
        <v>-0.95244057437113672</v>
      </c>
      <c r="K196" s="2">
        <v>95.3</v>
      </c>
      <c r="L196">
        <v>171</v>
      </c>
      <c r="M196" s="2">
        <v>32.59122</v>
      </c>
      <c r="N196">
        <v>0</v>
      </c>
      <c r="O196">
        <v>0</v>
      </c>
      <c r="P196">
        <v>1</v>
      </c>
      <c r="Q196">
        <v>0</v>
      </c>
      <c r="R196">
        <v>0</v>
      </c>
      <c r="S196">
        <v>2</v>
      </c>
      <c r="T196">
        <v>0</v>
      </c>
      <c r="U196">
        <v>1</v>
      </c>
      <c r="V196">
        <v>0</v>
      </c>
      <c r="W196">
        <v>3</v>
      </c>
    </row>
    <row r="197" spans="1:23" x14ac:dyDescent="0.3">
      <c r="A197">
        <v>1</v>
      </c>
      <c r="B197">
        <v>38</v>
      </c>
      <c r="C197">
        <v>0</v>
      </c>
      <c r="D197">
        <v>0</v>
      </c>
      <c r="E197">
        <v>67</v>
      </c>
      <c r="F197">
        <v>-0.17393157260440931</v>
      </c>
      <c r="G197">
        <v>0</v>
      </c>
      <c r="H197" s="1">
        <v>-0.17375755397894344</v>
      </c>
      <c r="I197" s="1">
        <v>0</v>
      </c>
      <c r="J197" s="1">
        <v>-0.17375755397894344</v>
      </c>
      <c r="K197" s="2">
        <v>66.7</v>
      </c>
      <c r="L197">
        <v>155</v>
      </c>
      <c r="M197" s="2">
        <v>27.76275</v>
      </c>
      <c r="N197">
        <v>0</v>
      </c>
      <c r="O197">
        <v>0</v>
      </c>
      <c r="P197">
        <v>0</v>
      </c>
      <c r="Q197">
        <v>0</v>
      </c>
      <c r="R197">
        <v>0</v>
      </c>
      <c r="S197">
        <v>1</v>
      </c>
      <c r="T197">
        <v>1</v>
      </c>
      <c r="U197">
        <v>0</v>
      </c>
      <c r="V197">
        <v>0</v>
      </c>
      <c r="W197">
        <v>2</v>
      </c>
    </row>
    <row r="198" spans="1:23" x14ac:dyDescent="0.3">
      <c r="A198">
        <v>5</v>
      </c>
      <c r="B198">
        <v>301</v>
      </c>
      <c r="C198">
        <v>0</v>
      </c>
      <c r="D198">
        <v>0</v>
      </c>
      <c r="E198">
        <v>69</v>
      </c>
      <c r="F198">
        <v>4.8772105506230352E-2</v>
      </c>
      <c r="G198">
        <v>0</v>
      </c>
      <c r="H198" s="1">
        <v>4.8723308990254642E-2</v>
      </c>
      <c r="I198" s="1">
        <v>0</v>
      </c>
      <c r="J198" s="1">
        <v>4.8723308990254642E-2</v>
      </c>
      <c r="K198" s="2">
        <v>98.9</v>
      </c>
      <c r="L198">
        <v>158</v>
      </c>
      <c r="M198" s="2">
        <v>39.617049999999999</v>
      </c>
      <c r="N198">
        <v>1</v>
      </c>
      <c r="O198">
        <v>0</v>
      </c>
      <c r="P198">
        <v>0</v>
      </c>
      <c r="Q198">
        <v>0</v>
      </c>
      <c r="R198">
        <v>0</v>
      </c>
      <c r="S198">
        <v>2</v>
      </c>
      <c r="T198">
        <v>0</v>
      </c>
      <c r="U198">
        <v>1</v>
      </c>
      <c r="V198">
        <v>0</v>
      </c>
      <c r="W198">
        <v>2</v>
      </c>
    </row>
    <row r="199" spans="1:23" x14ac:dyDescent="0.3">
      <c r="A199">
        <v>1</v>
      </c>
      <c r="B199">
        <v>21</v>
      </c>
      <c r="C199">
        <v>0</v>
      </c>
      <c r="D199">
        <v>0</v>
      </c>
      <c r="E199">
        <v>60</v>
      </c>
      <c r="F199">
        <v>-0.95339444599164813</v>
      </c>
      <c r="G199">
        <v>0</v>
      </c>
      <c r="H199" s="1">
        <v>-0.95244057437113672</v>
      </c>
      <c r="I199" s="1">
        <v>0</v>
      </c>
      <c r="J199" s="1">
        <v>-0.95244057437113672</v>
      </c>
      <c r="K199" s="2">
        <v>79.400000000000006</v>
      </c>
      <c r="L199">
        <v>168</v>
      </c>
      <c r="M199" s="2">
        <v>28.132090000000002</v>
      </c>
      <c r="N199">
        <v>1</v>
      </c>
      <c r="O199">
        <v>1</v>
      </c>
      <c r="P199">
        <v>0</v>
      </c>
      <c r="Q199">
        <v>0</v>
      </c>
      <c r="R199">
        <v>0</v>
      </c>
      <c r="S199">
        <v>1</v>
      </c>
      <c r="T199">
        <v>1</v>
      </c>
      <c r="U199">
        <v>0</v>
      </c>
      <c r="V199">
        <v>0</v>
      </c>
      <c r="W199">
        <v>2</v>
      </c>
    </row>
    <row r="200" spans="1:23" x14ac:dyDescent="0.3">
      <c r="A200">
        <v>5</v>
      </c>
      <c r="B200">
        <v>301</v>
      </c>
      <c r="C200">
        <v>0</v>
      </c>
      <c r="D200">
        <v>1</v>
      </c>
      <c r="E200">
        <v>78</v>
      </c>
      <c r="F200">
        <v>1.0509386570041088</v>
      </c>
      <c r="G200">
        <v>78</v>
      </c>
      <c r="H200" s="1">
        <v>1.049887192351646</v>
      </c>
      <c r="I200" s="1">
        <v>1.049887192351646</v>
      </c>
      <c r="J200" s="1">
        <v>0</v>
      </c>
      <c r="K200" s="2">
        <v>70.8</v>
      </c>
      <c r="L200">
        <v>165</v>
      </c>
      <c r="M200" s="2">
        <v>26.005510000000001</v>
      </c>
      <c r="N200">
        <v>0</v>
      </c>
      <c r="O200">
        <v>0</v>
      </c>
      <c r="P200">
        <v>1</v>
      </c>
      <c r="Q200">
        <v>0</v>
      </c>
      <c r="R200">
        <v>0</v>
      </c>
      <c r="S200">
        <v>1</v>
      </c>
      <c r="T200">
        <v>1</v>
      </c>
      <c r="U200">
        <v>0</v>
      </c>
      <c r="V200">
        <v>0</v>
      </c>
      <c r="W200">
        <v>7</v>
      </c>
    </row>
    <row r="201" spans="1:23" x14ac:dyDescent="0.3">
      <c r="A201">
        <v>2</v>
      </c>
      <c r="B201">
        <v>70</v>
      </c>
      <c r="C201">
        <v>0</v>
      </c>
      <c r="D201">
        <v>0</v>
      </c>
      <c r="E201">
        <v>56</v>
      </c>
      <c r="F201">
        <v>-1.3988018022129274</v>
      </c>
      <c r="G201">
        <v>0</v>
      </c>
      <c r="H201" s="1">
        <v>-1.3974023003095328</v>
      </c>
      <c r="I201" s="1">
        <v>0</v>
      </c>
      <c r="J201" s="1">
        <v>-1.3974023003095328</v>
      </c>
      <c r="K201" s="2">
        <v>127</v>
      </c>
      <c r="L201">
        <v>168</v>
      </c>
      <c r="M201" s="2">
        <v>44.997169999999997</v>
      </c>
      <c r="N201">
        <v>0</v>
      </c>
      <c r="O201">
        <v>0</v>
      </c>
      <c r="P201">
        <v>1</v>
      </c>
      <c r="Q201">
        <v>0</v>
      </c>
      <c r="R201">
        <v>0</v>
      </c>
      <c r="S201">
        <v>2</v>
      </c>
      <c r="T201">
        <v>0</v>
      </c>
      <c r="U201">
        <v>1</v>
      </c>
      <c r="V201">
        <v>0</v>
      </c>
      <c r="W201">
        <v>2</v>
      </c>
    </row>
    <row r="202" spans="1:23" x14ac:dyDescent="0.3">
      <c r="A202">
        <v>6</v>
      </c>
      <c r="B202">
        <v>318</v>
      </c>
      <c r="C202">
        <v>0</v>
      </c>
      <c r="D202">
        <v>0</v>
      </c>
      <c r="E202">
        <v>61</v>
      </c>
      <c r="F202">
        <v>-0.84204260693632826</v>
      </c>
      <c r="G202">
        <v>0</v>
      </c>
      <c r="H202" s="1">
        <v>-0.84120014288653766</v>
      </c>
      <c r="I202" s="1">
        <v>0</v>
      </c>
      <c r="J202" s="1">
        <v>-0.84120014288653766</v>
      </c>
      <c r="K202" s="2">
        <v>68.900000000000006</v>
      </c>
      <c r="L202">
        <v>165</v>
      </c>
      <c r="M202" s="2">
        <v>25.30762</v>
      </c>
      <c r="N202">
        <v>0</v>
      </c>
      <c r="O202">
        <v>0</v>
      </c>
      <c r="P202">
        <v>0</v>
      </c>
      <c r="Q202">
        <v>0</v>
      </c>
      <c r="R202">
        <v>0</v>
      </c>
      <c r="S202">
        <v>3</v>
      </c>
      <c r="T202">
        <v>0</v>
      </c>
      <c r="U202">
        <v>0</v>
      </c>
      <c r="V202">
        <v>1</v>
      </c>
      <c r="W202">
        <v>1</v>
      </c>
    </row>
    <row r="203" spans="1:23" x14ac:dyDescent="0.3">
      <c r="A203">
        <v>6</v>
      </c>
      <c r="B203">
        <v>313</v>
      </c>
      <c r="C203">
        <v>0</v>
      </c>
      <c r="D203">
        <v>0</v>
      </c>
      <c r="E203">
        <v>78</v>
      </c>
      <c r="F203">
        <v>1.0509386570041088</v>
      </c>
      <c r="G203">
        <v>0</v>
      </c>
      <c r="H203" s="1">
        <v>1.049887192351646</v>
      </c>
      <c r="I203" s="1">
        <v>0</v>
      </c>
      <c r="J203" s="1">
        <v>1.049887192351646</v>
      </c>
      <c r="K203" s="2">
        <v>56.2</v>
      </c>
      <c r="L203">
        <v>154</v>
      </c>
      <c r="M203" s="2">
        <v>23.69708</v>
      </c>
      <c r="N203">
        <v>0</v>
      </c>
      <c r="O203">
        <v>0</v>
      </c>
      <c r="P203">
        <v>0</v>
      </c>
      <c r="Q203">
        <v>0</v>
      </c>
      <c r="R203">
        <v>0</v>
      </c>
      <c r="S203">
        <v>1</v>
      </c>
      <c r="T203">
        <v>1</v>
      </c>
      <c r="U203">
        <v>0</v>
      </c>
      <c r="V203">
        <v>0</v>
      </c>
      <c r="W203">
        <v>5</v>
      </c>
    </row>
    <row r="204" spans="1:23" x14ac:dyDescent="0.3">
      <c r="A204">
        <v>2</v>
      </c>
      <c r="B204">
        <v>63</v>
      </c>
      <c r="C204">
        <v>0</v>
      </c>
      <c r="D204">
        <v>1</v>
      </c>
      <c r="E204">
        <v>76</v>
      </c>
      <c r="F204">
        <v>0.82823497889346909</v>
      </c>
      <c r="G204">
        <v>76</v>
      </c>
      <c r="H204" s="1">
        <v>0.82740632938244796</v>
      </c>
      <c r="I204" s="1">
        <v>0.82740632938244796</v>
      </c>
      <c r="J204" s="1">
        <v>0</v>
      </c>
      <c r="K204" s="2">
        <v>74.8</v>
      </c>
      <c r="L204">
        <v>168</v>
      </c>
      <c r="M204" s="2">
        <v>26.502269999999999</v>
      </c>
      <c r="N204">
        <v>0</v>
      </c>
      <c r="O204">
        <v>0</v>
      </c>
      <c r="P204">
        <v>1</v>
      </c>
      <c r="Q204">
        <v>0</v>
      </c>
      <c r="R204">
        <v>0</v>
      </c>
      <c r="S204">
        <v>1</v>
      </c>
      <c r="T204">
        <v>1</v>
      </c>
      <c r="U204">
        <v>0</v>
      </c>
      <c r="V204">
        <v>0</v>
      </c>
      <c r="W204">
        <v>7</v>
      </c>
    </row>
    <row r="205" spans="1:23" x14ac:dyDescent="0.3">
      <c r="A205">
        <v>5</v>
      </c>
      <c r="B205">
        <v>294</v>
      </c>
      <c r="C205">
        <v>0</v>
      </c>
      <c r="D205">
        <v>0</v>
      </c>
      <c r="E205">
        <v>64</v>
      </c>
      <c r="F205">
        <v>-0.50798708977036877</v>
      </c>
      <c r="G205">
        <v>0</v>
      </c>
      <c r="H205" s="1">
        <v>-0.5074788484327406</v>
      </c>
      <c r="I205" s="1">
        <v>0</v>
      </c>
      <c r="J205" s="1">
        <v>-0.5074788484327406</v>
      </c>
      <c r="K205" s="2">
        <v>104.3</v>
      </c>
      <c r="L205">
        <v>153</v>
      </c>
      <c r="M205" s="2">
        <v>44.555520000000001</v>
      </c>
      <c r="N205">
        <v>0</v>
      </c>
      <c r="O205">
        <v>0</v>
      </c>
      <c r="P205">
        <v>0</v>
      </c>
      <c r="Q205">
        <v>0</v>
      </c>
      <c r="R205">
        <v>0</v>
      </c>
      <c r="S205">
        <v>2</v>
      </c>
      <c r="T205">
        <v>0</v>
      </c>
      <c r="U205">
        <v>1</v>
      </c>
      <c r="V205">
        <v>0</v>
      </c>
      <c r="W205">
        <v>1</v>
      </c>
    </row>
    <row r="206" spans="1:23" x14ac:dyDescent="0.3">
      <c r="A206">
        <v>5</v>
      </c>
      <c r="B206">
        <v>301</v>
      </c>
      <c r="C206">
        <v>0</v>
      </c>
      <c r="D206">
        <v>0</v>
      </c>
      <c r="E206">
        <v>68</v>
      </c>
      <c r="F206">
        <v>-6.2579733549089481E-2</v>
      </c>
      <c r="G206">
        <v>0</v>
      </c>
      <c r="H206" s="1">
        <v>-6.2517122494344393E-2</v>
      </c>
      <c r="I206" s="1">
        <v>0</v>
      </c>
      <c r="J206" s="1">
        <v>-6.2517122494344393E-2</v>
      </c>
      <c r="K206" s="2">
        <v>52.2</v>
      </c>
      <c r="L206">
        <v>163</v>
      </c>
      <c r="M206" s="2">
        <v>19.64696</v>
      </c>
      <c r="N206">
        <v>0</v>
      </c>
      <c r="O206">
        <v>0</v>
      </c>
      <c r="P206">
        <v>0</v>
      </c>
      <c r="Q206">
        <v>0</v>
      </c>
      <c r="R206">
        <v>0</v>
      </c>
      <c r="S206">
        <v>1</v>
      </c>
      <c r="T206">
        <v>1</v>
      </c>
      <c r="U206">
        <v>0</v>
      </c>
      <c r="V206">
        <v>0</v>
      </c>
      <c r="W206">
        <v>3</v>
      </c>
    </row>
    <row r="207" spans="1:23" x14ac:dyDescent="0.3">
      <c r="A207">
        <v>1</v>
      </c>
      <c r="B207">
        <v>42</v>
      </c>
      <c r="C207">
        <v>0</v>
      </c>
      <c r="D207">
        <v>0</v>
      </c>
      <c r="E207">
        <v>57</v>
      </c>
      <c r="F207">
        <v>-1.2874499631576075</v>
      </c>
      <c r="G207">
        <v>0</v>
      </c>
      <c r="H207" s="1">
        <v>-1.2861618688249339</v>
      </c>
      <c r="I207" s="1">
        <v>0</v>
      </c>
      <c r="J207" s="1">
        <v>-1.2861618688249339</v>
      </c>
      <c r="K207" s="2">
        <v>80.7</v>
      </c>
      <c r="L207">
        <v>162</v>
      </c>
      <c r="M207" s="2">
        <v>30.749880000000001</v>
      </c>
      <c r="N207">
        <v>0</v>
      </c>
      <c r="O207">
        <v>1</v>
      </c>
      <c r="P207">
        <v>0</v>
      </c>
      <c r="Q207">
        <v>0</v>
      </c>
      <c r="R207">
        <v>0</v>
      </c>
      <c r="S207">
        <v>1</v>
      </c>
      <c r="T207">
        <v>1</v>
      </c>
      <c r="U207">
        <v>0</v>
      </c>
      <c r="V207">
        <v>0</v>
      </c>
      <c r="W207">
        <v>1</v>
      </c>
    </row>
    <row r="208" spans="1:23" x14ac:dyDescent="0.3">
      <c r="A208">
        <v>1</v>
      </c>
      <c r="B208">
        <v>27</v>
      </c>
      <c r="C208">
        <v>0</v>
      </c>
      <c r="D208">
        <v>0</v>
      </c>
      <c r="E208">
        <v>57</v>
      </c>
      <c r="F208">
        <v>-1.2874499631576075</v>
      </c>
      <c r="G208">
        <v>0</v>
      </c>
      <c r="H208" s="1">
        <v>-1.2861618688249339</v>
      </c>
      <c r="I208" s="1">
        <v>0</v>
      </c>
      <c r="J208" s="1">
        <v>-1.2861618688249339</v>
      </c>
      <c r="K208" s="2">
        <v>86.2</v>
      </c>
      <c r="L208">
        <v>163</v>
      </c>
      <c r="M208" s="2">
        <v>32.443820000000002</v>
      </c>
      <c r="N208">
        <v>0</v>
      </c>
      <c r="O208">
        <v>0</v>
      </c>
      <c r="P208">
        <v>0</v>
      </c>
      <c r="Q208">
        <v>0</v>
      </c>
      <c r="R208">
        <v>0</v>
      </c>
      <c r="S208">
        <v>3</v>
      </c>
      <c r="T208">
        <v>0</v>
      </c>
      <c r="U208">
        <v>0</v>
      </c>
      <c r="V208">
        <v>1</v>
      </c>
      <c r="W208">
        <v>0</v>
      </c>
    </row>
    <row r="209" spans="1:23" x14ac:dyDescent="0.3">
      <c r="A209">
        <v>5</v>
      </c>
      <c r="B209">
        <v>300</v>
      </c>
      <c r="C209">
        <v>0</v>
      </c>
      <c r="D209">
        <v>0</v>
      </c>
      <c r="E209">
        <v>60</v>
      </c>
      <c r="F209">
        <v>-0.95339444599164813</v>
      </c>
      <c r="G209">
        <v>0</v>
      </c>
      <c r="H209" s="1">
        <v>-0.95244057437113672</v>
      </c>
      <c r="I209" s="1">
        <v>0</v>
      </c>
      <c r="J209" s="1">
        <v>-0.95244057437113672</v>
      </c>
      <c r="K209" s="2">
        <v>86.2</v>
      </c>
      <c r="L209">
        <v>158</v>
      </c>
      <c r="M209" s="2">
        <v>34.529719999999998</v>
      </c>
      <c r="N209">
        <v>0</v>
      </c>
      <c r="O209">
        <v>0</v>
      </c>
      <c r="P209">
        <v>0</v>
      </c>
      <c r="Q209">
        <v>0</v>
      </c>
      <c r="R209">
        <v>1</v>
      </c>
      <c r="S209">
        <v>1</v>
      </c>
      <c r="T209">
        <v>1</v>
      </c>
      <c r="U209">
        <v>0</v>
      </c>
      <c r="V209">
        <v>0</v>
      </c>
      <c r="W209">
        <v>2</v>
      </c>
    </row>
    <row r="210" spans="1:23" x14ac:dyDescent="0.3">
      <c r="A210">
        <v>6</v>
      </c>
      <c r="B210">
        <v>317</v>
      </c>
      <c r="C210">
        <v>0</v>
      </c>
      <c r="D210">
        <v>0</v>
      </c>
      <c r="E210">
        <v>65</v>
      </c>
      <c r="F210">
        <v>-0.39663525071504896</v>
      </c>
      <c r="G210">
        <v>0</v>
      </c>
      <c r="H210" s="1">
        <v>-0.39623841694814149</v>
      </c>
      <c r="I210" s="1">
        <v>0</v>
      </c>
      <c r="J210" s="1">
        <v>-0.39623841694814149</v>
      </c>
      <c r="K210" s="2">
        <v>79.400000000000006</v>
      </c>
      <c r="L210">
        <v>162</v>
      </c>
      <c r="M210" s="2">
        <v>30.254539999999999</v>
      </c>
      <c r="N210">
        <v>0</v>
      </c>
      <c r="O210">
        <v>0</v>
      </c>
      <c r="P210">
        <v>0</v>
      </c>
      <c r="Q210">
        <v>0</v>
      </c>
      <c r="R210">
        <v>0</v>
      </c>
      <c r="S210">
        <v>2</v>
      </c>
      <c r="T210">
        <v>0</v>
      </c>
      <c r="U210">
        <v>1</v>
      </c>
      <c r="V210">
        <v>0</v>
      </c>
      <c r="W210">
        <v>2</v>
      </c>
    </row>
    <row r="211" spans="1:23" x14ac:dyDescent="0.3">
      <c r="A211">
        <v>5</v>
      </c>
      <c r="B211">
        <v>290</v>
      </c>
      <c r="C211">
        <v>0</v>
      </c>
      <c r="D211">
        <v>0</v>
      </c>
      <c r="E211">
        <v>72</v>
      </c>
      <c r="F211">
        <v>0.38282762267218984</v>
      </c>
      <c r="G211">
        <v>0</v>
      </c>
      <c r="H211" s="1">
        <v>0.38244460344405179</v>
      </c>
      <c r="I211" s="1">
        <v>0</v>
      </c>
      <c r="J211" s="1">
        <v>0.38244460344405179</v>
      </c>
      <c r="K211" s="2">
        <v>105.2</v>
      </c>
      <c r="L211">
        <v>168</v>
      </c>
      <c r="M211" s="2">
        <v>37.273240000000001</v>
      </c>
      <c r="N211">
        <v>0</v>
      </c>
      <c r="O211">
        <v>1</v>
      </c>
      <c r="P211">
        <v>1</v>
      </c>
      <c r="Q211">
        <v>1</v>
      </c>
      <c r="R211">
        <v>0</v>
      </c>
      <c r="S211">
        <v>3</v>
      </c>
      <c r="T211">
        <v>0</v>
      </c>
      <c r="U211">
        <v>0</v>
      </c>
      <c r="V211">
        <v>1</v>
      </c>
      <c r="W211">
        <v>6</v>
      </c>
    </row>
    <row r="212" spans="1:23" x14ac:dyDescent="0.3">
      <c r="A212">
        <v>1</v>
      </c>
      <c r="B212">
        <v>16</v>
      </c>
      <c r="C212">
        <v>0</v>
      </c>
      <c r="D212">
        <v>0</v>
      </c>
      <c r="E212">
        <v>57</v>
      </c>
      <c r="F212">
        <v>-1.2874499631576075</v>
      </c>
      <c r="G212">
        <v>0</v>
      </c>
      <c r="H212" s="1">
        <v>-1.2861618688249339</v>
      </c>
      <c r="I212" s="1">
        <v>0</v>
      </c>
      <c r="J212" s="1">
        <v>-1.2861618688249339</v>
      </c>
      <c r="K212" s="2">
        <v>74.8</v>
      </c>
      <c r="L212">
        <v>170</v>
      </c>
      <c r="M212" s="2">
        <v>25.882349999999999</v>
      </c>
      <c r="N212">
        <v>0</v>
      </c>
      <c r="O212">
        <v>0</v>
      </c>
      <c r="P212">
        <v>1</v>
      </c>
      <c r="Q212">
        <v>0</v>
      </c>
      <c r="R212">
        <v>0</v>
      </c>
      <c r="S212">
        <v>2</v>
      </c>
      <c r="T212">
        <v>0</v>
      </c>
      <c r="U212">
        <v>1</v>
      </c>
      <c r="V212">
        <v>0</v>
      </c>
      <c r="W212">
        <v>2</v>
      </c>
    </row>
    <row r="213" spans="1:23" x14ac:dyDescent="0.3">
      <c r="A213">
        <v>5</v>
      </c>
      <c r="B213">
        <v>286</v>
      </c>
      <c r="C213">
        <v>0</v>
      </c>
      <c r="D213">
        <v>0</v>
      </c>
      <c r="E213">
        <v>56</v>
      </c>
      <c r="F213">
        <v>-1.3988018022129274</v>
      </c>
      <c r="G213">
        <v>0</v>
      </c>
      <c r="H213" s="1">
        <v>-1.3974023003095328</v>
      </c>
      <c r="I213" s="1">
        <v>0</v>
      </c>
      <c r="J213" s="1">
        <v>-1.3974023003095328</v>
      </c>
      <c r="K213" s="2">
        <v>77.099999999999994</v>
      </c>
      <c r="L213">
        <v>162</v>
      </c>
      <c r="M213" s="2">
        <v>29.378139999999998</v>
      </c>
      <c r="N213">
        <v>0</v>
      </c>
      <c r="O213">
        <v>0</v>
      </c>
      <c r="P213">
        <v>0</v>
      </c>
      <c r="Q213">
        <v>0</v>
      </c>
      <c r="R213">
        <v>0</v>
      </c>
      <c r="S213">
        <v>3</v>
      </c>
      <c r="T213">
        <v>0</v>
      </c>
      <c r="U213">
        <v>0</v>
      </c>
      <c r="V213">
        <v>1</v>
      </c>
      <c r="W213">
        <v>0</v>
      </c>
    </row>
    <row r="214" spans="1:23" x14ac:dyDescent="0.3">
      <c r="A214">
        <v>4</v>
      </c>
      <c r="B214">
        <v>284</v>
      </c>
      <c r="C214">
        <v>0</v>
      </c>
      <c r="D214">
        <v>0</v>
      </c>
      <c r="E214">
        <v>77</v>
      </c>
      <c r="F214">
        <v>0.93958681794878895</v>
      </c>
      <c r="G214">
        <v>0</v>
      </c>
      <c r="H214" s="1">
        <v>0.93864676086704701</v>
      </c>
      <c r="I214" s="1">
        <v>0</v>
      </c>
      <c r="J214" s="1">
        <v>0.93864676086704701</v>
      </c>
      <c r="K214" s="2">
        <v>65.8</v>
      </c>
      <c r="L214">
        <v>162</v>
      </c>
      <c r="M214" s="2">
        <v>25.072399999999998</v>
      </c>
      <c r="N214">
        <v>0</v>
      </c>
      <c r="O214">
        <v>1</v>
      </c>
      <c r="P214">
        <v>1</v>
      </c>
      <c r="Q214">
        <v>1</v>
      </c>
      <c r="R214">
        <v>0</v>
      </c>
      <c r="S214">
        <v>1</v>
      </c>
      <c r="T214">
        <v>1</v>
      </c>
      <c r="U214">
        <v>0</v>
      </c>
      <c r="V214">
        <v>0</v>
      </c>
      <c r="W214">
        <v>7</v>
      </c>
    </row>
    <row r="215" spans="1:23" x14ac:dyDescent="0.3">
      <c r="A215">
        <v>4</v>
      </c>
      <c r="B215">
        <v>280</v>
      </c>
      <c r="C215">
        <v>0</v>
      </c>
      <c r="D215">
        <v>0</v>
      </c>
      <c r="E215">
        <v>57</v>
      </c>
      <c r="F215">
        <v>-1.2874499631576075</v>
      </c>
      <c r="G215">
        <v>0</v>
      </c>
      <c r="H215" s="1">
        <v>-1.2861618688249339</v>
      </c>
      <c r="I215" s="1">
        <v>0</v>
      </c>
      <c r="J215" s="1">
        <v>-1.2861618688249339</v>
      </c>
      <c r="K215" s="2">
        <v>70.3</v>
      </c>
      <c r="L215">
        <v>162</v>
      </c>
      <c r="M215" s="2">
        <v>26.78708</v>
      </c>
      <c r="N215">
        <v>0</v>
      </c>
      <c r="O215">
        <v>0</v>
      </c>
      <c r="P215">
        <v>0</v>
      </c>
      <c r="Q215">
        <v>0</v>
      </c>
      <c r="R215">
        <v>0</v>
      </c>
      <c r="S215">
        <v>2</v>
      </c>
      <c r="T215">
        <v>0</v>
      </c>
      <c r="U215">
        <v>1</v>
      </c>
      <c r="V215">
        <v>0</v>
      </c>
      <c r="W215">
        <v>0</v>
      </c>
    </row>
    <row r="216" spans="1:23" x14ac:dyDescent="0.3">
      <c r="A216">
        <v>5</v>
      </c>
      <c r="B216">
        <v>294</v>
      </c>
      <c r="C216">
        <v>0</v>
      </c>
      <c r="D216">
        <v>0</v>
      </c>
      <c r="E216">
        <v>83</v>
      </c>
      <c r="F216">
        <v>1.6076978522807079</v>
      </c>
      <c r="G216">
        <v>0</v>
      </c>
      <c r="H216" s="1">
        <v>1.6060893497746411</v>
      </c>
      <c r="I216" s="1">
        <v>0</v>
      </c>
      <c r="J216" s="1">
        <v>1.6060893497746411</v>
      </c>
      <c r="K216" s="2">
        <v>68</v>
      </c>
      <c r="L216">
        <v>165</v>
      </c>
      <c r="M216" s="2">
        <v>24.977039999999999</v>
      </c>
      <c r="N216">
        <v>0</v>
      </c>
      <c r="O216">
        <v>0</v>
      </c>
      <c r="P216">
        <v>1</v>
      </c>
      <c r="Q216">
        <v>0</v>
      </c>
      <c r="R216">
        <v>0</v>
      </c>
      <c r="S216">
        <v>1</v>
      </c>
      <c r="T216">
        <v>1</v>
      </c>
      <c r="U216">
        <v>0</v>
      </c>
      <c r="V216">
        <v>0</v>
      </c>
      <c r="W216">
        <v>7</v>
      </c>
    </row>
    <row r="217" spans="1:23" x14ac:dyDescent="0.3">
      <c r="A217">
        <v>6</v>
      </c>
      <c r="B217">
        <v>311</v>
      </c>
      <c r="C217">
        <v>0</v>
      </c>
      <c r="D217">
        <v>1</v>
      </c>
      <c r="E217">
        <v>67</v>
      </c>
      <c r="F217">
        <v>-0.17393157260440931</v>
      </c>
      <c r="G217">
        <v>67</v>
      </c>
      <c r="H217" s="1">
        <v>-0.17375755397894344</v>
      </c>
      <c r="I217" s="1">
        <v>-0.17375755397894344</v>
      </c>
      <c r="J217" s="1">
        <v>0</v>
      </c>
      <c r="K217" s="2">
        <v>56.7</v>
      </c>
      <c r="L217">
        <v>165</v>
      </c>
      <c r="M217" s="2">
        <v>20.826450000000001</v>
      </c>
      <c r="N217">
        <v>0</v>
      </c>
      <c r="O217">
        <v>1</v>
      </c>
      <c r="P217">
        <v>0</v>
      </c>
      <c r="Q217">
        <v>0</v>
      </c>
      <c r="R217">
        <v>0</v>
      </c>
      <c r="S217">
        <v>1</v>
      </c>
      <c r="T217">
        <v>1</v>
      </c>
      <c r="U217">
        <v>0</v>
      </c>
      <c r="V217">
        <v>0</v>
      </c>
      <c r="W217">
        <v>5</v>
      </c>
    </row>
    <row r="218" spans="1:23" x14ac:dyDescent="0.3">
      <c r="A218">
        <v>1</v>
      </c>
      <c r="B218">
        <v>33</v>
      </c>
      <c r="C218">
        <v>0</v>
      </c>
      <c r="D218">
        <v>0</v>
      </c>
      <c r="E218">
        <v>56</v>
      </c>
      <c r="F218">
        <v>-1.3988018022129274</v>
      </c>
      <c r="G218">
        <v>0</v>
      </c>
      <c r="H218" s="1">
        <v>-1.3974023003095328</v>
      </c>
      <c r="I218" s="1">
        <v>0</v>
      </c>
      <c r="J218" s="1">
        <v>-1.3974023003095328</v>
      </c>
      <c r="K218" s="2">
        <v>64.900000000000006</v>
      </c>
      <c r="L218">
        <v>163</v>
      </c>
      <c r="M218" s="2">
        <v>24.426960000000001</v>
      </c>
      <c r="N218">
        <v>1</v>
      </c>
      <c r="O218">
        <v>0</v>
      </c>
      <c r="P218">
        <v>0</v>
      </c>
      <c r="Q218">
        <v>0</v>
      </c>
      <c r="R218">
        <v>0</v>
      </c>
      <c r="S218">
        <v>1</v>
      </c>
      <c r="T218">
        <v>1</v>
      </c>
      <c r="U218">
        <v>0</v>
      </c>
      <c r="V218">
        <v>0</v>
      </c>
      <c r="W218">
        <v>0</v>
      </c>
    </row>
    <row r="219" spans="1:23" x14ac:dyDescent="0.3">
      <c r="A219">
        <v>3</v>
      </c>
      <c r="B219">
        <v>162</v>
      </c>
      <c r="C219">
        <v>0</v>
      </c>
      <c r="D219">
        <v>0</v>
      </c>
      <c r="E219">
        <v>77</v>
      </c>
      <c r="F219">
        <v>0.93958681794878895</v>
      </c>
      <c r="G219">
        <v>0</v>
      </c>
      <c r="H219" s="1">
        <v>0.93864676086704701</v>
      </c>
      <c r="I219" s="1">
        <v>0</v>
      </c>
      <c r="J219" s="1">
        <v>0.93864676086704701</v>
      </c>
      <c r="K219" s="2">
        <v>68</v>
      </c>
      <c r="L219">
        <v>170</v>
      </c>
      <c r="M219" s="2">
        <v>23.529409999999999</v>
      </c>
      <c r="N219">
        <v>0</v>
      </c>
      <c r="O219">
        <v>0</v>
      </c>
      <c r="P219">
        <v>0</v>
      </c>
      <c r="Q219">
        <v>0</v>
      </c>
      <c r="R219">
        <v>1</v>
      </c>
      <c r="S219">
        <v>1</v>
      </c>
      <c r="T219">
        <v>1</v>
      </c>
      <c r="U219">
        <v>0</v>
      </c>
      <c r="V219">
        <v>0</v>
      </c>
      <c r="W219">
        <v>5</v>
      </c>
    </row>
    <row r="220" spans="1:23" x14ac:dyDescent="0.3">
      <c r="A220">
        <v>5</v>
      </c>
      <c r="B220">
        <v>287</v>
      </c>
      <c r="C220">
        <v>0</v>
      </c>
      <c r="D220">
        <v>0</v>
      </c>
      <c r="E220">
        <v>65</v>
      </c>
      <c r="F220">
        <v>-0.39663525071504896</v>
      </c>
      <c r="G220">
        <v>0</v>
      </c>
      <c r="H220" s="1">
        <v>-0.39623841694814149</v>
      </c>
      <c r="I220" s="1">
        <v>0</v>
      </c>
      <c r="J220" s="1">
        <v>-0.39623841694814149</v>
      </c>
      <c r="K220" s="2">
        <v>74.8</v>
      </c>
      <c r="L220">
        <v>160</v>
      </c>
      <c r="M220" s="2">
        <v>29.21875</v>
      </c>
      <c r="N220">
        <v>1</v>
      </c>
      <c r="O220">
        <v>0</v>
      </c>
      <c r="P220">
        <v>0</v>
      </c>
      <c r="Q220">
        <v>0</v>
      </c>
      <c r="R220">
        <v>0</v>
      </c>
      <c r="S220">
        <v>3</v>
      </c>
      <c r="T220">
        <v>0</v>
      </c>
      <c r="U220">
        <v>0</v>
      </c>
      <c r="V220">
        <v>1</v>
      </c>
      <c r="W220">
        <v>2</v>
      </c>
    </row>
    <row r="221" spans="1:23" x14ac:dyDescent="0.3">
      <c r="A221">
        <v>3</v>
      </c>
      <c r="B221">
        <v>98</v>
      </c>
      <c r="C221">
        <v>0</v>
      </c>
      <c r="D221">
        <v>0</v>
      </c>
      <c r="E221">
        <v>70</v>
      </c>
      <c r="F221">
        <v>0.16012394456155019</v>
      </c>
      <c r="G221">
        <v>0</v>
      </c>
      <c r="H221" s="1">
        <v>0.15996374047485368</v>
      </c>
      <c r="I221" s="1">
        <v>0</v>
      </c>
      <c r="J221" s="1">
        <v>0.15996374047485368</v>
      </c>
      <c r="K221" s="2">
        <v>57.2</v>
      </c>
      <c r="L221">
        <v>160</v>
      </c>
      <c r="M221" s="2">
        <v>22.34375</v>
      </c>
      <c r="N221">
        <v>0</v>
      </c>
      <c r="O221">
        <v>0</v>
      </c>
      <c r="P221">
        <v>0</v>
      </c>
      <c r="Q221">
        <v>0</v>
      </c>
      <c r="R221">
        <v>0</v>
      </c>
      <c r="S221">
        <v>2</v>
      </c>
      <c r="T221">
        <v>0</v>
      </c>
      <c r="U221">
        <v>1</v>
      </c>
      <c r="V221">
        <v>0</v>
      </c>
      <c r="W221">
        <v>3</v>
      </c>
    </row>
    <row r="222" spans="1:23" x14ac:dyDescent="0.3">
      <c r="A222">
        <v>1</v>
      </c>
      <c r="B222">
        <v>25</v>
      </c>
      <c r="C222">
        <v>0</v>
      </c>
      <c r="D222">
        <v>0</v>
      </c>
      <c r="E222">
        <v>72</v>
      </c>
      <c r="F222">
        <v>0.38282762267218984</v>
      </c>
      <c r="G222">
        <v>0</v>
      </c>
      <c r="H222" s="1">
        <v>0.38244460344405179</v>
      </c>
      <c r="I222" s="1">
        <v>0</v>
      </c>
      <c r="J222" s="1">
        <v>0.38244460344405179</v>
      </c>
      <c r="K222" s="2">
        <v>59</v>
      </c>
      <c r="L222">
        <v>162</v>
      </c>
      <c r="M222" s="2">
        <v>22.48133</v>
      </c>
      <c r="N222">
        <v>0</v>
      </c>
      <c r="O222">
        <v>0</v>
      </c>
      <c r="P222">
        <v>1</v>
      </c>
      <c r="Q222">
        <v>0</v>
      </c>
      <c r="R222">
        <v>0</v>
      </c>
      <c r="S222">
        <v>3</v>
      </c>
      <c r="T222">
        <v>0</v>
      </c>
      <c r="U222">
        <v>0</v>
      </c>
      <c r="V222">
        <v>1</v>
      </c>
      <c r="W222">
        <v>5</v>
      </c>
    </row>
    <row r="223" spans="1:23" x14ac:dyDescent="0.3">
      <c r="A223">
        <v>1</v>
      </c>
      <c r="B223">
        <v>27</v>
      </c>
      <c r="C223">
        <v>0</v>
      </c>
      <c r="D223">
        <v>0</v>
      </c>
      <c r="E223">
        <v>76</v>
      </c>
      <c r="F223">
        <v>0.82823497889346909</v>
      </c>
      <c r="G223">
        <v>0</v>
      </c>
      <c r="H223" s="1">
        <v>0.82740632938244796</v>
      </c>
      <c r="I223" s="1">
        <v>0</v>
      </c>
      <c r="J223" s="1">
        <v>0.82740632938244796</v>
      </c>
      <c r="K223" s="2">
        <v>58.1</v>
      </c>
      <c r="L223">
        <v>158</v>
      </c>
      <c r="M223" s="2">
        <v>23.273510000000002</v>
      </c>
      <c r="N223">
        <v>0</v>
      </c>
      <c r="O223">
        <v>0</v>
      </c>
      <c r="P223">
        <v>1</v>
      </c>
      <c r="Q223">
        <v>0</v>
      </c>
      <c r="R223">
        <v>0</v>
      </c>
      <c r="S223">
        <v>3</v>
      </c>
      <c r="T223">
        <v>0</v>
      </c>
      <c r="U223">
        <v>0</v>
      </c>
      <c r="V223">
        <v>1</v>
      </c>
      <c r="W223">
        <v>6</v>
      </c>
    </row>
    <row r="224" spans="1:23" x14ac:dyDescent="0.3">
      <c r="A224">
        <v>5</v>
      </c>
      <c r="B224">
        <v>287</v>
      </c>
      <c r="C224">
        <v>0</v>
      </c>
      <c r="D224">
        <v>0</v>
      </c>
      <c r="E224">
        <v>58</v>
      </c>
      <c r="F224">
        <v>-1.1760981241022876</v>
      </c>
      <c r="G224">
        <v>0</v>
      </c>
      <c r="H224" s="1">
        <v>-1.1749214373403347</v>
      </c>
      <c r="I224" s="1">
        <v>0</v>
      </c>
      <c r="J224" s="1">
        <v>-1.1749214373403347</v>
      </c>
      <c r="K224" s="2">
        <v>59.9</v>
      </c>
      <c r="L224">
        <v>157</v>
      </c>
      <c r="M224" s="2">
        <v>24.301189999999998</v>
      </c>
      <c r="N224">
        <v>0</v>
      </c>
      <c r="O224">
        <v>0</v>
      </c>
      <c r="P224">
        <v>0</v>
      </c>
      <c r="Q224">
        <v>0</v>
      </c>
      <c r="R224">
        <v>0</v>
      </c>
      <c r="S224">
        <v>2</v>
      </c>
      <c r="T224">
        <v>0</v>
      </c>
      <c r="U224">
        <v>1</v>
      </c>
      <c r="V224">
        <v>0</v>
      </c>
      <c r="W224">
        <v>0</v>
      </c>
    </row>
    <row r="225" spans="1:23" x14ac:dyDescent="0.3">
      <c r="A225">
        <v>1</v>
      </c>
      <c r="B225">
        <v>14</v>
      </c>
      <c r="C225">
        <v>0</v>
      </c>
      <c r="D225">
        <v>0</v>
      </c>
      <c r="E225">
        <v>69</v>
      </c>
      <c r="F225">
        <v>4.8772105506230352E-2</v>
      </c>
      <c r="G225">
        <v>0</v>
      </c>
      <c r="H225" s="1">
        <v>4.8723308990254642E-2</v>
      </c>
      <c r="I225" s="1">
        <v>0</v>
      </c>
      <c r="J225" s="1">
        <v>4.8723308990254642E-2</v>
      </c>
      <c r="K225" s="2">
        <v>59</v>
      </c>
      <c r="L225">
        <v>157</v>
      </c>
      <c r="M225" s="2">
        <v>23.936060000000001</v>
      </c>
      <c r="N225">
        <v>0</v>
      </c>
      <c r="O225">
        <v>0</v>
      </c>
      <c r="P225">
        <v>0</v>
      </c>
      <c r="Q225">
        <v>0</v>
      </c>
      <c r="R225">
        <v>0</v>
      </c>
      <c r="S225">
        <v>1</v>
      </c>
      <c r="T225">
        <v>1</v>
      </c>
      <c r="U225">
        <v>0</v>
      </c>
      <c r="V225">
        <v>0</v>
      </c>
      <c r="W225">
        <v>2</v>
      </c>
    </row>
    <row r="226" spans="1:23" x14ac:dyDescent="0.3">
      <c r="A226">
        <v>5</v>
      </c>
      <c r="B226">
        <v>287</v>
      </c>
      <c r="C226">
        <v>0</v>
      </c>
      <c r="D226">
        <v>0</v>
      </c>
      <c r="E226">
        <v>58</v>
      </c>
      <c r="F226">
        <v>-1.1760981241022876</v>
      </c>
      <c r="G226">
        <v>0</v>
      </c>
      <c r="H226" s="1">
        <v>-1.1749214373403347</v>
      </c>
      <c r="I226" s="1">
        <v>0</v>
      </c>
      <c r="J226" s="1">
        <v>-1.1749214373403347</v>
      </c>
      <c r="K226" s="2">
        <v>119.7</v>
      </c>
      <c r="L226">
        <v>165</v>
      </c>
      <c r="M226" s="2">
        <v>43.966940000000001</v>
      </c>
      <c r="N226">
        <v>0</v>
      </c>
      <c r="O226">
        <v>0</v>
      </c>
      <c r="P226">
        <v>1</v>
      </c>
      <c r="Q226">
        <v>0</v>
      </c>
      <c r="R226">
        <v>0</v>
      </c>
      <c r="S226">
        <v>1</v>
      </c>
      <c r="T226">
        <v>1</v>
      </c>
      <c r="U226">
        <v>0</v>
      </c>
      <c r="V226">
        <v>0</v>
      </c>
      <c r="W226">
        <v>2</v>
      </c>
    </row>
    <row r="227" spans="1:23" x14ac:dyDescent="0.3">
      <c r="A227">
        <v>1</v>
      </c>
      <c r="B227">
        <v>27</v>
      </c>
      <c r="C227">
        <v>0</v>
      </c>
      <c r="D227">
        <v>0</v>
      </c>
      <c r="E227">
        <v>60</v>
      </c>
      <c r="F227">
        <v>-0.95339444599164813</v>
      </c>
      <c r="G227">
        <v>0</v>
      </c>
      <c r="H227" s="1">
        <v>-0.95244057437113672</v>
      </c>
      <c r="I227" s="1">
        <v>0</v>
      </c>
      <c r="J227" s="1">
        <v>-0.95244057437113672</v>
      </c>
      <c r="K227" s="2">
        <v>63.5</v>
      </c>
      <c r="L227">
        <v>171</v>
      </c>
      <c r="M227" s="2">
        <v>21.716080000000002</v>
      </c>
      <c r="N227">
        <v>0</v>
      </c>
      <c r="O227">
        <v>0</v>
      </c>
      <c r="P227">
        <v>0</v>
      </c>
      <c r="Q227">
        <v>0</v>
      </c>
      <c r="R227">
        <v>0</v>
      </c>
      <c r="S227">
        <v>1</v>
      </c>
      <c r="T227">
        <v>1</v>
      </c>
      <c r="U227">
        <v>0</v>
      </c>
      <c r="V227">
        <v>0</v>
      </c>
      <c r="W227">
        <v>1</v>
      </c>
    </row>
    <row r="228" spans="1:23" x14ac:dyDescent="0.3">
      <c r="A228">
        <v>2</v>
      </c>
      <c r="B228">
        <v>72</v>
      </c>
      <c r="C228">
        <v>0</v>
      </c>
      <c r="D228">
        <v>0</v>
      </c>
      <c r="E228">
        <v>61</v>
      </c>
      <c r="F228">
        <v>-0.84204260693632826</v>
      </c>
      <c r="G228">
        <v>0</v>
      </c>
      <c r="H228" s="1">
        <v>-0.84120014288653766</v>
      </c>
      <c r="I228" s="1">
        <v>0</v>
      </c>
      <c r="J228" s="1">
        <v>-0.84120014288653766</v>
      </c>
      <c r="K228" s="2">
        <v>99.8</v>
      </c>
      <c r="L228">
        <v>166</v>
      </c>
      <c r="M228" s="2">
        <v>36.21716</v>
      </c>
      <c r="N228">
        <v>0</v>
      </c>
      <c r="O228">
        <v>0</v>
      </c>
      <c r="P228">
        <v>0</v>
      </c>
      <c r="Q228">
        <v>0</v>
      </c>
      <c r="R228">
        <v>0</v>
      </c>
      <c r="S228">
        <v>1</v>
      </c>
      <c r="T228">
        <v>1</v>
      </c>
      <c r="U228">
        <v>0</v>
      </c>
      <c r="V228">
        <v>0</v>
      </c>
      <c r="W228">
        <v>1</v>
      </c>
    </row>
    <row r="229" spans="1:23" x14ac:dyDescent="0.3">
      <c r="A229">
        <v>5</v>
      </c>
      <c r="B229">
        <v>303</v>
      </c>
      <c r="C229">
        <v>0</v>
      </c>
      <c r="D229">
        <v>1</v>
      </c>
      <c r="E229">
        <v>57</v>
      </c>
      <c r="F229">
        <v>-1.2874499631576075</v>
      </c>
      <c r="G229">
        <v>57</v>
      </c>
      <c r="H229" s="1">
        <v>-1.2861618688249339</v>
      </c>
      <c r="I229" s="1">
        <v>-1.2861618688249339</v>
      </c>
      <c r="J229" s="1">
        <v>0</v>
      </c>
      <c r="K229" s="2">
        <v>47.6</v>
      </c>
      <c r="L229">
        <v>153</v>
      </c>
      <c r="M229" s="2">
        <v>20.334060000000001</v>
      </c>
      <c r="N229">
        <v>1</v>
      </c>
      <c r="O229">
        <v>0</v>
      </c>
      <c r="P229">
        <v>1</v>
      </c>
      <c r="Q229">
        <v>0</v>
      </c>
      <c r="R229">
        <v>1</v>
      </c>
      <c r="S229">
        <v>3</v>
      </c>
      <c r="T229">
        <v>0</v>
      </c>
      <c r="U229">
        <v>0</v>
      </c>
      <c r="V229">
        <v>1</v>
      </c>
      <c r="W229">
        <v>5</v>
      </c>
    </row>
    <row r="230" spans="1:23" x14ac:dyDescent="0.3">
      <c r="A230">
        <v>5</v>
      </c>
      <c r="B230">
        <v>294</v>
      </c>
      <c r="C230">
        <v>0</v>
      </c>
      <c r="D230">
        <v>0</v>
      </c>
      <c r="E230">
        <v>68</v>
      </c>
      <c r="F230">
        <v>-6.2579733549089481E-2</v>
      </c>
      <c r="G230">
        <v>0</v>
      </c>
      <c r="H230" s="1">
        <v>-6.2517122494344393E-2</v>
      </c>
      <c r="I230" s="1">
        <v>0</v>
      </c>
      <c r="J230" s="1">
        <v>-6.2517122494344393E-2</v>
      </c>
      <c r="K230" s="2">
        <v>89.8</v>
      </c>
      <c r="L230">
        <v>167</v>
      </c>
      <c r="M230" s="2">
        <v>32.199080000000002</v>
      </c>
      <c r="N230">
        <v>0</v>
      </c>
      <c r="O230">
        <v>0</v>
      </c>
      <c r="P230">
        <v>1</v>
      </c>
      <c r="Q230">
        <v>0</v>
      </c>
      <c r="R230">
        <v>0</v>
      </c>
      <c r="S230">
        <v>2</v>
      </c>
      <c r="T230">
        <v>0</v>
      </c>
      <c r="U230">
        <v>1</v>
      </c>
      <c r="V230">
        <v>0</v>
      </c>
      <c r="W230">
        <v>4</v>
      </c>
    </row>
    <row r="231" spans="1:23" x14ac:dyDescent="0.3">
      <c r="A231">
        <v>5</v>
      </c>
      <c r="B231">
        <v>295</v>
      </c>
      <c r="C231">
        <v>0</v>
      </c>
      <c r="D231">
        <v>0</v>
      </c>
      <c r="E231">
        <v>60</v>
      </c>
      <c r="F231">
        <v>-0.95339444599164813</v>
      </c>
      <c r="G231">
        <v>0</v>
      </c>
      <c r="H231" s="1">
        <v>-0.95244057437113672</v>
      </c>
      <c r="I231" s="1">
        <v>0</v>
      </c>
      <c r="J231" s="1">
        <v>-0.95244057437113672</v>
      </c>
      <c r="K231" s="2">
        <v>63.5</v>
      </c>
      <c r="L231">
        <v>166</v>
      </c>
      <c r="M231" s="2">
        <v>23.043980000000001</v>
      </c>
      <c r="N231">
        <v>0</v>
      </c>
      <c r="O231">
        <v>0</v>
      </c>
      <c r="P231">
        <v>0</v>
      </c>
      <c r="Q231">
        <v>0</v>
      </c>
      <c r="R231">
        <v>0</v>
      </c>
      <c r="S231">
        <v>3</v>
      </c>
      <c r="T231">
        <v>0</v>
      </c>
      <c r="U231">
        <v>0</v>
      </c>
      <c r="V231">
        <v>1</v>
      </c>
      <c r="W231">
        <v>1</v>
      </c>
    </row>
    <row r="232" spans="1:23" x14ac:dyDescent="0.3">
      <c r="A232">
        <v>1</v>
      </c>
      <c r="B232">
        <v>3</v>
      </c>
      <c r="C232">
        <v>0</v>
      </c>
      <c r="D232">
        <v>1</v>
      </c>
      <c r="E232">
        <v>76</v>
      </c>
      <c r="F232">
        <v>0.82823497889346909</v>
      </c>
      <c r="G232">
        <v>76</v>
      </c>
      <c r="H232" s="1">
        <v>0.82740632938244796</v>
      </c>
      <c r="I232" s="1">
        <v>0.82740632938244796</v>
      </c>
      <c r="J232" s="1">
        <v>0</v>
      </c>
      <c r="K232" s="2">
        <v>100.7</v>
      </c>
      <c r="L232">
        <v>160</v>
      </c>
      <c r="M232" s="2">
        <v>39.335940000000001</v>
      </c>
      <c r="N232">
        <v>0</v>
      </c>
      <c r="O232">
        <v>0</v>
      </c>
      <c r="P232">
        <v>0</v>
      </c>
      <c r="Q232">
        <v>0</v>
      </c>
      <c r="R232">
        <v>0</v>
      </c>
      <c r="S232">
        <v>1</v>
      </c>
      <c r="T232">
        <v>1</v>
      </c>
      <c r="U232">
        <v>0</v>
      </c>
      <c r="V232">
        <v>0</v>
      </c>
      <c r="W232">
        <v>5</v>
      </c>
    </row>
    <row r="233" spans="1:23" x14ac:dyDescent="0.3">
      <c r="A233">
        <v>1</v>
      </c>
      <c r="B233">
        <v>8</v>
      </c>
      <c r="C233">
        <v>0</v>
      </c>
      <c r="D233">
        <v>0</v>
      </c>
      <c r="E233">
        <v>58</v>
      </c>
      <c r="F233">
        <v>-1.1760981241022876</v>
      </c>
      <c r="G233">
        <v>0</v>
      </c>
      <c r="H233" s="1">
        <v>-1.1749214373403347</v>
      </c>
      <c r="I233" s="1">
        <v>0</v>
      </c>
      <c r="J233" s="1">
        <v>-1.1749214373403347</v>
      </c>
      <c r="K233" s="2">
        <v>57.2</v>
      </c>
      <c r="L233">
        <v>168</v>
      </c>
      <c r="M233" s="2">
        <v>20.266439999999999</v>
      </c>
      <c r="N233">
        <v>1</v>
      </c>
      <c r="O233">
        <v>0</v>
      </c>
      <c r="P233">
        <v>0</v>
      </c>
      <c r="Q233">
        <v>0</v>
      </c>
      <c r="R233">
        <v>0</v>
      </c>
      <c r="S233">
        <v>2</v>
      </c>
      <c r="T233">
        <v>0</v>
      </c>
      <c r="U233">
        <v>1</v>
      </c>
      <c r="V233">
        <v>0</v>
      </c>
      <c r="W233">
        <v>0</v>
      </c>
    </row>
    <row r="234" spans="1:23" x14ac:dyDescent="0.3">
      <c r="A234">
        <v>6</v>
      </c>
      <c r="B234">
        <v>317</v>
      </c>
      <c r="C234">
        <v>0</v>
      </c>
      <c r="D234">
        <v>0</v>
      </c>
      <c r="E234">
        <v>75</v>
      </c>
      <c r="F234">
        <v>0.71688313983814933</v>
      </c>
      <c r="G234">
        <v>0</v>
      </c>
      <c r="H234" s="1">
        <v>0.7161658978978489</v>
      </c>
      <c r="I234" s="1">
        <v>0</v>
      </c>
      <c r="J234" s="1">
        <v>0.7161658978978489</v>
      </c>
      <c r="K234" s="2">
        <v>113.4</v>
      </c>
      <c r="L234">
        <v>172</v>
      </c>
      <c r="M234" s="2">
        <v>38.331530000000001</v>
      </c>
      <c r="N234">
        <v>0</v>
      </c>
      <c r="O234">
        <v>0</v>
      </c>
      <c r="P234">
        <v>1</v>
      </c>
      <c r="Q234">
        <v>0</v>
      </c>
      <c r="R234">
        <v>0</v>
      </c>
      <c r="S234">
        <v>2</v>
      </c>
      <c r="T234">
        <v>0</v>
      </c>
      <c r="U234">
        <v>1</v>
      </c>
      <c r="V234">
        <v>0</v>
      </c>
      <c r="W234">
        <v>6</v>
      </c>
    </row>
    <row r="235" spans="1:23" x14ac:dyDescent="0.3">
      <c r="A235">
        <v>3</v>
      </c>
      <c r="B235">
        <v>116</v>
      </c>
      <c r="C235">
        <v>0</v>
      </c>
      <c r="D235">
        <v>0</v>
      </c>
      <c r="E235">
        <v>62</v>
      </c>
      <c r="F235">
        <v>-0.7306907678810084</v>
      </c>
      <c r="G235">
        <v>0</v>
      </c>
      <c r="H235" s="1">
        <v>-0.7299597114019386</v>
      </c>
      <c r="I235" s="1">
        <v>0</v>
      </c>
      <c r="J235" s="1">
        <v>-0.7299597114019386</v>
      </c>
      <c r="K235" s="2">
        <v>72.599999999999994</v>
      </c>
      <c r="L235">
        <v>158</v>
      </c>
      <c r="M235" s="2">
        <v>29.081880000000002</v>
      </c>
      <c r="N235">
        <v>0</v>
      </c>
      <c r="O235">
        <v>0</v>
      </c>
      <c r="P235">
        <v>0</v>
      </c>
      <c r="Q235">
        <v>0</v>
      </c>
      <c r="R235">
        <v>0</v>
      </c>
      <c r="S235">
        <v>2</v>
      </c>
      <c r="T235">
        <v>0</v>
      </c>
      <c r="U235">
        <v>1</v>
      </c>
      <c r="V235">
        <v>0</v>
      </c>
      <c r="W235">
        <v>1</v>
      </c>
    </row>
    <row r="236" spans="1:23" x14ac:dyDescent="0.3">
      <c r="A236">
        <v>3</v>
      </c>
      <c r="B236">
        <v>112</v>
      </c>
      <c r="C236">
        <v>0</v>
      </c>
      <c r="D236">
        <v>0</v>
      </c>
      <c r="E236">
        <v>62</v>
      </c>
      <c r="F236">
        <v>-0.7306907678810084</v>
      </c>
      <c r="G236">
        <v>0</v>
      </c>
      <c r="H236" s="1">
        <v>-0.7299597114019386</v>
      </c>
      <c r="I236" s="1">
        <v>0</v>
      </c>
      <c r="J236" s="1">
        <v>-0.7299597114019386</v>
      </c>
      <c r="K236" s="2">
        <v>64.900000000000006</v>
      </c>
      <c r="L236">
        <v>173</v>
      </c>
      <c r="M236" s="2">
        <v>21.684650000000001</v>
      </c>
      <c r="N236">
        <v>0</v>
      </c>
      <c r="O236">
        <v>1</v>
      </c>
      <c r="P236">
        <v>0</v>
      </c>
      <c r="Q236">
        <v>0</v>
      </c>
      <c r="R236">
        <v>0</v>
      </c>
      <c r="S236">
        <v>3</v>
      </c>
      <c r="T236">
        <v>0</v>
      </c>
      <c r="U236">
        <v>0</v>
      </c>
      <c r="V236">
        <v>1</v>
      </c>
      <c r="W236">
        <v>2</v>
      </c>
    </row>
    <row r="237" spans="1:23" x14ac:dyDescent="0.3">
      <c r="A237">
        <v>6</v>
      </c>
      <c r="B237">
        <v>313</v>
      </c>
      <c r="C237">
        <v>0</v>
      </c>
      <c r="D237">
        <v>0</v>
      </c>
      <c r="E237">
        <v>59</v>
      </c>
      <c r="F237">
        <v>-1.064746285046968</v>
      </c>
      <c r="G237">
        <v>0</v>
      </c>
      <c r="H237" s="1">
        <v>-1.0636810058557358</v>
      </c>
      <c r="I237" s="1">
        <v>0</v>
      </c>
      <c r="J237" s="1">
        <v>-1.0636810058557358</v>
      </c>
      <c r="K237" s="2">
        <v>76.7</v>
      </c>
      <c r="L237">
        <v>160</v>
      </c>
      <c r="M237" s="2">
        <v>29.960940000000001</v>
      </c>
      <c r="N237">
        <v>0</v>
      </c>
      <c r="O237">
        <v>0</v>
      </c>
      <c r="P237">
        <v>0</v>
      </c>
      <c r="Q237">
        <v>0</v>
      </c>
      <c r="R237">
        <v>0</v>
      </c>
      <c r="S237">
        <v>1</v>
      </c>
      <c r="T237">
        <v>1</v>
      </c>
      <c r="U237">
        <v>0</v>
      </c>
      <c r="V237">
        <v>0</v>
      </c>
      <c r="W237">
        <v>0</v>
      </c>
    </row>
    <row r="238" spans="1:23" x14ac:dyDescent="0.3">
      <c r="A238">
        <v>4</v>
      </c>
      <c r="B238">
        <v>194</v>
      </c>
      <c r="C238">
        <v>0</v>
      </c>
      <c r="D238">
        <v>0</v>
      </c>
      <c r="E238">
        <v>58</v>
      </c>
      <c r="F238">
        <v>-1.1760981241022876</v>
      </c>
      <c r="G238">
        <v>0</v>
      </c>
      <c r="H238" s="1">
        <v>-1.1749214373403347</v>
      </c>
      <c r="I238" s="1">
        <v>0</v>
      </c>
      <c r="J238" s="1">
        <v>-1.1749214373403347</v>
      </c>
      <c r="K238" s="2">
        <v>54.4</v>
      </c>
      <c r="L238">
        <v>152</v>
      </c>
      <c r="M238" s="2">
        <v>23.54571</v>
      </c>
      <c r="N238">
        <v>0</v>
      </c>
      <c r="O238">
        <v>0</v>
      </c>
      <c r="P238">
        <v>0</v>
      </c>
      <c r="Q238">
        <v>0</v>
      </c>
      <c r="R238">
        <v>0</v>
      </c>
      <c r="S238">
        <v>3</v>
      </c>
      <c r="T238">
        <v>0</v>
      </c>
      <c r="U238">
        <v>0</v>
      </c>
      <c r="V238">
        <v>1</v>
      </c>
      <c r="W238">
        <v>1</v>
      </c>
    </row>
    <row r="239" spans="1:23" x14ac:dyDescent="0.3">
      <c r="A239">
        <v>1</v>
      </c>
      <c r="B239">
        <v>23</v>
      </c>
      <c r="C239">
        <v>0</v>
      </c>
      <c r="D239">
        <v>0</v>
      </c>
      <c r="E239">
        <v>58</v>
      </c>
      <c r="F239">
        <v>-1.1760981241022876</v>
      </c>
      <c r="G239">
        <v>0</v>
      </c>
      <c r="H239" s="1">
        <v>-1.1749214373403347</v>
      </c>
      <c r="I239" s="1">
        <v>0</v>
      </c>
      <c r="J239" s="1">
        <v>-1.1749214373403347</v>
      </c>
      <c r="K239" s="2">
        <v>86.2</v>
      </c>
      <c r="L239">
        <v>162</v>
      </c>
      <c r="M239" s="2">
        <v>32.845599999999997</v>
      </c>
      <c r="N239">
        <v>0</v>
      </c>
      <c r="O239">
        <v>0</v>
      </c>
      <c r="P239">
        <v>0</v>
      </c>
      <c r="Q239">
        <v>0</v>
      </c>
      <c r="R239">
        <v>0</v>
      </c>
      <c r="S239">
        <v>3</v>
      </c>
      <c r="T239">
        <v>0</v>
      </c>
      <c r="U239">
        <v>0</v>
      </c>
      <c r="V239">
        <v>1</v>
      </c>
      <c r="W239">
        <v>0</v>
      </c>
    </row>
    <row r="240" spans="1:23" x14ac:dyDescent="0.3">
      <c r="A240">
        <v>1</v>
      </c>
      <c r="B240">
        <v>37</v>
      </c>
      <c r="C240">
        <v>0</v>
      </c>
      <c r="D240">
        <v>1</v>
      </c>
      <c r="E240">
        <v>59</v>
      </c>
      <c r="F240">
        <v>-1.064746285046968</v>
      </c>
      <c r="G240">
        <v>59</v>
      </c>
      <c r="H240" s="1">
        <v>-1.0636810058557358</v>
      </c>
      <c r="I240" s="1">
        <v>-1.0636810058557358</v>
      </c>
      <c r="J240" s="1">
        <v>0</v>
      </c>
      <c r="K240" s="2">
        <v>120.2</v>
      </c>
      <c r="L240">
        <v>165</v>
      </c>
      <c r="M240" s="2">
        <v>44.150599999999997</v>
      </c>
      <c r="N240">
        <v>0</v>
      </c>
      <c r="O240">
        <v>0</v>
      </c>
      <c r="P240">
        <v>1</v>
      </c>
      <c r="Q240">
        <v>0</v>
      </c>
      <c r="R240">
        <v>0</v>
      </c>
      <c r="S240">
        <v>1</v>
      </c>
      <c r="T240">
        <v>1</v>
      </c>
      <c r="U240">
        <v>0</v>
      </c>
      <c r="V240">
        <v>0</v>
      </c>
      <c r="W240">
        <v>3</v>
      </c>
    </row>
    <row r="241" spans="1:23" x14ac:dyDescent="0.3">
      <c r="A241">
        <v>5</v>
      </c>
      <c r="B241">
        <v>287</v>
      </c>
      <c r="C241">
        <v>0</v>
      </c>
      <c r="D241">
        <v>0</v>
      </c>
      <c r="E241">
        <v>64</v>
      </c>
      <c r="F241">
        <v>-0.50798708977036877</v>
      </c>
      <c r="G241">
        <v>0</v>
      </c>
      <c r="H241" s="1">
        <v>-0.5074788484327406</v>
      </c>
      <c r="I241" s="1">
        <v>0</v>
      </c>
      <c r="J241" s="1">
        <v>-0.5074788484327406</v>
      </c>
      <c r="K241" s="2">
        <v>64.900000000000006</v>
      </c>
      <c r="L241">
        <v>163</v>
      </c>
      <c r="M241" s="2">
        <v>24.426960000000001</v>
      </c>
      <c r="N241">
        <v>1</v>
      </c>
      <c r="O241">
        <v>0</v>
      </c>
      <c r="P241">
        <v>0</v>
      </c>
      <c r="Q241">
        <v>0</v>
      </c>
      <c r="R241">
        <v>1</v>
      </c>
      <c r="S241">
        <v>2</v>
      </c>
      <c r="T241">
        <v>0</v>
      </c>
      <c r="U241">
        <v>1</v>
      </c>
      <c r="V241">
        <v>0</v>
      </c>
      <c r="W241">
        <v>2</v>
      </c>
    </row>
    <row r="242" spans="1:23" x14ac:dyDescent="0.3">
      <c r="A242">
        <v>5</v>
      </c>
      <c r="B242">
        <v>301</v>
      </c>
      <c r="C242">
        <v>0</v>
      </c>
      <c r="D242">
        <v>0</v>
      </c>
      <c r="E242">
        <v>69</v>
      </c>
      <c r="F242">
        <v>4.8772105506230352E-2</v>
      </c>
      <c r="G242">
        <v>0</v>
      </c>
      <c r="H242" s="1">
        <v>4.8723308990254642E-2</v>
      </c>
      <c r="I242" s="1">
        <v>0</v>
      </c>
      <c r="J242" s="1">
        <v>4.8723308990254642E-2</v>
      </c>
      <c r="K242" s="2">
        <v>74.8</v>
      </c>
      <c r="L242">
        <v>162</v>
      </c>
      <c r="M242" s="2">
        <v>28.501750000000001</v>
      </c>
      <c r="N242">
        <v>0</v>
      </c>
      <c r="O242">
        <v>0</v>
      </c>
      <c r="P242">
        <v>1</v>
      </c>
      <c r="Q242">
        <v>0</v>
      </c>
      <c r="R242">
        <v>0</v>
      </c>
      <c r="S242">
        <v>3</v>
      </c>
      <c r="T242">
        <v>0</v>
      </c>
      <c r="U242">
        <v>0</v>
      </c>
      <c r="V242">
        <v>1</v>
      </c>
      <c r="W242">
        <v>4</v>
      </c>
    </row>
    <row r="243" spans="1:23" x14ac:dyDescent="0.3">
      <c r="A243">
        <v>3</v>
      </c>
      <c r="B243">
        <v>172</v>
      </c>
      <c r="C243">
        <v>0</v>
      </c>
      <c r="D243">
        <v>1</v>
      </c>
      <c r="E243">
        <v>61</v>
      </c>
      <c r="F243">
        <v>-0.84204260693632826</v>
      </c>
      <c r="G243">
        <v>61</v>
      </c>
      <c r="H243" s="1">
        <v>-0.84120014288653766</v>
      </c>
      <c r="I243" s="1">
        <v>-0.84120014288653766</v>
      </c>
      <c r="J243" s="1">
        <v>0</v>
      </c>
      <c r="K243" s="2">
        <v>68</v>
      </c>
      <c r="L243">
        <v>158</v>
      </c>
      <c r="M243" s="2">
        <v>27.239229999999999</v>
      </c>
      <c r="N243">
        <v>1</v>
      </c>
      <c r="O243">
        <v>0</v>
      </c>
      <c r="P243">
        <v>0</v>
      </c>
      <c r="Q243">
        <v>0</v>
      </c>
      <c r="R243">
        <v>1</v>
      </c>
      <c r="S243">
        <v>2</v>
      </c>
      <c r="T243">
        <v>0</v>
      </c>
      <c r="U243">
        <v>1</v>
      </c>
      <c r="V243">
        <v>0</v>
      </c>
      <c r="W243">
        <v>3</v>
      </c>
    </row>
    <row r="244" spans="1:23" x14ac:dyDescent="0.3">
      <c r="A244">
        <v>6</v>
      </c>
      <c r="B244">
        <v>324</v>
      </c>
      <c r="C244">
        <v>0</v>
      </c>
      <c r="D244">
        <v>0</v>
      </c>
      <c r="E244">
        <v>65</v>
      </c>
      <c r="F244">
        <v>-0.39663525071504896</v>
      </c>
      <c r="G244">
        <v>0</v>
      </c>
      <c r="H244" s="1">
        <v>-0.39623841694814149</v>
      </c>
      <c r="I244" s="1">
        <v>0</v>
      </c>
      <c r="J244" s="1">
        <v>-0.39623841694814149</v>
      </c>
      <c r="K244" s="2">
        <v>58.1</v>
      </c>
      <c r="L244">
        <v>156</v>
      </c>
      <c r="M244" s="2">
        <v>23.874099999999999</v>
      </c>
      <c r="N244">
        <v>0</v>
      </c>
      <c r="O244">
        <v>0</v>
      </c>
      <c r="P244">
        <v>0</v>
      </c>
      <c r="Q244">
        <v>0</v>
      </c>
      <c r="R244">
        <v>0</v>
      </c>
      <c r="S244">
        <v>1</v>
      </c>
      <c r="T244">
        <v>1</v>
      </c>
      <c r="U244">
        <v>0</v>
      </c>
      <c r="V244">
        <v>0</v>
      </c>
      <c r="W244">
        <v>2</v>
      </c>
    </row>
    <row r="245" spans="1:23" x14ac:dyDescent="0.3">
      <c r="A245">
        <v>1</v>
      </c>
      <c r="B245">
        <v>25</v>
      </c>
      <c r="C245">
        <v>0</v>
      </c>
      <c r="D245">
        <v>0</v>
      </c>
      <c r="E245">
        <v>62</v>
      </c>
      <c r="F245">
        <v>-0.7306907678810084</v>
      </c>
      <c r="G245">
        <v>0</v>
      </c>
      <c r="H245" s="1">
        <v>-0.7299597114019386</v>
      </c>
      <c r="I245" s="1">
        <v>0</v>
      </c>
      <c r="J245" s="1">
        <v>-0.7299597114019386</v>
      </c>
      <c r="K245" s="2">
        <v>74.8</v>
      </c>
      <c r="L245">
        <v>168</v>
      </c>
      <c r="M245" s="2">
        <v>26.502269999999999</v>
      </c>
      <c r="N245">
        <v>0</v>
      </c>
      <c r="O245">
        <v>0</v>
      </c>
      <c r="P245">
        <v>0</v>
      </c>
      <c r="Q245">
        <v>0</v>
      </c>
      <c r="R245">
        <v>0</v>
      </c>
      <c r="S245">
        <v>1</v>
      </c>
      <c r="T245">
        <v>1</v>
      </c>
      <c r="U245">
        <v>0</v>
      </c>
      <c r="V245">
        <v>0</v>
      </c>
      <c r="W245">
        <v>1</v>
      </c>
    </row>
    <row r="246" spans="1:23" x14ac:dyDescent="0.3">
      <c r="A246">
        <v>1</v>
      </c>
      <c r="B246">
        <v>14</v>
      </c>
      <c r="C246">
        <v>0</v>
      </c>
      <c r="D246">
        <v>1</v>
      </c>
      <c r="E246">
        <v>77</v>
      </c>
      <c r="F246">
        <v>0.93958681794878895</v>
      </c>
      <c r="G246">
        <v>77</v>
      </c>
      <c r="H246" s="1">
        <v>0.93864676086704701</v>
      </c>
      <c r="I246" s="1">
        <v>0.93864676086704701</v>
      </c>
      <c r="J246" s="1">
        <v>0</v>
      </c>
      <c r="K246" s="2">
        <v>68</v>
      </c>
      <c r="L246">
        <v>163</v>
      </c>
      <c r="M246" s="2">
        <v>25.59374</v>
      </c>
      <c r="N246">
        <v>0</v>
      </c>
      <c r="O246">
        <v>0</v>
      </c>
      <c r="P246">
        <v>0</v>
      </c>
      <c r="Q246">
        <v>0</v>
      </c>
      <c r="R246">
        <v>0</v>
      </c>
      <c r="S246">
        <v>1</v>
      </c>
      <c r="T246">
        <v>1</v>
      </c>
      <c r="U246">
        <v>0</v>
      </c>
      <c r="V246">
        <v>0</v>
      </c>
      <c r="W246">
        <v>5</v>
      </c>
    </row>
    <row r="247" spans="1:23" x14ac:dyDescent="0.3">
      <c r="A247">
        <v>2</v>
      </c>
      <c r="B247">
        <v>76</v>
      </c>
      <c r="C247">
        <v>0</v>
      </c>
      <c r="D247">
        <v>0</v>
      </c>
      <c r="E247">
        <v>57</v>
      </c>
      <c r="F247">
        <v>-1.2874499631576075</v>
      </c>
      <c r="G247">
        <v>0</v>
      </c>
      <c r="H247" s="1">
        <v>-1.2861618688249339</v>
      </c>
      <c r="I247" s="1">
        <v>0</v>
      </c>
      <c r="J247" s="1">
        <v>-1.2861618688249339</v>
      </c>
      <c r="K247" s="2">
        <v>88.5</v>
      </c>
      <c r="L247">
        <v>173</v>
      </c>
      <c r="M247" s="2">
        <v>29.569980000000001</v>
      </c>
      <c r="N247">
        <v>0</v>
      </c>
      <c r="O247">
        <v>0</v>
      </c>
      <c r="P247">
        <v>1</v>
      </c>
      <c r="Q247">
        <v>0</v>
      </c>
      <c r="R247">
        <v>0</v>
      </c>
      <c r="S247">
        <v>3</v>
      </c>
      <c r="T247">
        <v>0</v>
      </c>
      <c r="U247">
        <v>0</v>
      </c>
      <c r="V247">
        <v>1</v>
      </c>
      <c r="W247">
        <v>2</v>
      </c>
    </row>
    <row r="248" spans="1:23" x14ac:dyDescent="0.3">
      <c r="A248">
        <v>1</v>
      </c>
      <c r="B248">
        <v>39</v>
      </c>
      <c r="C248">
        <v>0</v>
      </c>
      <c r="D248">
        <v>0</v>
      </c>
      <c r="E248">
        <v>76</v>
      </c>
      <c r="F248">
        <v>0.82823497889346909</v>
      </c>
      <c r="G248">
        <v>0</v>
      </c>
      <c r="H248" s="1">
        <v>0.82740632938244796</v>
      </c>
      <c r="I248" s="1">
        <v>0</v>
      </c>
      <c r="J248" s="1">
        <v>0.82740632938244796</v>
      </c>
      <c r="K248" s="2">
        <v>65.8</v>
      </c>
      <c r="L248">
        <v>166</v>
      </c>
      <c r="M248" s="2">
        <v>23.87865</v>
      </c>
      <c r="N248">
        <v>0</v>
      </c>
      <c r="O248">
        <v>1</v>
      </c>
      <c r="P248">
        <v>1</v>
      </c>
      <c r="Q248">
        <v>1</v>
      </c>
      <c r="R248">
        <v>0</v>
      </c>
      <c r="S248">
        <v>2</v>
      </c>
      <c r="T248">
        <v>0</v>
      </c>
      <c r="U248">
        <v>1</v>
      </c>
      <c r="V248">
        <v>0</v>
      </c>
      <c r="W248">
        <v>7</v>
      </c>
    </row>
    <row r="249" spans="1:23" x14ac:dyDescent="0.3">
      <c r="A249">
        <v>3</v>
      </c>
      <c r="B249">
        <v>145</v>
      </c>
      <c r="C249">
        <v>0</v>
      </c>
      <c r="D249">
        <v>0</v>
      </c>
      <c r="E249">
        <v>74</v>
      </c>
      <c r="F249">
        <v>0.60553130078282946</v>
      </c>
      <c r="G249">
        <v>0</v>
      </c>
      <c r="H249" s="1">
        <v>0.60492546641324985</v>
      </c>
      <c r="I249" s="1">
        <v>0</v>
      </c>
      <c r="J249" s="1">
        <v>0.60492546641324985</v>
      </c>
      <c r="K249" s="2">
        <v>81.599999999999994</v>
      </c>
      <c r="L249">
        <v>160</v>
      </c>
      <c r="M249" s="2">
        <v>31.875</v>
      </c>
      <c r="N249">
        <v>0</v>
      </c>
      <c r="O249">
        <v>1</v>
      </c>
      <c r="P249">
        <v>1</v>
      </c>
      <c r="Q249">
        <v>1</v>
      </c>
      <c r="R249">
        <v>0</v>
      </c>
      <c r="S249">
        <v>2</v>
      </c>
      <c r="T249">
        <v>0</v>
      </c>
      <c r="U249">
        <v>1</v>
      </c>
      <c r="V249">
        <v>0</v>
      </c>
      <c r="W249">
        <v>6</v>
      </c>
    </row>
    <row r="250" spans="1:23" x14ac:dyDescent="0.3">
      <c r="A250">
        <v>1</v>
      </c>
      <c r="B250">
        <v>7</v>
      </c>
      <c r="C250">
        <v>0</v>
      </c>
      <c r="D250">
        <v>0</v>
      </c>
      <c r="E250">
        <v>59</v>
      </c>
      <c r="F250">
        <v>-1.064746285046968</v>
      </c>
      <c r="G250">
        <v>0</v>
      </c>
      <c r="H250" s="1">
        <v>-1.0636810058557358</v>
      </c>
      <c r="I250" s="1">
        <v>0</v>
      </c>
      <c r="J250" s="1">
        <v>-1.0636810058557358</v>
      </c>
      <c r="K250" s="2">
        <v>49.9</v>
      </c>
      <c r="L250">
        <v>157</v>
      </c>
      <c r="M250" s="2">
        <v>20.244230000000002</v>
      </c>
      <c r="N250">
        <v>1</v>
      </c>
      <c r="O250">
        <v>0</v>
      </c>
      <c r="P250">
        <v>0</v>
      </c>
      <c r="Q250">
        <v>0</v>
      </c>
      <c r="R250">
        <v>1</v>
      </c>
      <c r="S250">
        <v>1</v>
      </c>
      <c r="T250">
        <v>1</v>
      </c>
      <c r="U250">
        <v>0</v>
      </c>
      <c r="V250">
        <v>0</v>
      </c>
      <c r="W250">
        <v>2</v>
      </c>
    </row>
    <row r="251" spans="1:23" x14ac:dyDescent="0.3">
      <c r="A251">
        <v>1</v>
      </c>
      <c r="B251">
        <v>1</v>
      </c>
      <c r="C251">
        <v>0</v>
      </c>
      <c r="D251">
        <v>0</v>
      </c>
      <c r="E251">
        <v>68</v>
      </c>
      <c r="F251">
        <v>-6.2579733549089481E-2</v>
      </c>
      <c r="G251">
        <v>0</v>
      </c>
      <c r="H251" s="1">
        <v>-6.2517122494344393E-2</v>
      </c>
      <c r="I251" s="1">
        <v>0</v>
      </c>
      <c r="J251" s="1">
        <v>-6.2517122494344393E-2</v>
      </c>
      <c r="K251" s="2">
        <v>58.1</v>
      </c>
      <c r="L251">
        <v>170</v>
      </c>
      <c r="M251" s="2">
        <v>20.103809999999999</v>
      </c>
      <c r="N251">
        <v>0</v>
      </c>
      <c r="O251">
        <v>0</v>
      </c>
      <c r="P251">
        <v>0</v>
      </c>
      <c r="Q251">
        <v>0</v>
      </c>
      <c r="R251">
        <v>0</v>
      </c>
      <c r="S251">
        <v>1</v>
      </c>
      <c r="T251">
        <v>1</v>
      </c>
      <c r="U251">
        <v>0</v>
      </c>
      <c r="V251">
        <v>0</v>
      </c>
      <c r="W251">
        <v>2</v>
      </c>
    </row>
    <row r="252" spans="1:23" x14ac:dyDescent="0.3">
      <c r="A252">
        <v>2</v>
      </c>
      <c r="B252">
        <v>79</v>
      </c>
      <c r="C252">
        <v>0</v>
      </c>
      <c r="D252">
        <v>0</v>
      </c>
      <c r="E252">
        <v>57</v>
      </c>
      <c r="F252">
        <v>-1.2874499631576075</v>
      </c>
      <c r="G252">
        <v>0</v>
      </c>
      <c r="H252" s="1">
        <v>-1.2861618688249339</v>
      </c>
      <c r="I252" s="1">
        <v>0</v>
      </c>
      <c r="J252" s="1">
        <v>-1.2861618688249339</v>
      </c>
      <c r="K252" s="2">
        <v>106.6</v>
      </c>
      <c r="L252">
        <v>168</v>
      </c>
      <c r="M252" s="2">
        <v>37.769280000000002</v>
      </c>
      <c r="N252">
        <v>0</v>
      </c>
      <c r="O252">
        <v>0</v>
      </c>
      <c r="P252">
        <v>1</v>
      </c>
      <c r="Q252">
        <v>0</v>
      </c>
      <c r="R252">
        <v>0</v>
      </c>
      <c r="S252">
        <v>3</v>
      </c>
      <c r="T252">
        <v>0</v>
      </c>
      <c r="U252">
        <v>0</v>
      </c>
      <c r="V252">
        <v>1</v>
      </c>
      <c r="W252">
        <v>2</v>
      </c>
    </row>
    <row r="253" spans="1:23" x14ac:dyDescent="0.3">
      <c r="A253">
        <v>1</v>
      </c>
      <c r="B253">
        <v>25</v>
      </c>
      <c r="C253">
        <v>0</v>
      </c>
      <c r="D253">
        <v>0</v>
      </c>
      <c r="E253">
        <v>57</v>
      </c>
      <c r="F253">
        <v>-1.2874499631576075</v>
      </c>
      <c r="G253">
        <v>0</v>
      </c>
      <c r="H253" s="1">
        <v>-1.2861618688249339</v>
      </c>
      <c r="I253" s="1">
        <v>0</v>
      </c>
      <c r="J253" s="1">
        <v>-1.2861618688249339</v>
      </c>
      <c r="K253" s="2">
        <v>56.7</v>
      </c>
      <c r="L253">
        <v>170</v>
      </c>
      <c r="M253" s="2">
        <v>19.61938</v>
      </c>
      <c r="N253">
        <v>0</v>
      </c>
      <c r="O253">
        <v>0</v>
      </c>
      <c r="P253">
        <v>0</v>
      </c>
      <c r="Q253">
        <v>0</v>
      </c>
      <c r="R253">
        <v>0</v>
      </c>
      <c r="S253">
        <v>2</v>
      </c>
      <c r="T253">
        <v>0</v>
      </c>
      <c r="U253">
        <v>1</v>
      </c>
      <c r="V253">
        <v>0</v>
      </c>
      <c r="W253">
        <v>1</v>
      </c>
    </row>
    <row r="254" spans="1:23" x14ac:dyDescent="0.3">
      <c r="A254">
        <v>4</v>
      </c>
      <c r="B254">
        <v>284</v>
      </c>
      <c r="C254">
        <v>0</v>
      </c>
      <c r="D254">
        <v>1</v>
      </c>
      <c r="E254">
        <v>60</v>
      </c>
      <c r="F254">
        <v>-0.95339444599164813</v>
      </c>
      <c r="G254">
        <v>60</v>
      </c>
      <c r="H254" s="1">
        <v>-0.95244057437113672</v>
      </c>
      <c r="I254" s="1">
        <v>-0.95244057437113672</v>
      </c>
      <c r="J254" s="1">
        <v>0</v>
      </c>
      <c r="K254" s="2">
        <v>63.5</v>
      </c>
      <c r="L254">
        <v>161</v>
      </c>
      <c r="M254" s="2">
        <v>24.497509999999998</v>
      </c>
      <c r="N254">
        <v>1</v>
      </c>
      <c r="O254">
        <v>0</v>
      </c>
      <c r="P254">
        <v>1</v>
      </c>
      <c r="Q254">
        <v>0</v>
      </c>
      <c r="R254">
        <v>0</v>
      </c>
      <c r="S254">
        <v>3</v>
      </c>
      <c r="T254">
        <v>0</v>
      </c>
      <c r="U254">
        <v>0</v>
      </c>
      <c r="V254">
        <v>1</v>
      </c>
      <c r="W254">
        <v>4</v>
      </c>
    </row>
    <row r="255" spans="1:23" x14ac:dyDescent="0.3">
      <c r="A255">
        <v>3</v>
      </c>
      <c r="B255">
        <v>126</v>
      </c>
      <c r="C255">
        <v>0</v>
      </c>
      <c r="D255">
        <v>0</v>
      </c>
      <c r="E255">
        <v>59</v>
      </c>
      <c r="F255">
        <v>-1.064746285046968</v>
      </c>
      <c r="G255">
        <v>0</v>
      </c>
      <c r="H255" s="1">
        <v>-1.0636810058557358</v>
      </c>
      <c r="I255" s="1">
        <v>0</v>
      </c>
      <c r="J255" s="1">
        <v>-1.0636810058557358</v>
      </c>
      <c r="K255" s="2">
        <v>61.2</v>
      </c>
      <c r="L255">
        <v>160</v>
      </c>
      <c r="M255" s="2">
        <v>23.90625</v>
      </c>
      <c r="N255">
        <v>0</v>
      </c>
      <c r="O255">
        <v>0</v>
      </c>
      <c r="P255">
        <v>0</v>
      </c>
      <c r="Q255">
        <v>0</v>
      </c>
      <c r="R255">
        <v>0</v>
      </c>
      <c r="S255">
        <v>1</v>
      </c>
      <c r="T255">
        <v>1</v>
      </c>
      <c r="U255">
        <v>0</v>
      </c>
      <c r="V255">
        <v>0</v>
      </c>
      <c r="W255">
        <v>0</v>
      </c>
    </row>
    <row r="256" spans="1:23" x14ac:dyDescent="0.3">
      <c r="A256">
        <v>5</v>
      </c>
      <c r="B256">
        <v>288</v>
      </c>
      <c r="C256">
        <v>0</v>
      </c>
      <c r="D256">
        <v>0</v>
      </c>
      <c r="E256">
        <v>64</v>
      </c>
      <c r="F256">
        <v>-0.50798708977036877</v>
      </c>
      <c r="G256">
        <v>0</v>
      </c>
      <c r="H256" s="1">
        <v>-0.5074788484327406</v>
      </c>
      <c r="I256" s="1">
        <v>0</v>
      </c>
      <c r="J256" s="1">
        <v>-0.5074788484327406</v>
      </c>
      <c r="K256" s="2">
        <v>98.9</v>
      </c>
      <c r="L256">
        <v>165</v>
      </c>
      <c r="M256" s="2">
        <v>36.326900000000002</v>
      </c>
      <c r="N256">
        <v>1</v>
      </c>
      <c r="O256">
        <v>0</v>
      </c>
      <c r="P256">
        <v>1</v>
      </c>
      <c r="Q256">
        <v>0</v>
      </c>
      <c r="R256">
        <v>0</v>
      </c>
      <c r="S256">
        <v>2</v>
      </c>
      <c r="T256">
        <v>0</v>
      </c>
      <c r="U256">
        <v>1</v>
      </c>
      <c r="V256">
        <v>0</v>
      </c>
      <c r="W256">
        <v>3</v>
      </c>
    </row>
    <row r="257" spans="1:23" x14ac:dyDescent="0.3">
      <c r="A257">
        <v>5</v>
      </c>
      <c r="B257">
        <v>299</v>
      </c>
      <c r="C257">
        <v>0</v>
      </c>
      <c r="D257">
        <v>1</v>
      </c>
      <c r="E257">
        <v>61</v>
      </c>
      <c r="F257">
        <v>-0.84204260693632826</v>
      </c>
      <c r="G257">
        <v>61</v>
      </c>
      <c r="H257" s="1">
        <v>-0.84120014288653766</v>
      </c>
      <c r="I257" s="1">
        <v>-0.84120014288653766</v>
      </c>
      <c r="J257" s="1">
        <v>0</v>
      </c>
      <c r="K257" s="2">
        <v>75.7</v>
      </c>
      <c r="L257">
        <v>168</v>
      </c>
      <c r="M257" s="2">
        <v>26.82114</v>
      </c>
      <c r="N257">
        <v>1</v>
      </c>
      <c r="O257">
        <v>0</v>
      </c>
      <c r="P257">
        <v>1</v>
      </c>
      <c r="Q257">
        <v>0</v>
      </c>
      <c r="R257">
        <v>0</v>
      </c>
      <c r="S257">
        <v>3</v>
      </c>
      <c r="T257">
        <v>0</v>
      </c>
      <c r="U257">
        <v>0</v>
      </c>
      <c r="V257">
        <v>1</v>
      </c>
      <c r="W257">
        <v>4</v>
      </c>
    </row>
    <row r="258" spans="1:23" x14ac:dyDescent="0.3">
      <c r="A258">
        <v>1</v>
      </c>
      <c r="B258">
        <v>7</v>
      </c>
      <c r="C258">
        <v>0</v>
      </c>
      <c r="D258">
        <v>1</v>
      </c>
      <c r="E258">
        <v>67</v>
      </c>
      <c r="F258">
        <v>-0.17393157260440931</v>
      </c>
      <c r="G258">
        <v>67</v>
      </c>
      <c r="H258" s="1">
        <v>-0.17375755397894344</v>
      </c>
      <c r="I258" s="1">
        <v>-0.17375755397894344</v>
      </c>
      <c r="J258" s="1">
        <v>0</v>
      </c>
      <c r="K258" s="2">
        <v>80.7</v>
      </c>
      <c r="L258">
        <v>152</v>
      </c>
      <c r="M258" s="2">
        <v>34.929020000000001</v>
      </c>
      <c r="N258">
        <v>0</v>
      </c>
      <c r="O258">
        <v>0</v>
      </c>
      <c r="P258">
        <v>0</v>
      </c>
      <c r="Q258">
        <v>0</v>
      </c>
      <c r="R258">
        <v>1</v>
      </c>
      <c r="S258">
        <v>2</v>
      </c>
      <c r="T258">
        <v>0</v>
      </c>
      <c r="U258">
        <v>1</v>
      </c>
      <c r="V258">
        <v>0</v>
      </c>
      <c r="W258">
        <v>4</v>
      </c>
    </row>
    <row r="259" spans="1:23" x14ac:dyDescent="0.3">
      <c r="A259">
        <v>1</v>
      </c>
      <c r="B259">
        <v>27</v>
      </c>
      <c r="C259">
        <v>0</v>
      </c>
      <c r="D259">
        <v>1</v>
      </c>
      <c r="E259">
        <v>71</v>
      </c>
      <c r="F259">
        <v>0.27147578361687003</v>
      </c>
      <c r="G259">
        <v>71</v>
      </c>
      <c r="H259" s="1">
        <v>0.27120417195945273</v>
      </c>
      <c r="I259" s="1">
        <v>0.27120417195945273</v>
      </c>
      <c r="J259" s="1">
        <v>0</v>
      </c>
      <c r="K259" s="2">
        <v>67.099999999999994</v>
      </c>
      <c r="L259">
        <v>168</v>
      </c>
      <c r="M259" s="2">
        <v>23.774090000000001</v>
      </c>
      <c r="N259">
        <v>0</v>
      </c>
      <c r="O259">
        <v>0</v>
      </c>
      <c r="P259">
        <v>1</v>
      </c>
      <c r="Q259">
        <v>0</v>
      </c>
      <c r="R259">
        <v>0</v>
      </c>
      <c r="S259">
        <v>3</v>
      </c>
      <c r="T259">
        <v>0</v>
      </c>
      <c r="U259">
        <v>0</v>
      </c>
      <c r="V259">
        <v>1</v>
      </c>
      <c r="W259">
        <v>6</v>
      </c>
    </row>
    <row r="260" spans="1:23" x14ac:dyDescent="0.3">
      <c r="A260">
        <v>2</v>
      </c>
      <c r="B260">
        <v>62</v>
      </c>
      <c r="C260">
        <v>0</v>
      </c>
      <c r="D260">
        <v>0</v>
      </c>
      <c r="E260">
        <v>71</v>
      </c>
      <c r="F260">
        <v>0.27147578361687003</v>
      </c>
      <c r="G260">
        <v>0</v>
      </c>
      <c r="H260" s="1">
        <v>0.27120417195945273</v>
      </c>
      <c r="I260" s="1">
        <v>0</v>
      </c>
      <c r="J260" s="1">
        <v>0.27120417195945273</v>
      </c>
      <c r="K260" s="2">
        <v>80.3</v>
      </c>
      <c r="L260">
        <v>168</v>
      </c>
      <c r="M260" s="2">
        <v>28.450959999999998</v>
      </c>
      <c r="N260">
        <v>0</v>
      </c>
      <c r="O260">
        <v>0</v>
      </c>
      <c r="P260">
        <v>1</v>
      </c>
      <c r="Q260">
        <v>0</v>
      </c>
      <c r="R260">
        <v>0</v>
      </c>
      <c r="S260">
        <v>2</v>
      </c>
      <c r="T260">
        <v>0</v>
      </c>
      <c r="U260">
        <v>1</v>
      </c>
      <c r="V260">
        <v>0</v>
      </c>
      <c r="W260">
        <v>5</v>
      </c>
    </row>
    <row r="261" spans="1:23" x14ac:dyDescent="0.3">
      <c r="A261">
        <v>3</v>
      </c>
      <c r="B261">
        <v>126</v>
      </c>
      <c r="C261">
        <v>0</v>
      </c>
      <c r="D261">
        <v>0</v>
      </c>
      <c r="E261">
        <v>74</v>
      </c>
      <c r="F261">
        <v>0.60553130078282946</v>
      </c>
      <c r="G261">
        <v>0</v>
      </c>
      <c r="H261" s="1">
        <v>0.60492546641324985</v>
      </c>
      <c r="I261" s="1">
        <v>0</v>
      </c>
      <c r="J261" s="1">
        <v>0.60492546641324985</v>
      </c>
      <c r="K261" s="2">
        <v>112</v>
      </c>
      <c r="L261">
        <v>163</v>
      </c>
      <c r="M261" s="2">
        <v>42.154389999999999</v>
      </c>
      <c r="N261">
        <v>1</v>
      </c>
      <c r="O261">
        <v>0</v>
      </c>
      <c r="P261">
        <v>1</v>
      </c>
      <c r="Q261">
        <v>0</v>
      </c>
      <c r="R261">
        <v>0</v>
      </c>
      <c r="S261">
        <v>1</v>
      </c>
      <c r="T261">
        <v>1</v>
      </c>
      <c r="U261">
        <v>0</v>
      </c>
      <c r="V261">
        <v>0</v>
      </c>
      <c r="W261">
        <v>5</v>
      </c>
    </row>
    <row r="262" spans="1:23" x14ac:dyDescent="0.3">
      <c r="A262">
        <v>3</v>
      </c>
      <c r="B262">
        <v>137</v>
      </c>
      <c r="C262">
        <v>0</v>
      </c>
      <c r="D262">
        <v>0</v>
      </c>
      <c r="E262">
        <v>64</v>
      </c>
      <c r="F262">
        <v>-0.50798708977036877</v>
      </c>
      <c r="G262">
        <v>0</v>
      </c>
      <c r="H262" s="1">
        <v>-0.5074788484327406</v>
      </c>
      <c r="I262" s="1">
        <v>0</v>
      </c>
      <c r="J262" s="1">
        <v>-0.5074788484327406</v>
      </c>
      <c r="K262" s="2">
        <v>73</v>
      </c>
      <c r="L262">
        <v>163</v>
      </c>
      <c r="M262" s="2">
        <v>27.475629999999999</v>
      </c>
      <c r="N262">
        <v>0</v>
      </c>
      <c r="O262">
        <v>0</v>
      </c>
      <c r="P262">
        <v>1</v>
      </c>
      <c r="Q262">
        <v>0</v>
      </c>
      <c r="R262">
        <v>0</v>
      </c>
      <c r="S262">
        <v>3</v>
      </c>
      <c r="T262">
        <v>0</v>
      </c>
      <c r="U262">
        <v>0</v>
      </c>
      <c r="V262">
        <v>1</v>
      </c>
      <c r="W262">
        <v>3</v>
      </c>
    </row>
    <row r="263" spans="1:23" x14ac:dyDescent="0.3">
      <c r="A263">
        <v>2</v>
      </c>
      <c r="B263">
        <v>74</v>
      </c>
      <c r="C263">
        <v>0</v>
      </c>
      <c r="D263">
        <v>1</v>
      </c>
      <c r="E263">
        <v>79</v>
      </c>
      <c r="F263">
        <v>1.1622904960594287</v>
      </c>
      <c r="G263">
        <v>79</v>
      </c>
      <c r="H263" s="1">
        <v>1.1611276238362451</v>
      </c>
      <c r="I263" s="1">
        <v>1.1611276238362451</v>
      </c>
      <c r="J263" s="1">
        <v>0</v>
      </c>
      <c r="K263" s="2">
        <v>68</v>
      </c>
      <c r="L263">
        <v>160</v>
      </c>
      <c r="M263" s="2">
        <v>26.5625</v>
      </c>
      <c r="N263">
        <v>0</v>
      </c>
      <c r="O263">
        <v>0</v>
      </c>
      <c r="P263">
        <v>1</v>
      </c>
      <c r="Q263">
        <v>0</v>
      </c>
      <c r="R263">
        <v>0</v>
      </c>
      <c r="S263">
        <v>2</v>
      </c>
      <c r="T263">
        <v>0</v>
      </c>
      <c r="U263">
        <v>1</v>
      </c>
      <c r="V263">
        <v>0</v>
      </c>
      <c r="W263">
        <v>7</v>
      </c>
    </row>
    <row r="264" spans="1:23" x14ac:dyDescent="0.3">
      <c r="A264">
        <v>5</v>
      </c>
      <c r="B264">
        <v>304</v>
      </c>
      <c r="C264">
        <v>0</v>
      </c>
      <c r="D264">
        <v>0</v>
      </c>
      <c r="E264">
        <v>77</v>
      </c>
      <c r="F264">
        <v>0.93958681794878895</v>
      </c>
      <c r="G264">
        <v>0</v>
      </c>
      <c r="H264" s="1">
        <v>0.93864676086704701</v>
      </c>
      <c r="I264" s="1">
        <v>0</v>
      </c>
      <c r="J264" s="1">
        <v>0.93864676086704701</v>
      </c>
      <c r="K264" s="2">
        <v>90.7</v>
      </c>
      <c r="L264">
        <v>173</v>
      </c>
      <c r="M264" s="2">
        <v>30.305050000000001</v>
      </c>
      <c r="N264">
        <v>0</v>
      </c>
      <c r="O264">
        <v>0</v>
      </c>
      <c r="P264">
        <v>1</v>
      </c>
      <c r="Q264">
        <v>0</v>
      </c>
      <c r="R264">
        <v>0</v>
      </c>
      <c r="S264">
        <v>1</v>
      </c>
      <c r="T264">
        <v>1</v>
      </c>
      <c r="U264">
        <v>0</v>
      </c>
      <c r="V264">
        <v>0</v>
      </c>
      <c r="W264">
        <v>6</v>
      </c>
    </row>
    <row r="265" spans="1:23" x14ac:dyDescent="0.3">
      <c r="A265">
        <v>5</v>
      </c>
      <c r="B265">
        <v>292</v>
      </c>
      <c r="C265">
        <v>0</v>
      </c>
      <c r="D265">
        <v>0</v>
      </c>
      <c r="E265">
        <v>61</v>
      </c>
      <c r="F265">
        <v>-0.84204260693632826</v>
      </c>
      <c r="G265">
        <v>0</v>
      </c>
      <c r="H265" s="1">
        <v>-0.84120014288653766</v>
      </c>
      <c r="I265" s="1">
        <v>0</v>
      </c>
      <c r="J265" s="1">
        <v>-0.84120014288653766</v>
      </c>
      <c r="K265" s="2">
        <v>70.3</v>
      </c>
      <c r="L265">
        <v>176</v>
      </c>
      <c r="M265" s="2">
        <v>22.694990000000001</v>
      </c>
      <c r="N265">
        <v>0</v>
      </c>
      <c r="O265">
        <v>0</v>
      </c>
      <c r="P265">
        <v>0</v>
      </c>
      <c r="Q265">
        <v>0</v>
      </c>
      <c r="R265">
        <v>0</v>
      </c>
      <c r="S265">
        <v>1</v>
      </c>
      <c r="T265">
        <v>1</v>
      </c>
      <c r="U265">
        <v>0</v>
      </c>
      <c r="V265">
        <v>0</v>
      </c>
      <c r="W265">
        <v>1</v>
      </c>
    </row>
    <row r="266" spans="1:23" x14ac:dyDescent="0.3">
      <c r="A266">
        <v>2</v>
      </c>
      <c r="B266">
        <v>72</v>
      </c>
      <c r="C266">
        <v>0</v>
      </c>
      <c r="D266">
        <v>0</v>
      </c>
      <c r="E266">
        <v>64</v>
      </c>
      <c r="F266">
        <v>-0.50798708977036877</v>
      </c>
      <c r="G266">
        <v>0</v>
      </c>
      <c r="H266" s="1">
        <v>-0.5074788484327406</v>
      </c>
      <c r="I266" s="1">
        <v>0</v>
      </c>
      <c r="J266" s="1">
        <v>-0.5074788484327406</v>
      </c>
      <c r="K266" s="2">
        <v>90.7</v>
      </c>
      <c r="L266">
        <v>170</v>
      </c>
      <c r="M266" s="2">
        <v>31.384080000000001</v>
      </c>
      <c r="N266">
        <v>0</v>
      </c>
      <c r="O266">
        <v>1</v>
      </c>
      <c r="P266">
        <v>0</v>
      </c>
      <c r="Q266">
        <v>0</v>
      </c>
      <c r="R266">
        <v>0</v>
      </c>
      <c r="S266">
        <v>2</v>
      </c>
      <c r="T266">
        <v>0</v>
      </c>
      <c r="U266">
        <v>1</v>
      </c>
      <c r="V266">
        <v>0</v>
      </c>
      <c r="W266">
        <v>2</v>
      </c>
    </row>
    <row r="267" spans="1:23" x14ac:dyDescent="0.3">
      <c r="A267">
        <v>1</v>
      </c>
      <c r="B267">
        <v>37</v>
      </c>
      <c r="C267">
        <v>0</v>
      </c>
      <c r="D267">
        <v>0</v>
      </c>
      <c r="E267">
        <v>64</v>
      </c>
      <c r="F267">
        <v>-0.50798708977036877</v>
      </c>
      <c r="G267">
        <v>0</v>
      </c>
      <c r="H267" s="1">
        <v>-0.5074788484327406</v>
      </c>
      <c r="I267" s="1">
        <v>0</v>
      </c>
      <c r="J267" s="1">
        <v>-0.5074788484327406</v>
      </c>
      <c r="K267" s="2">
        <v>61.2</v>
      </c>
      <c r="L267">
        <v>157</v>
      </c>
      <c r="M267" s="2">
        <v>24.828589999999998</v>
      </c>
      <c r="N267">
        <v>1</v>
      </c>
      <c r="O267">
        <v>0</v>
      </c>
      <c r="P267">
        <v>0</v>
      </c>
      <c r="Q267">
        <v>0</v>
      </c>
      <c r="R267">
        <v>0</v>
      </c>
      <c r="S267">
        <v>2</v>
      </c>
      <c r="T267">
        <v>0</v>
      </c>
      <c r="U267">
        <v>1</v>
      </c>
      <c r="V267">
        <v>0</v>
      </c>
      <c r="W267">
        <v>1</v>
      </c>
    </row>
    <row r="268" spans="1:23" x14ac:dyDescent="0.3">
      <c r="A268">
        <v>1</v>
      </c>
      <c r="B268">
        <v>23</v>
      </c>
      <c r="C268">
        <v>0</v>
      </c>
      <c r="D268">
        <v>0</v>
      </c>
      <c r="E268">
        <v>65</v>
      </c>
      <c r="F268">
        <v>-0.39663525071504896</v>
      </c>
      <c r="G268">
        <v>0</v>
      </c>
      <c r="H268" s="1">
        <v>-0.39623841694814149</v>
      </c>
      <c r="I268" s="1">
        <v>0</v>
      </c>
      <c r="J268" s="1">
        <v>-0.39623841694814149</v>
      </c>
      <c r="K268" s="2">
        <v>81.599999999999994</v>
      </c>
      <c r="L268">
        <v>158</v>
      </c>
      <c r="M268" s="2">
        <v>32.687069999999999</v>
      </c>
      <c r="N268">
        <v>1</v>
      </c>
      <c r="O268">
        <v>0</v>
      </c>
      <c r="P268">
        <v>0</v>
      </c>
      <c r="Q268">
        <v>0</v>
      </c>
      <c r="R268">
        <v>0</v>
      </c>
      <c r="S268">
        <v>3</v>
      </c>
      <c r="T268">
        <v>0</v>
      </c>
      <c r="U268">
        <v>0</v>
      </c>
      <c r="V268">
        <v>1</v>
      </c>
      <c r="W268">
        <v>2</v>
      </c>
    </row>
    <row r="269" spans="1:23" x14ac:dyDescent="0.3">
      <c r="A269">
        <v>1</v>
      </c>
      <c r="B269">
        <v>31</v>
      </c>
      <c r="C269">
        <v>0</v>
      </c>
      <c r="D269">
        <v>0</v>
      </c>
      <c r="E269">
        <v>59</v>
      </c>
      <c r="F269">
        <v>-1.064746285046968</v>
      </c>
      <c r="G269">
        <v>0</v>
      </c>
      <c r="H269" s="1">
        <v>-1.0636810058557358</v>
      </c>
      <c r="I269" s="1">
        <v>0</v>
      </c>
      <c r="J269" s="1">
        <v>-1.0636810058557358</v>
      </c>
      <c r="K269" s="2">
        <v>60.3</v>
      </c>
      <c r="L269">
        <v>162</v>
      </c>
      <c r="M269" s="2">
        <v>22.976680000000002</v>
      </c>
      <c r="N269">
        <v>0</v>
      </c>
      <c r="O269">
        <v>0</v>
      </c>
      <c r="P269">
        <v>0</v>
      </c>
      <c r="Q269">
        <v>0</v>
      </c>
      <c r="R269">
        <v>0</v>
      </c>
      <c r="S269">
        <v>1</v>
      </c>
      <c r="T269">
        <v>1</v>
      </c>
      <c r="U269">
        <v>0</v>
      </c>
      <c r="V269">
        <v>0</v>
      </c>
      <c r="W269">
        <v>0</v>
      </c>
    </row>
    <row r="270" spans="1:23" x14ac:dyDescent="0.3">
      <c r="A270">
        <v>2</v>
      </c>
      <c r="B270">
        <v>64</v>
      </c>
      <c r="C270">
        <v>0</v>
      </c>
      <c r="D270">
        <v>1</v>
      </c>
      <c r="E270">
        <v>65</v>
      </c>
      <c r="F270">
        <v>-0.39663525071504896</v>
      </c>
      <c r="G270">
        <v>65</v>
      </c>
      <c r="H270" s="1">
        <v>-0.39623841694814149</v>
      </c>
      <c r="I270" s="1">
        <v>-0.39623841694814149</v>
      </c>
      <c r="J270" s="1">
        <v>0</v>
      </c>
      <c r="K270" s="2">
        <v>52.2</v>
      </c>
      <c r="L270">
        <v>157</v>
      </c>
      <c r="M270" s="2">
        <v>21.177330000000001</v>
      </c>
      <c r="N270">
        <v>1</v>
      </c>
      <c r="O270">
        <v>0</v>
      </c>
      <c r="P270">
        <v>0</v>
      </c>
      <c r="Q270">
        <v>0</v>
      </c>
      <c r="R270">
        <v>0</v>
      </c>
      <c r="S270">
        <v>2</v>
      </c>
      <c r="T270">
        <v>0</v>
      </c>
      <c r="U270">
        <v>1</v>
      </c>
      <c r="V270">
        <v>0</v>
      </c>
      <c r="W270">
        <v>4</v>
      </c>
    </row>
    <row r="271" spans="1:23" x14ac:dyDescent="0.3">
      <c r="A271">
        <v>2</v>
      </c>
      <c r="B271">
        <v>85</v>
      </c>
      <c r="C271">
        <v>0</v>
      </c>
      <c r="D271">
        <v>0</v>
      </c>
      <c r="E271">
        <v>70</v>
      </c>
      <c r="F271">
        <v>0.16012394456155019</v>
      </c>
      <c r="G271">
        <v>0</v>
      </c>
      <c r="H271" s="1">
        <v>0.15996374047485368</v>
      </c>
      <c r="I271" s="1">
        <v>0</v>
      </c>
      <c r="J271" s="1">
        <v>0.15996374047485368</v>
      </c>
      <c r="K271" s="2">
        <v>70.3</v>
      </c>
      <c r="L271">
        <v>163</v>
      </c>
      <c r="M271" s="2">
        <v>26.459409999999998</v>
      </c>
      <c r="N271">
        <v>0</v>
      </c>
      <c r="O271">
        <v>1</v>
      </c>
      <c r="P271">
        <v>0</v>
      </c>
      <c r="Q271">
        <v>0</v>
      </c>
      <c r="R271">
        <v>0</v>
      </c>
      <c r="S271">
        <v>1</v>
      </c>
      <c r="T271">
        <v>1</v>
      </c>
      <c r="U271">
        <v>0</v>
      </c>
      <c r="V271">
        <v>0</v>
      </c>
      <c r="W271">
        <v>4</v>
      </c>
    </row>
    <row r="272" spans="1:23" x14ac:dyDescent="0.3">
      <c r="A272">
        <v>5</v>
      </c>
      <c r="B272">
        <v>294</v>
      </c>
      <c r="C272">
        <v>0</v>
      </c>
      <c r="D272">
        <v>0</v>
      </c>
      <c r="E272">
        <v>55</v>
      </c>
      <c r="F272">
        <v>-1.5101536412682472</v>
      </c>
      <c r="G272">
        <v>0</v>
      </c>
      <c r="H272" s="1">
        <v>-1.508642731794132</v>
      </c>
      <c r="I272" s="1">
        <v>0</v>
      </c>
      <c r="J272" s="1">
        <v>-1.508642731794132</v>
      </c>
      <c r="K272" s="2">
        <v>104.3</v>
      </c>
      <c r="L272">
        <v>162</v>
      </c>
      <c r="M272" s="2">
        <v>39.742420000000003</v>
      </c>
      <c r="N272">
        <v>0</v>
      </c>
      <c r="O272">
        <v>0</v>
      </c>
      <c r="P272">
        <v>0</v>
      </c>
      <c r="Q272">
        <v>0</v>
      </c>
      <c r="R272">
        <v>0</v>
      </c>
      <c r="S272">
        <v>1</v>
      </c>
      <c r="T272">
        <v>1</v>
      </c>
      <c r="U272">
        <v>0</v>
      </c>
      <c r="V272">
        <v>0</v>
      </c>
      <c r="W272">
        <v>0</v>
      </c>
    </row>
    <row r="273" spans="1:23" x14ac:dyDescent="0.3">
      <c r="A273">
        <v>5</v>
      </c>
      <c r="B273">
        <v>289</v>
      </c>
      <c r="C273">
        <v>0</v>
      </c>
      <c r="D273">
        <v>0</v>
      </c>
      <c r="E273">
        <v>60</v>
      </c>
      <c r="F273">
        <v>-0.95339444599164813</v>
      </c>
      <c r="G273">
        <v>0</v>
      </c>
      <c r="H273" s="1">
        <v>-0.95244057437113672</v>
      </c>
      <c r="I273" s="1">
        <v>0</v>
      </c>
      <c r="J273" s="1">
        <v>-0.95244057437113672</v>
      </c>
      <c r="K273" s="2">
        <v>59</v>
      </c>
      <c r="L273">
        <v>168</v>
      </c>
      <c r="M273" s="2">
        <v>20.904199999999999</v>
      </c>
      <c r="N273">
        <v>1</v>
      </c>
      <c r="O273">
        <v>1</v>
      </c>
      <c r="P273">
        <v>0</v>
      </c>
      <c r="Q273">
        <v>0</v>
      </c>
      <c r="R273">
        <v>0</v>
      </c>
      <c r="S273">
        <v>1</v>
      </c>
      <c r="T273">
        <v>1</v>
      </c>
      <c r="U273">
        <v>0</v>
      </c>
      <c r="V273">
        <v>0</v>
      </c>
      <c r="W273">
        <v>2</v>
      </c>
    </row>
    <row r="274" spans="1:23" x14ac:dyDescent="0.3">
      <c r="A274">
        <v>1</v>
      </c>
      <c r="B274">
        <v>28</v>
      </c>
      <c r="C274">
        <v>0</v>
      </c>
      <c r="D274">
        <v>0</v>
      </c>
      <c r="E274">
        <v>77</v>
      </c>
      <c r="F274">
        <v>0.93958681794878895</v>
      </c>
      <c r="G274">
        <v>0</v>
      </c>
      <c r="H274" s="1">
        <v>0.93864676086704701</v>
      </c>
      <c r="I274" s="1">
        <v>0</v>
      </c>
      <c r="J274" s="1">
        <v>0.93864676086704701</v>
      </c>
      <c r="K274" s="2">
        <v>70.3</v>
      </c>
      <c r="L274">
        <v>160</v>
      </c>
      <c r="M274" s="2">
        <v>27.460940000000001</v>
      </c>
      <c r="N274">
        <v>0</v>
      </c>
      <c r="O274">
        <v>0</v>
      </c>
      <c r="P274">
        <v>0</v>
      </c>
      <c r="Q274">
        <v>0</v>
      </c>
      <c r="R274">
        <v>0</v>
      </c>
      <c r="S274">
        <v>1</v>
      </c>
      <c r="T274">
        <v>1</v>
      </c>
      <c r="U274">
        <v>0</v>
      </c>
      <c r="V274">
        <v>0</v>
      </c>
      <c r="W274">
        <v>4</v>
      </c>
    </row>
    <row r="275" spans="1:23" x14ac:dyDescent="0.3">
      <c r="A275">
        <v>4</v>
      </c>
      <c r="B275">
        <v>281</v>
      </c>
      <c r="C275">
        <v>0</v>
      </c>
      <c r="D275">
        <v>0</v>
      </c>
      <c r="E275">
        <v>69</v>
      </c>
      <c r="F275">
        <v>4.8772105506230352E-2</v>
      </c>
      <c r="G275">
        <v>0</v>
      </c>
      <c r="H275" s="1">
        <v>4.8723308990254642E-2</v>
      </c>
      <c r="I275" s="1">
        <v>0</v>
      </c>
      <c r="J275" s="1">
        <v>4.8723308990254642E-2</v>
      </c>
      <c r="K275" s="2">
        <v>48.1</v>
      </c>
      <c r="L275">
        <v>160</v>
      </c>
      <c r="M275" s="2">
        <v>18.789059999999999</v>
      </c>
      <c r="N275">
        <v>0</v>
      </c>
      <c r="O275">
        <v>0</v>
      </c>
      <c r="P275">
        <v>0</v>
      </c>
      <c r="Q275">
        <v>0</v>
      </c>
      <c r="R275">
        <v>0</v>
      </c>
      <c r="S275">
        <v>1</v>
      </c>
      <c r="T275">
        <v>1</v>
      </c>
      <c r="U275">
        <v>0</v>
      </c>
      <c r="V275">
        <v>0</v>
      </c>
      <c r="W275">
        <v>3</v>
      </c>
    </row>
    <row r="276" spans="1:23" x14ac:dyDescent="0.3">
      <c r="A276">
        <v>2</v>
      </c>
      <c r="B276">
        <v>53</v>
      </c>
      <c r="C276">
        <v>0</v>
      </c>
      <c r="D276">
        <v>0</v>
      </c>
      <c r="E276">
        <v>83</v>
      </c>
      <c r="F276">
        <v>1.6076978522807079</v>
      </c>
      <c r="G276">
        <v>0</v>
      </c>
      <c r="H276" s="1">
        <v>1.6060893497746411</v>
      </c>
      <c r="I276" s="1">
        <v>0</v>
      </c>
      <c r="J276" s="1">
        <v>1.6060893497746411</v>
      </c>
      <c r="K276" s="2">
        <v>90.7</v>
      </c>
      <c r="L276">
        <v>166</v>
      </c>
      <c r="M276" s="2">
        <v>32.914790000000004</v>
      </c>
      <c r="N276">
        <v>0</v>
      </c>
      <c r="O276">
        <v>0</v>
      </c>
      <c r="P276">
        <v>1</v>
      </c>
      <c r="Q276">
        <v>0</v>
      </c>
      <c r="R276">
        <v>0</v>
      </c>
      <c r="S276">
        <v>1</v>
      </c>
      <c r="T276">
        <v>1</v>
      </c>
      <c r="U276">
        <v>0</v>
      </c>
      <c r="V276">
        <v>0</v>
      </c>
      <c r="W276">
        <v>7</v>
      </c>
    </row>
    <row r="277" spans="1:23" x14ac:dyDescent="0.3">
      <c r="A277">
        <v>2</v>
      </c>
      <c r="B277">
        <v>51</v>
      </c>
      <c r="C277">
        <v>0</v>
      </c>
      <c r="D277">
        <v>0</v>
      </c>
      <c r="E277">
        <v>65</v>
      </c>
      <c r="F277">
        <v>-0.39663525071504896</v>
      </c>
      <c r="G277">
        <v>0</v>
      </c>
      <c r="H277" s="1">
        <v>-0.39623841694814149</v>
      </c>
      <c r="I277" s="1">
        <v>0</v>
      </c>
      <c r="J277" s="1">
        <v>-0.39623841694814149</v>
      </c>
      <c r="K277" s="2">
        <v>115.7</v>
      </c>
      <c r="L277">
        <v>168</v>
      </c>
      <c r="M277" s="2">
        <v>40.993479999999998</v>
      </c>
      <c r="N277">
        <v>0</v>
      </c>
      <c r="O277">
        <v>0</v>
      </c>
      <c r="P277">
        <v>1</v>
      </c>
      <c r="Q277">
        <v>0</v>
      </c>
      <c r="R277">
        <v>1</v>
      </c>
      <c r="S277">
        <v>2</v>
      </c>
      <c r="T277">
        <v>0</v>
      </c>
      <c r="U277">
        <v>1</v>
      </c>
      <c r="V277">
        <v>0</v>
      </c>
      <c r="W277">
        <v>5</v>
      </c>
    </row>
    <row r="278" spans="1:23" x14ac:dyDescent="0.3">
      <c r="A278">
        <v>5</v>
      </c>
      <c r="B278">
        <v>294</v>
      </c>
      <c r="C278">
        <v>0</v>
      </c>
      <c r="D278">
        <v>0</v>
      </c>
      <c r="E278">
        <v>55</v>
      </c>
      <c r="F278">
        <v>-1.5101536412682472</v>
      </c>
      <c r="G278">
        <v>0</v>
      </c>
      <c r="H278" s="1">
        <v>-1.508642731794132</v>
      </c>
      <c r="I278" s="1">
        <v>0</v>
      </c>
      <c r="J278" s="1">
        <v>-1.508642731794132</v>
      </c>
      <c r="K278" s="2">
        <v>82.6</v>
      </c>
      <c r="L278">
        <v>168</v>
      </c>
      <c r="M278" s="2">
        <v>29.26587</v>
      </c>
      <c r="N278">
        <v>1</v>
      </c>
      <c r="O278">
        <v>1</v>
      </c>
      <c r="P278">
        <v>1</v>
      </c>
      <c r="Q278">
        <v>1</v>
      </c>
      <c r="R278">
        <v>0</v>
      </c>
      <c r="S278">
        <v>3</v>
      </c>
      <c r="T278">
        <v>0</v>
      </c>
      <c r="U278">
        <v>0</v>
      </c>
      <c r="V278">
        <v>1</v>
      </c>
      <c r="W278">
        <v>3</v>
      </c>
    </row>
    <row r="279" spans="1:23" x14ac:dyDescent="0.3">
      <c r="A279">
        <v>2</v>
      </c>
      <c r="B279">
        <v>53</v>
      </c>
      <c r="C279">
        <v>0</v>
      </c>
      <c r="D279">
        <v>0</v>
      </c>
      <c r="E279">
        <v>70</v>
      </c>
      <c r="F279">
        <v>0.16012394456155019</v>
      </c>
      <c r="G279">
        <v>0</v>
      </c>
      <c r="H279" s="1">
        <v>0.15996374047485368</v>
      </c>
      <c r="I279" s="1">
        <v>0</v>
      </c>
      <c r="J279" s="1">
        <v>0.15996374047485368</v>
      </c>
      <c r="K279" s="2">
        <v>68</v>
      </c>
      <c r="L279">
        <v>168</v>
      </c>
      <c r="M279" s="2">
        <v>24.092970000000001</v>
      </c>
      <c r="N279">
        <v>0</v>
      </c>
      <c r="O279">
        <v>0</v>
      </c>
      <c r="P279">
        <v>0</v>
      </c>
      <c r="Q279">
        <v>0</v>
      </c>
      <c r="R279">
        <v>0</v>
      </c>
      <c r="S279">
        <v>2</v>
      </c>
      <c r="T279">
        <v>0</v>
      </c>
      <c r="U279">
        <v>1</v>
      </c>
      <c r="V279">
        <v>0</v>
      </c>
      <c r="W279">
        <v>3</v>
      </c>
    </row>
    <row r="280" spans="1:23" x14ac:dyDescent="0.3">
      <c r="A280">
        <v>2</v>
      </c>
      <c r="B280">
        <v>50</v>
      </c>
      <c r="C280">
        <v>0</v>
      </c>
      <c r="D280">
        <v>0</v>
      </c>
      <c r="E280">
        <v>79</v>
      </c>
      <c r="F280">
        <v>1.1622904960594287</v>
      </c>
      <c r="G280">
        <v>0</v>
      </c>
      <c r="H280" s="1">
        <v>1.1611276238362451</v>
      </c>
      <c r="I280" s="1">
        <v>0</v>
      </c>
      <c r="J280" s="1">
        <v>1.1611276238362451</v>
      </c>
      <c r="K280" s="2">
        <v>72.599999999999994</v>
      </c>
      <c r="L280">
        <v>170</v>
      </c>
      <c r="M280" s="2">
        <v>25.121110000000002</v>
      </c>
      <c r="N280">
        <v>0</v>
      </c>
      <c r="O280">
        <v>0</v>
      </c>
      <c r="P280">
        <v>1</v>
      </c>
      <c r="Q280">
        <v>0</v>
      </c>
      <c r="R280">
        <v>0</v>
      </c>
      <c r="S280">
        <v>1</v>
      </c>
      <c r="T280">
        <v>1</v>
      </c>
      <c r="U280">
        <v>0</v>
      </c>
      <c r="V280">
        <v>0</v>
      </c>
      <c r="W280">
        <v>6</v>
      </c>
    </row>
    <row r="281" spans="1:23" x14ac:dyDescent="0.3">
      <c r="A281">
        <v>6</v>
      </c>
      <c r="B281">
        <v>311</v>
      </c>
      <c r="C281">
        <v>0</v>
      </c>
      <c r="D281">
        <v>0</v>
      </c>
      <c r="E281">
        <v>90</v>
      </c>
      <c r="F281">
        <v>2.3871607256679468</v>
      </c>
      <c r="G281">
        <v>0</v>
      </c>
      <c r="H281" s="1">
        <v>2.3847723701668344</v>
      </c>
      <c r="I281" s="1">
        <v>0</v>
      </c>
      <c r="J281" s="1">
        <v>2.3847723701668344</v>
      </c>
      <c r="K281" s="2">
        <v>61.7</v>
      </c>
      <c r="L281">
        <v>148</v>
      </c>
      <c r="M281" s="2">
        <v>28.168369999999999</v>
      </c>
      <c r="N281">
        <v>0</v>
      </c>
      <c r="O281">
        <v>0</v>
      </c>
      <c r="P281">
        <v>1</v>
      </c>
      <c r="Q281">
        <v>0</v>
      </c>
      <c r="R281">
        <v>0</v>
      </c>
      <c r="S281">
        <v>1</v>
      </c>
      <c r="T281">
        <v>1</v>
      </c>
      <c r="U281">
        <v>0</v>
      </c>
      <c r="V281">
        <v>0</v>
      </c>
      <c r="W281">
        <v>8</v>
      </c>
    </row>
    <row r="282" spans="1:23" x14ac:dyDescent="0.3">
      <c r="A282">
        <v>4</v>
      </c>
      <c r="B282">
        <v>284</v>
      </c>
      <c r="C282">
        <v>0</v>
      </c>
      <c r="D282">
        <v>0</v>
      </c>
      <c r="E282">
        <v>57</v>
      </c>
      <c r="F282">
        <v>-1.2874499631576075</v>
      </c>
      <c r="G282">
        <v>0</v>
      </c>
      <c r="H282" s="1">
        <v>-1.2861618688249339</v>
      </c>
      <c r="I282" s="1">
        <v>0</v>
      </c>
      <c r="J282" s="1">
        <v>-1.2861618688249339</v>
      </c>
      <c r="K282" s="2">
        <v>70.3</v>
      </c>
      <c r="L282">
        <v>199</v>
      </c>
      <c r="M282" s="2">
        <v>17.752079999999999</v>
      </c>
      <c r="N282">
        <v>0</v>
      </c>
      <c r="O282">
        <v>0</v>
      </c>
      <c r="P282">
        <v>0</v>
      </c>
      <c r="Q282">
        <v>0</v>
      </c>
      <c r="R282">
        <v>0</v>
      </c>
      <c r="S282">
        <v>3</v>
      </c>
      <c r="T282">
        <v>0</v>
      </c>
      <c r="U282">
        <v>0</v>
      </c>
      <c r="V282">
        <v>1</v>
      </c>
      <c r="W282">
        <v>0</v>
      </c>
    </row>
    <row r="283" spans="1:23" x14ac:dyDescent="0.3">
      <c r="A283">
        <v>3</v>
      </c>
      <c r="B283">
        <v>137</v>
      </c>
      <c r="C283">
        <v>0</v>
      </c>
      <c r="D283">
        <v>0</v>
      </c>
      <c r="E283">
        <v>58</v>
      </c>
      <c r="F283">
        <v>-1.1760981241022876</v>
      </c>
      <c r="G283">
        <v>0</v>
      </c>
      <c r="H283" s="1">
        <v>-1.1749214373403347</v>
      </c>
      <c r="I283" s="1">
        <v>0</v>
      </c>
      <c r="J283" s="1">
        <v>-1.1749214373403347</v>
      </c>
      <c r="K283" s="2">
        <v>61.2</v>
      </c>
      <c r="L283">
        <v>168</v>
      </c>
      <c r="M283" s="2">
        <v>21.683669999999999</v>
      </c>
      <c r="N283">
        <v>0</v>
      </c>
      <c r="O283">
        <v>0</v>
      </c>
      <c r="P283">
        <v>0</v>
      </c>
      <c r="Q283">
        <v>0</v>
      </c>
      <c r="R283">
        <v>0</v>
      </c>
      <c r="S283">
        <v>3</v>
      </c>
      <c r="T283">
        <v>0</v>
      </c>
      <c r="U283">
        <v>0</v>
      </c>
      <c r="V283">
        <v>1</v>
      </c>
      <c r="W283">
        <v>0</v>
      </c>
    </row>
    <row r="284" spans="1:23" x14ac:dyDescent="0.3">
      <c r="A284">
        <v>1</v>
      </c>
      <c r="B284">
        <v>32</v>
      </c>
      <c r="C284">
        <v>0</v>
      </c>
      <c r="D284">
        <v>1</v>
      </c>
      <c r="E284">
        <v>77</v>
      </c>
      <c r="F284">
        <v>0.93958681794878895</v>
      </c>
      <c r="G284">
        <v>77</v>
      </c>
      <c r="H284" s="1">
        <v>0.93864676086704701</v>
      </c>
      <c r="I284" s="1">
        <v>0.93864676086704701</v>
      </c>
      <c r="J284" s="1">
        <v>0</v>
      </c>
      <c r="K284" s="2">
        <v>64.400000000000006</v>
      </c>
      <c r="L284">
        <v>157</v>
      </c>
      <c r="M284" s="2">
        <v>26.126819999999999</v>
      </c>
      <c r="N284">
        <v>0</v>
      </c>
      <c r="O284">
        <v>0</v>
      </c>
      <c r="P284">
        <v>0</v>
      </c>
      <c r="Q284">
        <v>0</v>
      </c>
      <c r="R284">
        <v>0</v>
      </c>
      <c r="S284">
        <v>1</v>
      </c>
      <c r="T284">
        <v>1</v>
      </c>
      <c r="U284">
        <v>0</v>
      </c>
      <c r="V284">
        <v>0</v>
      </c>
      <c r="W284">
        <v>5</v>
      </c>
    </row>
    <row r="285" spans="1:23" x14ac:dyDescent="0.3">
      <c r="A285">
        <v>6</v>
      </c>
      <c r="B285">
        <v>319</v>
      </c>
      <c r="C285">
        <v>0</v>
      </c>
      <c r="D285">
        <v>0</v>
      </c>
      <c r="E285">
        <v>60</v>
      </c>
      <c r="F285">
        <v>-0.95339444599164813</v>
      </c>
      <c r="G285">
        <v>0</v>
      </c>
      <c r="H285" s="1">
        <v>-0.95244057437113672</v>
      </c>
      <c r="I285" s="1">
        <v>0</v>
      </c>
      <c r="J285" s="1">
        <v>-0.95244057437113672</v>
      </c>
      <c r="K285" s="2">
        <v>58.5</v>
      </c>
      <c r="L285">
        <v>161</v>
      </c>
      <c r="M285" s="2">
        <v>22.568570000000001</v>
      </c>
      <c r="N285">
        <v>0</v>
      </c>
      <c r="O285">
        <v>1</v>
      </c>
      <c r="P285">
        <v>0</v>
      </c>
      <c r="Q285">
        <v>0</v>
      </c>
      <c r="R285">
        <v>1</v>
      </c>
      <c r="S285">
        <v>3</v>
      </c>
      <c r="T285">
        <v>0</v>
      </c>
      <c r="U285">
        <v>0</v>
      </c>
      <c r="V285">
        <v>1</v>
      </c>
      <c r="W285">
        <v>3</v>
      </c>
    </row>
    <row r="286" spans="1:23" x14ac:dyDescent="0.3">
      <c r="A286">
        <v>3</v>
      </c>
      <c r="B286">
        <v>181</v>
      </c>
      <c r="C286">
        <v>0</v>
      </c>
      <c r="D286">
        <v>1</v>
      </c>
      <c r="E286">
        <v>71</v>
      </c>
      <c r="F286">
        <v>0.27147578361687003</v>
      </c>
      <c r="G286">
        <v>71</v>
      </c>
      <c r="H286" s="1">
        <v>0.27120417195945273</v>
      </c>
      <c r="I286" s="1">
        <v>0.27120417195945273</v>
      </c>
      <c r="J286" s="1">
        <v>0</v>
      </c>
      <c r="K286" s="2">
        <v>60.3</v>
      </c>
      <c r="L286">
        <v>166</v>
      </c>
      <c r="M286" s="2">
        <v>21.882709999999999</v>
      </c>
      <c r="N286">
        <v>0</v>
      </c>
      <c r="O286">
        <v>0</v>
      </c>
      <c r="P286">
        <v>0</v>
      </c>
      <c r="Q286">
        <v>0</v>
      </c>
      <c r="R286">
        <v>1</v>
      </c>
      <c r="S286">
        <v>1</v>
      </c>
      <c r="T286">
        <v>1</v>
      </c>
      <c r="U286">
        <v>0</v>
      </c>
      <c r="V286">
        <v>0</v>
      </c>
      <c r="W286">
        <v>5</v>
      </c>
    </row>
    <row r="287" spans="1:23" x14ac:dyDescent="0.3">
      <c r="A287">
        <v>5</v>
      </c>
      <c r="B287">
        <v>299</v>
      </c>
      <c r="C287">
        <v>0</v>
      </c>
      <c r="D287">
        <v>0</v>
      </c>
      <c r="E287">
        <v>66</v>
      </c>
      <c r="F287">
        <v>-0.28528341165972915</v>
      </c>
      <c r="G287">
        <v>0</v>
      </c>
      <c r="H287" s="1">
        <v>-0.28499798546354249</v>
      </c>
      <c r="I287" s="1">
        <v>0</v>
      </c>
      <c r="J287" s="1">
        <v>-0.28499798546354249</v>
      </c>
      <c r="K287" s="2">
        <v>67.099999999999994</v>
      </c>
      <c r="L287">
        <v>165</v>
      </c>
      <c r="M287" s="2">
        <v>24.646460000000001</v>
      </c>
      <c r="N287">
        <v>0</v>
      </c>
      <c r="O287">
        <v>1</v>
      </c>
      <c r="P287">
        <v>0</v>
      </c>
      <c r="Q287">
        <v>0</v>
      </c>
      <c r="R287">
        <v>0</v>
      </c>
      <c r="S287">
        <v>2</v>
      </c>
      <c r="T287">
        <v>0</v>
      </c>
      <c r="U287">
        <v>1</v>
      </c>
      <c r="V287">
        <v>0</v>
      </c>
      <c r="W287">
        <v>3</v>
      </c>
    </row>
    <row r="288" spans="1:23" x14ac:dyDescent="0.3">
      <c r="A288">
        <v>5</v>
      </c>
      <c r="B288">
        <v>301</v>
      </c>
      <c r="C288">
        <v>0</v>
      </c>
      <c r="D288">
        <v>0</v>
      </c>
      <c r="E288">
        <v>61</v>
      </c>
      <c r="F288">
        <v>-0.84204260693632826</v>
      </c>
      <c r="G288">
        <v>0</v>
      </c>
      <c r="H288" s="1">
        <v>-0.84120014288653766</v>
      </c>
      <c r="I288" s="1">
        <v>0</v>
      </c>
      <c r="J288" s="1">
        <v>-0.84120014288653766</v>
      </c>
      <c r="K288" s="2">
        <v>99.8</v>
      </c>
      <c r="L288">
        <v>158</v>
      </c>
      <c r="M288" s="2">
        <v>39.97757</v>
      </c>
      <c r="N288">
        <v>0</v>
      </c>
      <c r="O288">
        <v>0</v>
      </c>
      <c r="P288">
        <v>1</v>
      </c>
      <c r="Q288">
        <v>0</v>
      </c>
      <c r="R288">
        <v>0</v>
      </c>
      <c r="S288">
        <v>1</v>
      </c>
      <c r="T288">
        <v>1</v>
      </c>
      <c r="U288">
        <v>0</v>
      </c>
      <c r="V288">
        <v>0</v>
      </c>
      <c r="W288">
        <v>3</v>
      </c>
    </row>
    <row r="289" spans="1:23" x14ac:dyDescent="0.3">
      <c r="A289">
        <v>5</v>
      </c>
      <c r="B289">
        <v>288</v>
      </c>
      <c r="C289">
        <v>0</v>
      </c>
      <c r="D289">
        <v>0</v>
      </c>
      <c r="E289">
        <v>77</v>
      </c>
      <c r="F289">
        <v>0.93958681794878895</v>
      </c>
      <c r="G289">
        <v>0</v>
      </c>
      <c r="H289" s="1">
        <v>0.93864676086704701</v>
      </c>
      <c r="I289" s="1">
        <v>0</v>
      </c>
      <c r="J289" s="1">
        <v>0.93864676086704701</v>
      </c>
      <c r="K289" s="2">
        <v>70.3</v>
      </c>
      <c r="L289">
        <v>163</v>
      </c>
      <c r="M289" s="2">
        <v>26.459409999999998</v>
      </c>
      <c r="N289">
        <v>0</v>
      </c>
      <c r="O289">
        <v>0</v>
      </c>
      <c r="P289">
        <v>0</v>
      </c>
      <c r="Q289">
        <v>0</v>
      </c>
      <c r="R289">
        <v>0</v>
      </c>
      <c r="S289">
        <v>1</v>
      </c>
      <c r="T289">
        <v>1</v>
      </c>
      <c r="U289">
        <v>0</v>
      </c>
      <c r="V289">
        <v>0</v>
      </c>
      <c r="W289">
        <v>4</v>
      </c>
    </row>
    <row r="290" spans="1:23" x14ac:dyDescent="0.3">
      <c r="A290">
        <v>6</v>
      </c>
      <c r="B290">
        <v>324</v>
      </c>
      <c r="C290">
        <v>0</v>
      </c>
      <c r="D290">
        <v>0</v>
      </c>
      <c r="E290">
        <v>59</v>
      </c>
      <c r="F290">
        <v>-1.064746285046968</v>
      </c>
      <c r="G290">
        <v>0</v>
      </c>
      <c r="H290" s="1">
        <v>-1.0636810058557358</v>
      </c>
      <c r="I290" s="1">
        <v>0</v>
      </c>
      <c r="J290" s="1">
        <v>-1.0636810058557358</v>
      </c>
      <c r="K290" s="2">
        <v>49.9</v>
      </c>
      <c r="L290">
        <v>155</v>
      </c>
      <c r="M290" s="2">
        <v>20.770029999999998</v>
      </c>
      <c r="N290">
        <v>0</v>
      </c>
      <c r="O290">
        <v>0</v>
      </c>
      <c r="P290">
        <v>0</v>
      </c>
      <c r="Q290">
        <v>0</v>
      </c>
      <c r="R290">
        <v>0</v>
      </c>
      <c r="S290">
        <v>3</v>
      </c>
      <c r="T290">
        <v>0</v>
      </c>
      <c r="U290">
        <v>0</v>
      </c>
      <c r="V290">
        <v>1</v>
      </c>
      <c r="W290">
        <v>1</v>
      </c>
    </row>
    <row r="291" spans="1:23" x14ac:dyDescent="0.3">
      <c r="A291">
        <v>5</v>
      </c>
      <c r="B291">
        <v>301</v>
      </c>
      <c r="C291">
        <v>0</v>
      </c>
      <c r="D291">
        <v>1</v>
      </c>
      <c r="E291">
        <v>75</v>
      </c>
      <c r="F291">
        <v>0.71688313983814933</v>
      </c>
      <c r="G291">
        <v>75</v>
      </c>
      <c r="H291" s="1">
        <v>0.7161658978978489</v>
      </c>
      <c r="I291" s="1">
        <v>0.7161658978978489</v>
      </c>
      <c r="J291" s="1">
        <v>0</v>
      </c>
      <c r="K291" s="2">
        <v>68.5</v>
      </c>
      <c r="L291">
        <v>157</v>
      </c>
      <c r="M291" s="2">
        <v>27.79017</v>
      </c>
      <c r="N291">
        <v>1</v>
      </c>
      <c r="O291">
        <v>0</v>
      </c>
      <c r="P291">
        <v>0</v>
      </c>
      <c r="Q291">
        <v>0</v>
      </c>
      <c r="R291">
        <v>0</v>
      </c>
      <c r="S291">
        <v>1</v>
      </c>
      <c r="T291">
        <v>1</v>
      </c>
      <c r="U291">
        <v>0</v>
      </c>
      <c r="V291">
        <v>0</v>
      </c>
      <c r="W291">
        <v>5</v>
      </c>
    </row>
    <row r="292" spans="1:23" x14ac:dyDescent="0.3">
      <c r="A292">
        <v>1</v>
      </c>
      <c r="B292">
        <v>35</v>
      </c>
      <c r="C292">
        <v>0</v>
      </c>
      <c r="D292">
        <v>0</v>
      </c>
      <c r="E292">
        <v>72</v>
      </c>
      <c r="F292">
        <v>0.38282762267218984</v>
      </c>
      <c r="G292">
        <v>0</v>
      </c>
      <c r="H292" s="1">
        <v>0.38244460344405179</v>
      </c>
      <c r="I292" s="1">
        <v>0</v>
      </c>
      <c r="J292" s="1">
        <v>0.38244460344405179</v>
      </c>
      <c r="K292" s="2">
        <v>52.2</v>
      </c>
      <c r="L292">
        <v>155</v>
      </c>
      <c r="M292" s="2">
        <v>21.727370000000001</v>
      </c>
      <c r="N292">
        <v>0</v>
      </c>
      <c r="O292">
        <v>1</v>
      </c>
      <c r="P292">
        <v>0</v>
      </c>
      <c r="Q292">
        <v>0</v>
      </c>
      <c r="R292">
        <v>0</v>
      </c>
      <c r="S292">
        <v>3</v>
      </c>
      <c r="T292">
        <v>0</v>
      </c>
      <c r="U292">
        <v>0</v>
      </c>
      <c r="V292">
        <v>1</v>
      </c>
      <c r="W292">
        <v>5</v>
      </c>
    </row>
    <row r="293" spans="1:23" x14ac:dyDescent="0.3">
      <c r="A293">
        <v>1</v>
      </c>
      <c r="B293">
        <v>1</v>
      </c>
      <c r="C293">
        <v>0</v>
      </c>
      <c r="D293">
        <v>0</v>
      </c>
      <c r="E293">
        <v>74</v>
      </c>
      <c r="F293">
        <v>0.60553130078282946</v>
      </c>
      <c r="G293">
        <v>0</v>
      </c>
      <c r="H293" s="1">
        <v>0.60492546641324985</v>
      </c>
      <c r="I293" s="1">
        <v>0</v>
      </c>
      <c r="J293" s="1">
        <v>0.60492546641324985</v>
      </c>
      <c r="K293" s="2">
        <v>77.599999999999994</v>
      </c>
      <c r="L293">
        <v>172</v>
      </c>
      <c r="M293" s="2">
        <v>26.23039</v>
      </c>
      <c r="N293">
        <v>1</v>
      </c>
      <c r="O293">
        <v>0</v>
      </c>
      <c r="P293">
        <v>1</v>
      </c>
      <c r="Q293">
        <v>0</v>
      </c>
      <c r="R293">
        <v>0</v>
      </c>
      <c r="S293">
        <v>1</v>
      </c>
      <c r="T293">
        <v>1</v>
      </c>
      <c r="U293">
        <v>0</v>
      </c>
      <c r="V293">
        <v>0</v>
      </c>
      <c r="W293">
        <v>5</v>
      </c>
    </row>
    <row r="294" spans="1:23" x14ac:dyDescent="0.3">
      <c r="A294">
        <v>1</v>
      </c>
      <c r="B294">
        <v>37</v>
      </c>
      <c r="C294">
        <v>0</v>
      </c>
      <c r="D294">
        <v>0</v>
      </c>
      <c r="E294">
        <v>68</v>
      </c>
      <c r="F294">
        <v>-6.2579733549089481E-2</v>
      </c>
      <c r="G294">
        <v>0</v>
      </c>
      <c r="H294" s="1">
        <v>-6.2517122494344393E-2</v>
      </c>
      <c r="I294" s="1">
        <v>0</v>
      </c>
      <c r="J294" s="1">
        <v>-6.2517122494344393E-2</v>
      </c>
      <c r="K294" s="2">
        <v>72.599999999999994</v>
      </c>
      <c r="L294">
        <v>155</v>
      </c>
      <c r="M294" s="2">
        <v>30.218520000000002</v>
      </c>
      <c r="N294">
        <v>1</v>
      </c>
      <c r="O294">
        <v>0</v>
      </c>
      <c r="P294">
        <v>0</v>
      </c>
      <c r="Q294">
        <v>0</v>
      </c>
      <c r="R294">
        <v>0</v>
      </c>
      <c r="S294">
        <v>2</v>
      </c>
      <c r="T294">
        <v>0</v>
      </c>
      <c r="U294">
        <v>1</v>
      </c>
      <c r="V294">
        <v>0</v>
      </c>
      <c r="W294">
        <v>2</v>
      </c>
    </row>
    <row r="295" spans="1:23" x14ac:dyDescent="0.3">
      <c r="A295">
        <v>1</v>
      </c>
      <c r="B295">
        <v>34</v>
      </c>
      <c r="C295">
        <v>0</v>
      </c>
      <c r="D295">
        <v>1</v>
      </c>
      <c r="E295">
        <v>75</v>
      </c>
      <c r="F295">
        <v>0.71688313983814933</v>
      </c>
      <c r="G295">
        <v>75</v>
      </c>
      <c r="H295" s="1">
        <v>0.7161658978978489</v>
      </c>
      <c r="I295" s="1">
        <v>0.7161658978978489</v>
      </c>
      <c r="J295" s="1">
        <v>0</v>
      </c>
      <c r="K295" s="2">
        <v>62.6</v>
      </c>
      <c r="L295">
        <v>155</v>
      </c>
      <c r="M295" s="2">
        <v>26.056190000000001</v>
      </c>
      <c r="N295">
        <v>0</v>
      </c>
      <c r="O295">
        <v>0</v>
      </c>
      <c r="P295">
        <v>0</v>
      </c>
      <c r="Q295">
        <v>0</v>
      </c>
      <c r="R295">
        <v>0</v>
      </c>
      <c r="S295">
        <v>2</v>
      </c>
      <c r="T295">
        <v>0</v>
      </c>
      <c r="U295">
        <v>1</v>
      </c>
      <c r="V295">
        <v>0</v>
      </c>
      <c r="W295">
        <v>5</v>
      </c>
    </row>
    <row r="296" spans="1:23" x14ac:dyDescent="0.3">
      <c r="A296">
        <v>2</v>
      </c>
      <c r="B296">
        <v>76</v>
      </c>
      <c r="C296">
        <v>0</v>
      </c>
      <c r="D296">
        <v>0</v>
      </c>
      <c r="E296">
        <v>63</v>
      </c>
      <c r="F296">
        <v>-0.61933892882568864</v>
      </c>
      <c r="G296">
        <v>0</v>
      </c>
      <c r="H296" s="1">
        <v>-0.61871927991733955</v>
      </c>
      <c r="I296" s="1">
        <v>0</v>
      </c>
      <c r="J296" s="1">
        <v>-0.61871927991733955</v>
      </c>
      <c r="K296" s="2">
        <v>54.4</v>
      </c>
      <c r="L296">
        <v>166</v>
      </c>
      <c r="M296" s="2">
        <v>19.741620000000001</v>
      </c>
      <c r="N296">
        <v>0</v>
      </c>
      <c r="O296">
        <v>1</v>
      </c>
      <c r="P296">
        <v>0</v>
      </c>
      <c r="Q296">
        <v>0</v>
      </c>
      <c r="R296">
        <v>0</v>
      </c>
      <c r="S296">
        <v>2</v>
      </c>
      <c r="T296">
        <v>0</v>
      </c>
      <c r="U296">
        <v>1</v>
      </c>
      <c r="V296">
        <v>0</v>
      </c>
      <c r="W296">
        <v>3</v>
      </c>
    </row>
    <row r="297" spans="1:23" x14ac:dyDescent="0.3">
      <c r="A297">
        <v>2</v>
      </c>
      <c r="B297">
        <v>78</v>
      </c>
      <c r="C297">
        <v>0</v>
      </c>
      <c r="D297">
        <v>0</v>
      </c>
      <c r="E297">
        <v>58</v>
      </c>
      <c r="F297">
        <v>-1.1760981241022876</v>
      </c>
      <c r="G297">
        <v>0</v>
      </c>
      <c r="H297" s="1">
        <v>-1.1749214373403347</v>
      </c>
      <c r="I297" s="1">
        <v>0</v>
      </c>
      <c r="J297" s="1">
        <v>-1.1749214373403347</v>
      </c>
      <c r="K297" s="2">
        <v>86.2</v>
      </c>
      <c r="L297">
        <v>162</v>
      </c>
      <c r="M297" s="2">
        <v>32.845599999999997</v>
      </c>
      <c r="N297">
        <v>0</v>
      </c>
      <c r="O297">
        <v>0</v>
      </c>
      <c r="P297">
        <v>0</v>
      </c>
      <c r="Q297">
        <v>0</v>
      </c>
      <c r="R297">
        <v>0</v>
      </c>
      <c r="S297">
        <v>2</v>
      </c>
      <c r="T297">
        <v>0</v>
      </c>
      <c r="U297">
        <v>1</v>
      </c>
      <c r="V297">
        <v>0</v>
      </c>
      <c r="W297">
        <v>0</v>
      </c>
    </row>
    <row r="298" spans="1:23" x14ac:dyDescent="0.3">
      <c r="A298">
        <v>2</v>
      </c>
      <c r="B298">
        <v>80</v>
      </c>
      <c r="C298">
        <v>0</v>
      </c>
      <c r="D298">
        <v>0</v>
      </c>
      <c r="E298">
        <v>71</v>
      </c>
      <c r="F298">
        <v>0.27147578361687003</v>
      </c>
      <c r="G298">
        <v>0</v>
      </c>
      <c r="H298" s="1">
        <v>0.27120417195945273</v>
      </c>
      <c r="I298" s="1">
        <v>0</v>
      </c>
      <c r="J298" s="1">
        <v>0.27120417195945273</v>
      </c>
      <c r="K298" s="2">
        <v>93</v>
      </c>
      <c r="L298">
        <v>173</v>
      </c>
      <c r="M298" s="2">
        <v>31.073540000000001</v>
      </c>
      <c r="N298">
        <v>0</v>
      </c>
      <c r="O298">
        <v>0</v>
      </c>
      <c r="P298">
        <v>1</v>
      </c>
      <c r="Q298">
        <v>0</v>
      </c>
      <c r="R298">
        <v>1</v>
      </c>
      <c r="S298">
        <v>1</v>
      </c>
      <c r="T298">
        <v>1</v>
      </c>
      <c r="U298">
        <v>0</v>
      </c>
      <c r="V298">
        <v>0</v>
      </c>
      <c r="W298">
        <v>6</v>
      </c>
    </row>
    <row r="299" spans="1:23" x14ac:dyDescent="0.3">
      <c r="A299">
        <v>1</v>
      </c>
      <c r="B299">
        <v>32</v>
      </c>
      <c r="C299">
        <v>0</v>
      </c>
      <c r="D299">
        <v>0</v>
      </c>
      <c r="E299">
        <v>62</v>
      </c>
      <c r="F299">
        <v>-0.7306907678810084</v>
      </c>
      <c r="G299">
        <v>0</v>
      </c>
      <c r="H299" s="1">
        <v>-0.7299597114019386</v>
      </c>
      <c r="I299" s="1">
        <v>0</v>
      </c>
      <c r="J299" s="1">
        <v>-0.7299597114019386</v>
      </c>
      <c r="K299" s="2">
        <v>57.6</v>
      </c>
      <c r="L299">
        <v>164</v>
      </c>
      <c r="M299" s="2">
        <v>21.41582</v>
      </c>
      <c r="N299">
        <v>0</v>
      </c>
      <c r="O299">
        <v>0</v>
      </c>
      <c r="P299">
        <v>0</v>
      </c>
      <c r="Q299">
        <v>0</v>
      </c>
      <c r="R299">
        <v>0</v>
      </c>
      <c r="S299">
        <v>1</v>
      </c>
      <c r="T299">
        <v>1</v>
      </c>
      <c r="U299">
        <v>0</v>
      </c>
      <c r="V299">
        <v>0</v>
      </c>
      <c r="W299">
        <v>1</v>
      </c>
    </row>
    <row r="300" spans="1:23" x14ac:dyDescent="0.3">
      <c r="A300">
        <v>3</v>
      </c>
      <c r="B300">
        <v>186</v>
      </c>
      <c r="C300">
        <v>0</v>
      </c>
      <c r="D300">
        <v>0</v>
      </c>
      <c r="E300">
        <v>72</v>
      </c>
      <c r="F300">
        <v>0.38282762267218984</v>
      </c>
      <c r="G300">
        <v>0</v>
      </c>
      <c r="H300" s="1">
        <v>0.38244460344405179</v>
      </c>
      <c r="I300" s="1">
        <v>0</v>
      </c>
      <c r="J300" s="1">
        <v>0.38244460344405179</v>
      </c>
      <c r="K300" s="2">
        <v>72.099999999999994</v>
      </c>
      <c r="L300">
        <v>159</v>
      </c>
      <c r="M300" s="2">
        <v>28.519439999999999</v>
      </c>
      <c r="N300">
        <v>0</v>
      </c>
      <c r="O300">
        <v>0</v>
      </c>
      <c r="P300">
        <v>1</v>
      </c>
      <c r="Q300">
        <v>0</v>
      </c>
      <c r="R300">
        <v>0</v>
      </c>
      <c r="S300">
        <v>1</v>
      </c>
      <c r="T300">
        <v>1</v>
      </c>
      <c r="U300">
        <v>0</v>
      </c>
      <c r="V300">
        <v>0</v>
      </c>
      <c r="W300">
        <v>5</v>
      </c>
    </row>
    <row r="301" spans="1:23" x14ac:dyDescent="0.3">
      <c r="A301">
        <v>1</v>
      </c>
      <c r="B301">
        <v>25</v>
      </c>
      <c r="C301">
        <v>0</v>
      </c>
      <c r="D301">
        <v>0</v>
      </c>
      <c r="E301">
        <v>68</v>
      </c>
      <c r="F301">
        <v>-6.2579733549089481E-2</v>
      </c>
      <c r="G301">
        <v>0</v>
      </c>
      <c r="H301" s="1">
        <v>-6.2517122494344393E-2</v>
      </c>
      <c r="I301" s="1">
        <v>0</v>
      </c>
      <c r="J301" s="1">
        <v>-6.2517122494344393E-2</v>
      </c>
      <c r="K301" s="2">
        <v>64.900000000000006</v>
      </c>
      <c r="L301">
        <v>165</v>
      </c>
      <c r="M301" s="2">
        <v>23.838380000000001</v>
      </c>
      <c r="N301">
        <v>0</v>
      </c>
      <c r="O301">
        <v>0</v>
      </c>
      <c r="P301">
        <v>0</v>
      </c>
      <c r="Q301">
        <v>0</v>
      </c>
      <c r="R301">
        <v>0</v>
      </c>
      <c r="S301">
        <v>1</v>
      </c>
      <c r="T301">
        <v>1</v>
      </c>
      <c r="U301">
        <v>0</v>
      </c>
      <c r="V301">
        <v>0</v>
      </c>
      <c r="W301">
        <v>2</v>
      </c>
    </row>
    <row r="302" spans="1:23" x14ac:dyDescent="0.3">
      <c r="A302">
        <v>5</v>
      </c>
      <c r="B302">
        <v>294</v>
      </c>
      <c r="C302">
        <v>0</v>
      </c>
      <c r="D302">
        <v>0</v>
      </c>
      <c r="E302">
        <v>60</v>
      </c>
      <c r="F302">
        <v>-0.95339444599164813</v>
      </c>
      <c r="G302">
        <v>0</v>
      </c>
      <c r="H302" s="1">
        <v>-0.95244057437113672</v>
      </c>
      <c r="I302" s="1">
        <v>0</v>
      </c>
      <c r="J302" s="1">
        <v>-0.95244057437113672</v>
      </c>
      <c r="K302" s="2">
        <v>106.1</v>
      </c>
      <c r="L302">
        <v>156</v>
      </c>
      <c r="M302" s="2">
        <v>43.59796</v>
      </c>
      <c r="N302">
        <v>0</v>
      </c>
      <c r="O302">
        <v>0</v>
      </c>
      <c r="P302">
        <v>0</v>
      </c>
      <c r="Q302">
        <v>0</v>
      </c>
      <c r="R302">
        <v>0</v>
      </c>
      <c r="S302">
        <v>2</v>
      </c>
      <c r="T302">
        <v>0</v>
      </c>
      <c r="U302">
        <v>1</v>
      </c>
      <c r="V302">
        <v>0</v>
      </c>
      <c r="W302">
        <v>1</v>
      </c>
    </row>
    <row r="303" spans="1:23" x14ac:dyDescent="0.3">
      <c r="A303">
        <v>5</v>
      </c>
      <c r="B303">
        <v>288</v>
      </c>
      <c r="C303">
        <v>0</v>
      </c>
      <c r="D303">
        <v>0</v>
      </c>
      <c r="E303">
        <v>56</v>
      </c>
      <c r="F303">
        <v>-1.3988018022129274</v>
      </c>
      <c r="G303">
        <v>0</v>
      </c>
      <c r="H303" s="1">
        <v>-1.3974023003095328</v>
      </c>
      <c r="I303" s="1">
        <v>0</v>
      </c>
      <c r="J303" s="1">
        <v>-1.3974023003095328</v>
      </c>
      <c r="K303" s="2">
        <v>101.2</v>
      </c>
      <c r="L303">
        <v>158</v>
      </c>
      <c r="M303" s="2">
        <v>40.538379999999997</v>
      </c>
      <c r="N303">
        <v>0</v>
      </c>
      <c r="O303">
        <v>0</v>
      </c>
      <c r="P303">
        <v>1</v>
      </c>
      <c r="Q303">
        <v>0</v>
      </c>
      <c r="R303">
        <v>0</v>
      </c>
      <c r="S303">
        <v>1</v>
      </c>
      <c r="T303">
        <v>1</v>
      </c>
      <c r="U303">
        <v>0</v>
      </c>
      <c r="V303">
        <v>0</v>
      </c>
      <c r="W303">
        <v>2</v>
      </c>
    </row>
    <row r="304" spans="1:23" x14ac:dyDescent="0.3">
      <c r="A304">
        <v>5</v>
      </c>
      <c r="B304">
        <v>296</v>
      </c>
      <c r="C304">
        <v>0</v>
      </c>
      <c r="D304">
        <v>0</v>
      </c>
      <c r="E304">
        <v>80</v>
      </c>
      <c r="F304">
        <v>1.2736423351147483</v>
      </c>
      <c r="G304">
        <v>0</v>
      </c>
      <c r="H304" s="1">
        <v>1.2723680553208441</v>
      </c>
      <c r="I304" s="1">
        <v>0</v>
      </c>
      <c r="J304" s="1">
        <v>1.2723680553208441</v>
      </c>
      <c r="K304" s="2">
        <v>59</v>
      </c>
      <c r="L304">
        <v>158</v>
      </c>
      <c r="M304" s="2">
        <v>23.634029999999999</v>
      </c>
      <c r="N304">
        <v>0</v>
      </c>
      <c r="O304">
        <v>0</v>
      </c>
      <c r="P304">
        <v>0</v>
      </c>
      <c r="Q304">
        <v>0</v>
      </c>
      <c r="R304">
        <v>0</v>
      </c>
      <c r="S304">
        <v>2</v>
      </c>
      <c r="T304">
        <v>0</v>
      </c>
      <c r="U304">
        <v>1</v>
      </c>
      <c r="V304">
        <v>0</v>
      </c>
      <c r="W304">
        <v>5</v>
      </c>
    </row>
    <row r="305" spans="1:23" x14ac:dyDescent="0.3">
      <c r="A305">
        <v>5</v>
      </c>
      <c r="B305">
        <v>299</v>
      </c>
      <c r="C305">
        <v>0</v>
      </c>
      <c r="D305">
        <v>0</v>
      </c>
      <c r="E305">
        <v>69</v>
      </c>
      <c r="F305">
        <v>4.8772105506230352E-2</v>
      </c>
      <c r="G305">
        <v>0</v>
      </c>
      <c r="H305" s="1">
        <v>4.8723308990254642E-2</v>
      </c>
      <c r="I305" s="1">
        <v>0</v>
      </c>
      <c r="J305" s="1">
        <v>4.8723308990254642E-2</v>
      </c>
      <c r="K305" s="2">
        <v>72.599999999999994</v>
      </c>
      <c r="L305">
        <v>160</v>
      </c>
      <c r="M305" s="2">
        <v>28.359380000000002</v>
      </c>
      <c r="N305">
        <v>0</v>
      </c>
      <c r="O305">
        <v>0</v>
      </c>
      <c r="P305">
        <v>0</v>
      </c>
      <c r="Q305">
        <v>0</v>
      </c>
      <c r="R305">
        <v>0</v>
      </c>
      <c r="S305">
        <v>1</v>
      </c>
      <c r="T305">
        <v>1</v>
      </c>
      <c r="U305">
        <v>0</v>
      </c>
      <c r="V305">
        <v>0</v>
      </c>
      <c r="W305">
        <v>2</v>
      </c>
    </row>
    <row r="306" spans="1:23" x14ac:dyDescent="0.3">
      <c r="A306">
        <v>5</v>
      </c>
      <c r="B306">
        <v>304</v>
      </c>
      <c r="C306">
        <v>0</v>
      </c>
      <c r="D306">
        <v>0</v>
      </c>
      <c r="E306">
        <v>59</v>
      </c>
      <c r="F306">
        <v>-1.064746285046968</v>
      </c>
      <c r="G306">
        <v>0</v>
      </c>
      <c r="H306" s="1">
        <v>-1.0636810058557358</v>
      </c>
      <c r="I306" s="1">
        <v>0</v>
      </c>
      <c r="J306" s="1">
        <v>-1.0636810058557358</v>
      </c>
      <c r="K306" s="2">
        <v>97.5</v>
      </c>
      <c r="L306">
        <v>157</v>
      </c>
      <c r="M306" s="2">
        <v>39.55536</v>
      </c>
      <c r="N306">
        <v>0</v>
      </c>
      <c r="O306">
        <v>0</v>
      </c>
      <c r="P306">
        <v>1</v>
      </c>
      <c r="Q306">
        <v>0</v>
      </c>
      <c r="R306">
        <v>0</v>
      </c>
      <c r="S306">
        <v>1</v>
      </c>
      <c r="T306">
        <v>1</v>
      </c>
      <c r="U306">
        <v>0</v>
      </c>
      <c r="V306">
        <v>0</v>
      </c>
      <c r="W306">
        <v>2</v>
      </c>
    </row>
    <row r="307" spans="1:23" x14ac:dyDescent="0.3">
      <c r="A307">
        <v>4</v>
      </c>
      <c r="B307">
        <v>282</v>
      </c>
      <c r="C307">
        <v>0</v>
      </c>
      <c r="D307">
        <v>0</v>
      </c>
      <c r="E307">
        <v>62</v>
      </c>
      <c r="F307">
        <v>-0.7306907678810084</v>
      </c>
      <c r="G307">
        <v>0</v>
      </c>
      <c r="H307" s="1">
        <v>-0.7299597114019386</v>
      </c>
      <c r="I307" s="1">
        <v>0</v>
      </c>
      <c r="J307" s="1">
        <v>-0.7299597114019386</v>
      </c>
      <c r="K307" s="2">
        <v>70.3</v>
      </c>
      <c r="L307">
        <v>159</v>
      </c>
      <c r="M307" s="2">
        <v>27.807449999999999</v>
      </c>
      <c r="N307">
        <v>0</v>
      </c>
      <c r="O307">
        <v>0</v>
      </c>
      <c r="P307">
        <v>0</v>
      </c>
      <c r="Q307">
        <v>0</v>
      </c>
      <c r="R307">
        <v>0</v>
      </c>
      <c r="S307">
        <v>2</v>
      </c>
      <c r="T307">
        <v>0</v>
      </c>
      <c r="U307">
        <v>1</v>
      </c>
      <c r="V307">
        <v>0</v>
      </c>
      <c r="W307">
        <v>1</v>
      </c>
    </row>
    <row r="308" spans="1:23" x14ac:dyDescent="0.3">
      <c r="A308">
        <v>3</v>
      </c>
      <c r="B308">
        <v>95</v>
      </c>
      <c r="C308">
        <v>0</v>
      </c>
      <c r="D308">
        <v>0</v>
      </c>
      <c r="E308">
        <v>60</v>
      </c>
      <c r="F308">
        <v>-0.95339444599164813</v>
      </c>
      <c r="G308">
        <v>0</v>
      </c>
      <c r="H308" s="1">
        <v>-0.95244057437113672</v>
      </c>
      <c r="I308" s="1">
        <v>0</v>
      </c>
      <c r="J308" s="1">
        <v>-0.95244057437113672</v>
      </c>
      <c r="K308" s="2">
        <v>99.8</v>
      </c>
      <c r="L308">
        <v>153</v>
      </c>
      <c r="M308" s="2">
        <v>42.63317</v>
      </c>
      <c r="N308">
        <v>1</v>
      </c>
      <c r="O308">
        <v>0</v>
      </c>
      <c r="P308">
        <v>1</v>
      </c>
      <c r="Q308">
        <v>0</v>
      </c>
      <c r="R308">
        <v>0</v>
      </c>
      <c r="S308">
        <v>3</v>
      </c>
      <c r="T308">
        <v>0</v>
      </c>
      <c r="U308">
        <v>0</v>
      </c>
      <c r="V308">
        <v>1</v>
      </c>
      <c r="W308">
        <v>3</v>
      </c>
    </row>
    <row r="309" spans="1:23" x14ac:dyDescent="0.3">
      <c r="A309">
        <v>2</v>
      </c>
      <c r="B309">
        <v>63</v>
      </c>
      <c r="C309">
        <v>0</v>
      </c>
      <c r="D309">
        <v>0</v>
      </c>
      <c r="E309">
        <v>74</v>
      </c>
      <c r="F309">
        <v>0.60553130078282946</v>
      </c>
      <c r="G309">
        <v>0</v>
      </c>
      <c r="H309" s="1">
        <v>0.60492546641324985</v>
      </c>
      <c r="I309" s="1">
        <v>0</v>
      </c>
      <c r="J309" s="1">
        <v>0.60492546641324985</v>
      </c>
      <c r="K309" s="2">
        <v>61.2</v>
      </c>
      <c r="L309">
        <v>168</v>
      </c>
      <c r="M309" s="2">
        <v>21.683669999999999</v>
      </c>
      <c r="N309">
        <v>0</v>
      </c>
      <c r="O309">
        <v>0</v>
      </c>
      <c r="P309">
        <v>0</v>
      </c>
      <c r="Q309">
        <v>0</v>
      </c>
      <c r="R309">
        <v>0</v>
      </c>
      <c r="S309">
        <v>1</v>
      </c>
      <c r="T309">
        <v>1</v>
      </c>
      <c r="U309">
        <v>0</v>
      </c>
      <c r="V309">
        <v>0</v>
      </c>
      <c r="W309">
        <v>3</v>
      </c>
    </row>
    <row r="310" spans="1:23" x14ac:dyDescent="0.3">
      <c r="A310">
        <v>3</v>
      </c>
      <c r="B310">
        <v>181</v>
      </c>
      <c r="C310">
        <v>0</v>
      </c>
      <c r="D310">
        <v>0</v>
      </c>
      <c r="E310">
        <v>88</v>
      </c>
      <c r="F310">
        <v>2.1644570475573071</v>
      </c>
      <c r="G310">
        <v>0</v>
      </c>
      <c r="H310" s="1">
        <v>2.1622915071976365</v>
      </c>
      <c r="I310" s="1">
        <v>0</v>
      </c>
      <c r="J310" s="1">
        <v>2.1622915071976365</v>
      </c>
      <c r="K310" s="2">
        <v>61.2</v>
      </c>
      <c r="L310">
        <v>152</v>
      </c>
      <c r="M310" s="2">
        <v>26.48892</v>
      </c>
      <c r="N310">
        <v>0</v>
      </c>
      <c r="O310">
        <v>0</v>
      </c>
      <c r="P310">
        <v>0</v>
      </c>
      <c r="Q310">
        <v>0</v>
      </c>
      <c r="R310">
        <v>0</v>
      </c>
      <c r="S310">
        <v>2</v>
      </c>
      <c r="T310">
        <v>0</v>
      </c>
      <c r="U310">
        <v>1</v>
      </c>
      <c r="V310">
        <v>0</v>
      </c>
      <c r="W310">
        <v>6</v>
      </c>
    </row>
    <row r="311" spans="1:23" x14ac:dyDescent="0.3">
      <c r="A311">
        <v>6</v>
      </c>
      <c r="B311">
        <v>309</v>
      </c>
      <c r="C311">
        <v>0</v>
      </c>
      <c r="D311">
        <v>0</v>
      </c>
      <c r="E311">
        <v>69</v>
      </c>
      <c r="F311">
        <v>4.8772105506230352E-2</v>
      </c>
      <c r="G311">
        <v>0</v>
      </c>
      <c r="H311" s="1">
        <v>4.8723308990254642E-2</v>
      </c>
      <c r="I311" s="1">
        <v>0</v>
      </c>
      <c r="J311" s="1">
        <v>4.8723308990254642E-2</v>
      </c>
      <c r="K311" s="2">
        <v>49</v>
      </c>
      <c r="L311">
        <v>154</v>
      </c>
      <c r="M311" s="2">
        <v>20.661159999999999</v>
      </c>
      <c r="N311">
        <v>0</v>
      </c>
      <c r="O311">
        <v>0</v>
      </c>
      <c r="P311">
        <v>0</v>
      </c>
      <c r="Q311">
        <v>0</v>
      </c>
      <c r="R311">
        <v>0</v>
      </c>
      <c r="S311">
        <v>3</v>
      </c>
      <c r="T311">
        <v>0</v>
      </c>
      <c r="U311">
        <v>0</v>
      </c>
      <c r="V311">
        <v>1</v>
      </c>
      <c r="W311">
        <v>3</v>
      </c>
    </row>
    <row r="312" spans="1:23" x14ac:dyDescent="0.3">
      <c r="A312">
        <v>4</v>
      </c>
      <c r="B312">
        <v>197</v>
      </c>
      <c r="C312">
        <v>0</v>
      </c>
      <c r="D312">
        <v>0</v>
      </c>
      <c r="E312">
        <v>66</v>
      </c>
      <c r="F312">
        <v>-0.28528341165972915</v>
      </c>
      <c r="G312">
        <v>0</v>
      </c>
      <c r="H312" s="1">
        <v>-0.28499798546354249</v>
      </c>
      <c r="I312" s="1">
        <v>0</v>
      </c>
      <c r="J312" s="1">
        <v>-0.28499798546354249</v>
      </c>
      <c r="K312" s="2">
        <v>83</v>
      </c>
      <c r="L312">
        <v>158</v>
      </c>
      <c r="M312" s="2">
        <v>33.247880000000002</v>
      </c>
      <c r="N312">
        <v>0</v>
      </c>
      <c r="O312">
        <v>0</v>
      </c>
      <c r="P312">
        <v>0</v>
      </c>
      <c r="Q312">
        <v>0</v>
      </c>
      <c r="R312">
        <v>0</v>
      </c>
      <c r="S312">
        <v>1</v>
      </c>
      <c r="T312">
        <v>1</v>
      </c>
      <c r="U312">
        <v>0</v>
      </c>
      <c r="V312">
        <v>0</v>
      </c>
      <c r="W312">
        <v>2</v>
      </c>
    </row>
    <row r="313" spans="1:23" x14ac:dyDescent="0.3">
      <c r="A313">
        <v>3</v>
      </c>
      <c r="B313">
        <v>193</v>
      </c>
      <c r="C313">
        <v>0</v>
      </c>
      <c r="D313">
        <v>0</v>
      </c>
      <c r="E313">
        <v>63</v>
      </c>
      <c r="F313">
        <v>-0.61933892882568864</v>
      </c>
      <c r="G313">
        <v>0</v>
      </c>
      <c r="H313" s="1">
        <v>-0.61871927991733955</v>
      </c>
      <c r="I313" s="1">
        <v>0</v>
      </c>
      <c r="J313" s="1">
        <v>-0.61871927991733955</v>
      </c>
      <c r="K313" s="2">
        <v>72.599999999999994</v>
      </c>
      <c r="L313">
        <v>163</v>
      </c>
      <c r="M313" s="2">
        <v>27.32508</v>
      </c>
      <c r="N313">
        <v>0</v>
      </c>
      <c r="O313">
        <v>0</v>
      </c>
      <c r="P313">
        <v>0</v>
      </c>
      <c r="Q313">
        <v>0</v>
      </c>
      <c r="R313">
        <v>0</v>
      </c>
      <c r="S313">
        <v>2</v>
      </c>
      <c r="T313">
        <v>0</v>
      </c>
      <c r="U313">
        <v>1</v>
      </c>
      <c r="V313">
        <v>0</v>
      </c>
      <c r="W313">
        <v>1</v>
      </c>
    </row>
    <row r="314" spans="1:23" x14ac:dyDescent="0.3">
      <c r="A314">
        <v>5</v>
      </c>
      <c r="B314">
        <v>298</v>
      </c>
      <c r="C314">
        <v>0</v>
      </c>
      <c r="D314">
        <v>0</v>
      </c>
      <c r="E314">
        <v>69</v>
      </c>
      <c r="F314">
        <v>4.8772105506230352E-2</v>
      </c>
      <c r="G314">
        <v>0</v>
      </c>
      <c r="H314" s="1">
        <v>4.8723308990254642E-2</v>
      </c>
      <c r="I314" s="1">
        <v>0</v>
      </c>
      <c r="J314" s="1">
        <v>4.8723308990254642E-2</v>
      </c>
      <c r="K314" s="2">
        <v>109.8</v>
      </c>
      <c r="L314">
        <v>161</v>
      </c>
      <c r="M314" s="2">
        <v>42.359479999999998</v>
      </c>
      <c r="N314">
        <v>0</v>
      </c>
      <c r="O314">
        <v>0</v>
      </c>
      <c r="P314">
        <v>1</v>
      </c>
      <c r="Q314">
        <v>0</v>
      </c>
      <c r="R314">
        <v>0</v>
      </c>
      <c r="S314">
        <v>2</v>
      </c>
      <c r="T314">
        <v>0</v>
      </c>
      <c r="U314">
        <v>1</v>
      </c>
      <c r="V314">
        <v>0</v>
      </c>
      <c r="W314">
        <v>4</v>
      </c>
    </row>
    <row r="315" spans="1:23" x14ac:dyDescent="0.3">
      <c r="A315">
        <v>1</v>
      </c>
      <c r="B315">
        <v>24</v>
      </c>
      <c r="C315">
        <v>0</v>
      </c>
      <c r="D315">
        <v>1</v>
      </c>
      <c r="E315">
        <v>63</v>
      </c>
      <c r="F315">
        <v>-0.61933892882568864</v>
      </c>
      <c r="G315">
        <v>63</v>
      </c>
      <c r="H315" s="1">
        <v>-0.61871927991733955</v>
      </c>
      <c r="I315" s="1">
        <v>-0.61871927991733955</v>
      </c>
      <c r="J315" s="1">
        <v>0</v>
      </c>
      <c r="K315" s="2">
        <v>84.8</v>
      </c>
      <c r="L315">
        <v>175</v>
      </c>
      <c r="M315" s="2">
        <v>27.689800000000002</v>
      </c>
      <c r="N315">
        <v>0</v>
      </c>
      <c r="O315">
        <v>0</v>
      </c>
      <c r="P315">
        <v>0</v>
      </c>
      <c r="Q315">
        <v>0</v>
      </c>
      <c r="R315">
        <v>0</v>
      </c>
      <c r="S315">
        <v>1</v>
      </c>
      <c r="T315">
        <v>1</v>
      </c>
      <c r="U315">
        <v>0</v>
      </c>
      <c r="V315">
        <v>0</v>
      </c>
      <c r="W315">
        <v>2</v>
      </c>
    </row>
    <row r="316" spans="1:23" x14ac:dyDescent="0.3">
      <c r="A316">
        <v>2</v>
      </c>
      <c r="B316">
        <v>70</v>
      </c>
      <c r="C316">
        <v>0</v>
      </c>
      <c r="D316">
        <v>0</v>
      </c>
      <c r="E316">
        <v>82</v>
      </c>
      <c r="F316">
        <v>1.4963460132253881</v>
      </c>
      <c r="G316">
        <v>0</v>
      </c>
      <c r="H316" s="1">
        <v>1.4948489182900422</v>
      </c>
      <c r="I316" s="1">
        <v>0</v>
      </c>
      <c r="J316" s="1">
        <v>1.4948489182900422</v>
      </c>
      <c r="K316" s="2">
        <v>63.5</v>
      </c>
      <c r="L316">
        <v>165</v>
      </c>
      <c r="M316" s="2">
        <v>23.324149999999999</v>
      </c>
      <c r="N316">
        <v>0</v>
      </c>
      <c r="O316">
        <v>0</v>
      </c>
      <c r="P316">
        <v>1</v>
      </c>
      <c r="Q316">
        <v>0</v>
      </c>
      <c r="R316">
        <v>0</v>
      </c>
      <c r="S316">
        <v>2</v>
      </c>
      <c r="T316">
        <v>0</v>
      </c>
      <c r="U316">
        <v>1</v>
      </c>
      <c r="V316">
        <v>0</v>
      </c>
      <c r="W316">
        <v>7</v>
      </c>
    </row>
    <row r="317" spans="1:23" x14ac:dyDescent="0.3">
      <c r="A317">
        <v>1</v>
      </c>
      <c r="B317">
        <v>7</v>
      </c>
      <c r="C317">
        <v>0</v>
      </c>
      <c r="D317">
        <v>0</v>
      </c>
      <c r="E317">
        <v>56</v>
      </c>
      <c r="F317">
        <v>-1.3988018022129274</v>
      </c>
      <c r="G317">
        <v>0</v>
      </c>
      <c r="H317" s="1">
        <v>-1.3974023003095328</v>
      </c>
      <c r="I317" s="1">
        <v>0</v>
      </c>
      <c r="J317" s="1">
        <v>-1.3974023003095328</v>
      </c>
      <c r="K317" s="2">
        <v>77.099999999999994</v>
      </c>
      <c r="L317">
        <v>164</v>
      </c>
      <c r="M317" s="2">
        <v>28.665970000000002</v>
      </c>
      <c r="N317">
        <v>0</v>
      </c>
      <c r="O317">
        <v>0</v>
      </c>
      <c r="P317">
        <v>0</v>
      </c>
      <c r="Q317">
        <v>0</v>
      </c>
      <c r="R317">
        <v>0</v>
      </c>
      <c r="S317">
        <v>3</v>
      </c>
      <c r="T317">
        <v>0</v>
      </c>
      <c r="U317">
        <v>0</v>
      </c>
      <c r="V317">
        <v>1</v>
      </c>
      <c r="W317">
        <v>0</v>
      </c>
    </row>
    <row r="318" spans="1:23" x14ac:dyDescent="0.3">
      <c r="A318">
        <v>6</v>
      </c>
      <c r="B318">
        <v>317</v>
      </c>
      <c r="C318">
        <v>0</v>
      </c>
      <c r="D318">
        <v>0</v>
      </c>
      <c r="E318">
        <v>64</v>
      </c>
      <c r="F318">
        <v>-0.50798708977036877</v>
      </c>
      <c r="G318">
        <v>0</v>
      </c>
      <c r="H318" s="1">
        <v>-0.5074788484327406</v>
      </c>
      <c r="I318" s="1">
        <v>0</v>
      </c>
      <c r="J318" s="1">
        <v>-0.5074788484327406</v>
      </c>
      <c r="K318" s="2">
        <v>57.6</v>
      </c>
      <c r="L318">
        <v>158</v>
      </c>
      <c r="M318" s="2">
        <v>23.073229999999999</v>
      </c>
      <c r="N318">
        <v>0</v>
      </c>
      <c r="O318">
        <v>0</v>
      </c>
      <c r="P318">
        <v>0</v>
      </c>
      <c r="Q318">
        <v>0</v>
      </c>
      <c r="R318">
        <v>0</v>
      </c>
      <c r="S318">
        <v>3</v>
      </c>
      <c r="T318">
        <v>0</v>
      </c>
      <c r="U318">
        <v>0</v>
      </c>
      <c r="V318">
        <v>1</v>
      </c>
      <c r="W318">
        <v>1</v>
      </c>
    </row>
    <row r="319" spans="1:23" x14ac:dyDescent="0.3">
      <c r="A319">
        <v>2</v>
      </c>
      <c r="B319">
        <v>71</v>
      </c>
      <c r="C319">
        <v>0</v>
      </c>
      <c r="D319">
        <v>0</v>
      </c>
      <c r="E319">
        <v>58</v>
      </c>
      <c r="F319">
        <v>-1.1760981241022876</v>
      </c>
      <c r="G319">
        <v>0</v>
      </c>
      <c r="H319" s="1">
        <v>-1.1749214373403347</v>
      </c>
      <c r="I319" s="1">
        <v>0</v>
      </c>
      <c r="J319" s="1">
        <v>-1.1749214373403347</v>
      </c>
      <c r="K319" s="2">
        <v>104.3</v>
      </c>
      <c r="L319">
        <v>173</v>
      </c>
      <c r="M319" s="2">
        <v>34.849139999999998</v>
      </c>
      <c r="N319">
        <v>1</v>
      </c>
      <c r="O319">
        <v>0</v>
      </c>
      <c r="P319">
        <v>1</v>
      </c>
      <c r="Q319">
        <v>0</v>
      </c>
      <c r="R319">
        <v>0</v>
      </c>
      <c r="S319">
        <v>2</v>
      </c>
      <c r="T319">
        <v>0</v>
      </c>
      <c r="U319">
        <v>1</v>
      </c>
      <c r="V319">
        <v>0</v>
      </c>
      <c r="W319">
        <v>2</v>
      </c>
    </row>
    <row r="320" spans="1:23" x14ac:dyDescent="0.3">
      <c r="A320">
        <v>1</v>
      </c>
      <c r="B320">
        <v>33</v>
      </c>
      <c r="C320">
        <v>0</v>
      </c>
      <c r="D320">
        <v>1</v>
      </c>
      <c r="E320">
        <v>63</v>
      </c>
      <c r="F320">
        <v>-0.61933892882568864</v>
      </c>
      <c r="G320">
        <v>63</v>
      </c>
      <c r="H320" s="1">
        <v>-0.61871927991733955</v>
      </c>
      <c r="I320" s="1">
        <v>-0.61871927991733955</v>
      </c>
      <c r="J320" s="1">
        <v>0</v>
      </c>
      <c r="K320" s="2">
        <v>108.4</v>
      </c>
      <c r="L320">
        <v>173</v>
      </c>
      <c r="M320" s="2">
        <v>36.219050000000003</v>
      </c>
      <c r="N320">
        <v>0</v>
      </c>
      <c r="O320">
        <v>0</v>
      </c>
      <c r="P320">
        <v>0</v>
      </c>
      <c r="Q320">
        <v>0</v>
      </c>
      <c r="R320">
        <v>0</v>
      </c>
      <c r="S320">
        <v>1</v>
      </c>
      <c r="T320">
        <v>1</v>
      </c>
      <c r="U320">
        <v>0</v>
      </c>
      <c r="V320">
        <v>0</v>
      </c>
      <c r="W320">
        <v>2</v>
      </c>
    </row>
    <row r="321" spans="1:23" x14ac:dyDescent="0.3">
      <c r="A321">
        <v>5</v>
      </c>
      <c r="B321">
        <v>301</v>
      </c>
      <c r="C321">
        <v>0</v>
      </c>
      <c r="D321">
        <v>1</v>
      </c>
      <c r="E321">
        <v>77</v>
      </c>
      <c r="F321">
        <v>0.93958681794878895</v>
      </c>
      <c r="G321">
        <v>77</v>
      </c>
      <c r="H321" s="1">
        <v>0.93864676086704701</v>
      </c>
      <c r="I321" s="1">
        <v>0.93864676086704701</v>
      </c>
      <c r="J321" s="1">
        <v>0</v>
      </c>
      <c r="K321" s="2">
        <v>74.8</v>
      </c>
      <c r="L321">
        <v>167</v>
      </c>
      <c r="M321" s="2">
        <v>26.820609999999999</v>
      </c>
      <c r="N321">
        <v>0</v>
      </c>
      <c r="O321">
        <v>0</v>
      </c>
      <c r="P321">
        <v>1</v>
      </c>
      <c r="Q321">
        <v>0</v>
      </c>
      <c r="R321">
        <v>0</v>
      </c>
      <c r="S321">
        <v>3</v>
      </c>
      <c r="T321">
        <v>0</v>
      </c>
      <c r="U321">
        <v>0</v>
      </c>
      <c r="V321">
        <v>1</v>
      </c>
      <c r="W321">
        <v>7</v>
      </c>
    </row>
    <row r="322" spans="1:23" x14ac:dyDescent="0.3">
      <c r="A322">
        <v>6</v>
      </c>
      <c r="B322">
        <v>321</v>
      </c>
      <c r="C322">
        <v>0</v>
      </c>
      <c r="D322">
        <v>0</v>
      </c>
      <c r="E322">
        <v>70</v>
      </c>
      <c r="F322">
        <v>0.16012394456155019</v>
      </c>
      <c r="G322">
        <v>0</v>
      </c>
      <c r="H322" s="1">
        <v>0.15996374047485368</v>
      </c>
      <c r="I322" s="1">
        <v>0</v>
      </c>
      <c r="J322" s="1">
        <v>0.15996374047485368</v>
      </c>
      <c r="K322" s="2">
        <v>56.2</v>
      </c>
      <c r="L322">
        <v>158</v>
      </c>
      <c r="M322" s="2">
        <v>22.512419999999999</v>
      </c>
      <c r="N322">
        <v>0</v>
      </c>
      <c r="O322">
        <v>0</v>
      </c>
      <c r="P322">
        <v>0</v>
      </c>
      <c r="Q322">
        <v>0</v>
      </c>
      <c r="R322">
        <v>0</v>
      </c>
      <c r="S322">
        <v>2</v>
      </c>
      <c r="T322">
        <v>0</v>
      </c>
      <c r="U322">
        <v>1</v>
      </c>
      <c r="V322">
        <v>0</v>
      </c>
      <c r="W322">
        <v>4</v>
      </c>
    </row>
    <row r="323" spans="1:23" x14ac:dyDescent="0.3">
      <c r="A323">
        <v>6</v>
      </c>
      <c r="B323">
        <v>318</v>
      </c>
      <c r="C323">
        <v>0</v>
      </c>
      <c r="D323">
        <v>0</v>
      </c>
      <c r="E323">
        <v>60</v>
      </c>
      <c r="F323">
        <v>-0.95339444599164813</v>
      </c>
      <c r="G323">
        <v>0</v>
      </c>
      <c r="H323" s="1">
        <v>-0.95244057437113672</v>
      </c>
      <c r="I323" s="1">
        <v>0</v>
      </c>
      <c r="J323" s="1">
        <v>-0.95244057437113672</v>
      </c>
      <c r="K323" s="2">
        <v>56.7</v>
      </c>
      <c r="L323">
        <v>152</v>
      </c>
      <c r="M323" s="2">
        <v>24.5412</v>
      </c>
      <c r="N323">
        <v>0</v>
      </c>
      <c r="O323">
        <v>0</v>
      </c>
      <c r="P323">
        <v>0</v>
      </c>
      <c r="Q323">
        <v>0</v>
      </c>
      <c r="R323">
        <v>0</v>
      </c>
      <c r="S323">
        <v>3</v>
      </c>
      <c r="T323">
        <v>0</v>
      </c>
      <c r="U323">
        <v>0</v>
      </c>
      <c r="V323">
        <v>1</v>
      </c>
      <c r="W323">
        <v>2</v>
      </c>
    </row>
    <row r="324" spans="1:23" x14ac:dyDescent="0.3">
      <c r="A324">
        <v>5</v>
      </c>
      <c r="B324">
        <v>304</v>
      </c>
      <c r="C324">
        <v>0</v>
      </c>
      <c r="D324">
        <v>0</v>
      </c>
      <c r="E324">
        <v>62</v>
      </c>
      <c r="F324">
        <v>-0.7306907678810084</v>
      </c>
      <c r="G324">
        <v>0</v>
      </c>
      <c r="H324" s="1">
        <v>-0.7299597114019386</v>
      </c>
      <c r="I324" s="1">
        <v>0</v>
      </c>
      <c r="J324" s="1">
        <v>-0.7299597114019386</v>
      </c>
      <c r="K324" s="2">
        <v>90.7</v>
      </c>
      <c r="L324">
        <v>165</v>
      </c>
      <c r="M324" s="2">
        <v>33.314970000000002</v>
      </c>
      <c r="N324">
        <v>1</v>
      </c>
      <c r="O324">
        <v>0</v>
      </c>
      <c r="P324">
        <v>1</v>
      </c>
      <c r="Q324">
        <v>0</v>
      </c>
      <c r="R324">
        <v>1</v>
      </c>
      <c r="S324">
        <v>3</v>
      </c>
      <c r="T324">
        <v>0</v>
      </c>
      <c r="U324">
        <v>0</v>
      </c>
      <c r="V324">
        <v>1</v>
      </c>
      <c r="W324">
        <v>4</v>
      </c>
    </row>
    <row r="325" spans="1:23" x14ac:dyDescent="0.3">
      <c r="A325">
        <v>3</v>
      </c>
      <c r="B325">
        <v>126</v>
      </c>
      <c r="C325">
        <v>0</v>
      </c>
      <c r="D325">
        <v>0</v>
      </c>
      <c r="E325">
        <v>64</v>
      </c>
      <c r="F325">
        <v>-0.50798708977036877</v>
      </c>
      <c r="G325">
        <v>0</v>
      </c>
      <c r="H325" s="1">
        <v>-0.5074788484327406</v>
      </c>
      <c r="I325" s="1">
        <v>0</v>
      </c>
      <c r="J325" s="1">
        <v>-0.5074788484327406</v>
      </c>
      <c r="K325" s="2">
        <v>79.400000000000006</v>
      </c>
      <c r="L325">
        <v>162</v>
      </c>
      <c r="M325" s="2">
        <v>30.254539999999999</v>
      </c>
      <c r="N325">
        <v>0</v>
      </c>
      <c r="O325">
        <v>0</v>
      </c>
      <c r="P325">
        <v>1</v>
      </c>
      <c r="Q325">
        <v>0</v>
      </c>
      <c r="R325">
        <v>0</v>
      </c>
      <c r="S325">
        <v>2</v>
      </c>
      <c r="T325">
        <v>0</v>
      </c>
      <c r="U325">
        <v>1</v>
      </c>
      <c r="V325">
        <v>0</v>
      </c>
      <c r="W325">
        <v>3</v>
      </c>
    </row>
    <row r="326" spans="1:23" x14ac:dyDescent="0.3">
      <c r="A326">
        <v>1</v>
      </c>
      <c r="B326">
        <v>42</v>
      </c>
      <c r="C326">
        <v>0</v>
      </c>
      <c r="D326">
        <v>0</v>
      </c>
      <c r="E326">
        <v>61</v>
      </c>
      <c r="F326">
        <v>-0.84204260693632826</v>
      </c>
      <c r="G326">
        <v>0</v>
      </c>
      <c r="H326" s="1">
        <v>-0.84120014288653766</v>
      </c>
      <c r="I326" s="1">
        <v>0</v>
      </c>
      <c r="J326" s="1">
        <v>-0.84120014288653766</v>
      </c>
      <c r="K326" s="2">
        <v>109.3</v>
      </c>
      <c r="L326">
        <v>154</v>
      </c>
      <c r="M326" s="2">
        <v>46.087029999999999</v>
      </c>
      <c r="N326">
        <v>0</v>
      </c>
      <c r="O326">
        <v>0</v>
      </c>
      <c r="P326">
        <v>1</v>
      </c>
      <c r="Q326">
        <v>0</v>
      </c>
      <c r="R326">
        <v>0</v>
      </c>
      <c r="S326">
        <v>2</v>
      </c>
      <c r="T326">
        <v>0</v>
      </c>
      <c r="U326">
        <v>1</v>
      </c>
      <c r="V326">
        <v>0</v>
      </c>
      <c r="W326">
        <v>3</v>
      </c>
    </row>
    <row r="327" spans="1:23" x14ac:dyDescent="0.3">
      <c r="A327">
        <v>5</v>
      </c>
      <c r="B327">
        <v>294</v>
      </c>
      <c r="C327">
        <v>0</v>
      </c>
      <c r="D327">
        <v>0</v>
      </c>
      <c r="E327">
        <v>63</v>
      </c>
      <c r="F327">
        <v>-0.61933892882568864</v>
      </c>
      <c r="G327">
        <v>0</v>
      </c>
      <c r="H327" s="1">
        <v>-0.61871927991733955</v>
      </c>
      <c r="I327" s="1">
        <v>0</v>
      </c>
      <c r="J327" s="1">
        <v>-0.61871927991733955</v>
      </c>
      <c r="K327" s="2">
        <v>56.2</v>
      </c>
      <c r="L327">
        <v>158</v>
      </c>
      <c r="M327" s="2">
        <v>22.512419999999999</v>
      </c>
      <c r="N327">
        <v>0</v>
      </c>
      <c r="O327">
        <v>0</v>
      </c>
      <c r="P327">
        <v>0</v>
      </c>
      <c r="Q327">
        <v>0</v>
      </c>
      <c r="R327">
        <v>1</v>
      </c>
      <c r="S327">
        <v>1</v>
      </c>
      <c r="T327">
        <v>1</v>
      </c>
      <c r="U327">
        <v>0</v>
      </c>
      <c r="V327">
        <v>0</v>
      </c>
      <c r="W327">
        <v>3</v>
      </c>
    </row>
    <row r="328" spans="1:23" x14ac:dyDescent="0.3">
      <c r="A328">
        <v>3</v>
      </c>
      <c r="B328">
        <v>149</v>
      </c>
      <c r="C328">
        <v>0</v>
      </c>
      <c r="D328">
        <v>0</v>
      </c>
      <c r="E328">
        <v>57</v>
      </c>
      <c r="F328">
        <v>-1.2874499631576075</v>
      </c>
      <c r="G328">
        <v>0</v>
      </c>
      <c r="H328" s="1">
        <v>-1.2861618688249339</v>
      </c>
      <c r="I328" s="1">
        <v>0</v>
      </c>
      <c r="J328" s="1">
        <v>-1.2861618688249339</v>
      </c>
      <c r="K328" s="2">
        <v>62.6</v>
      </c>
      <c r="L328">
        <v>158</v>
      </c>
      <c r="M328" s="2">
        <v>25.07611</v>
      </c>
      <c r="N328">
        <v>0</v>
      </c>
      <c r="O328">
        <v>0</v>
      </c>
      <c r="P328">
        <v>0</v>
      </c>
      <c r="Q328">
        <v>0</v>
      </c>
      <c r="R328">
        <v>0</v>
      </c>
      <c r="S328">
        <v>3</v>
      </c>
      <c r="T328">
        <v>0</v>
      </c>
      <c r="U328">
        <v>0</v>
      </c>
      <c r="V328">
        <v>1</v>
      </c>
      <c r="W328">
        <v>0</v>
      </c>
    </row>
    <row r="329" spans="1:23" x14ac:dyDescent="0.3">
      <c r="A329">
        <v>2</v>
      </c>
      <c r="B329">
        <v>59</v>
      </c>
      <c r="C329">
        <v>0</v>
      </c>
      <c r="D329">
        <v>1</v>
      </c>
      <c r="E329">
        <v>90</v>
      </c>
      <c r="F329">
        <v>2.3871607256679468</v>
      </c>
      <c r="G329">
        <v>90</v>
      </c>
      <c r="H329" s="1">
        <v>2.3847723701668344</v>
      </c>
      <c r="I329" s="1">
        <v>2.3847723701668344</v>
      </c>
      <c r="J329" s="1">
        <v>0</v>
      </c>
      <c r="K329" s="2">
        <v>61.7</v>
      </c>
      <c r="L329">
        <v>161</v>
      </c>
      <c r="M329" s="2">
        <v>23.803090000000001</v>
      </c>
      <c r="N329">
        <v>0</v>
      </c>
      <c r="O329">
        <v>1</v>
      </c>
      <c r="P329">
        <v>1</v>
      </c>
      <c r="Q329">
        <v>1</v>
      </c>
      <c r="R329">
        <v>0</v>
      </c>
      <c r="S329">
        <v>2</v>
      </c>
      <c r="T329">
        <v>0</v>
      </c>
      <c r="U329">
        <v>1</v>
      </c>
      <c r="V329">
        <v>0</v>
      </c>
      <c r="W329">
        <v>10</v>
      </c>
    </row>
    <row r="330" spans="1:23" x14ac:dyDescent="0.3">
      <c r="A330">
        <v>2</v>
      </c>
      <c r="B330">
        <v>63</v>
      </c>
      <c r="C330">
        <v>0</v>
      </c>
      <c r="D330">
        <v>1</v>
      </c>
      <c r="E330">
        <v>61</v>
      </c>
      <c r="F330">
        <v>-0.84204260693632826</v>
      </c>
      <c r="G330">
        <v>61</v>
      </c>
      <c r="H330" s="1">
        <v>-0.84120014288653766</v>
      </c>
      <c r="I330" s="1">
        <v>-0.84120014288653766</v>
      </c>
      <c r="J330" s="1">
        <v>0</v>
      </c>
      <c r="K330" s="2">
        <v>53.5</v>
      </c>
      <c r="L330">
        <v>158</v>
      </c>
      <c r="M330" s="2">
        <v>21.430859999999999</v>
      </c>
      <c r="N330">
        <v>0</v>
      </c>
      <c r="O330">
        <v>0</v>
      </c>
      <c r="P330">
        <v>0</v>
      </c>
      <c r="Q330">
        <v>0</v>
      </c>
      <c r="R330">
        <v>0</v>
      </c>
      <c r="S330">
        <v>3</v>
      </c>
      <c r="T330">
        <v>0</v>
      </c>
      <c r="U330">
        <v>0</v>
      </c>
      <c r="V330">
        <v>1</v>
      </c>
      <c r="W330">
        <v>3</v>
      </c>
    </row>
    <row r="331" spans="1:23" x14ac:dyDescent="0.3">
      <c r="A331">
        <v>6</v>
      </c>
      <c r="B331">
        <v>309</v>
      </c>
      <c r="C331">
        <v>0</v>
      </c>
      <c r="D331">
        <v>0</v>
      </c>
      <c r="E331">
        <v>59</v>
      </c>
      <c r="F331">
        <v>-1.064746285046968</v>
      </c>
      <c r="G331">
        <v>0</v>
      </c>
      <c r="H331" s="1">
        <v>-1.0636810058557358</v>
      </c>
      <c r="I331" s="1">
        <v>0</v>
      </c>
      <c r="J331" s="1">
        <v>-1.0636810058557358</v>
      </c>
      <c r="K331" s="2">
        <v>56.7</v>
      </c>
      <c r="L331">
        <v>166</v>
      </c>
      <c r="M331" s="2">
        <v>20.576280000000001</v>
      </c>
      <c r="N331">
        <v>0</v>
      </c>
      <c r="O331">
        <v>0</v>
      </c>
      <c r="P331">
        <v>0</v>
      </c>
      <c r="Q331">
        <v>0</v>
      </c>
      <c r="R331">
        <v>0</v>
      </c>
      <c r="S331">
        <v>1</v>
      </c>
      <c r="T331">
        <v>1</v>
      </c>
      <c r="U331">
        <v>0</v>
      </c>
      <c r="V331">
        <v>0</v>
      </c>
      <c r="W331">
        <v>1</v>
      </c>
    </row>
    <row r="332" spans="1:23" x14ac:dyDescent="0.3">
      <c r="A332">
        <v>4</v>
      </c>
      <c r="B332">
        <v>194</v>
      </c>
      <c r="C332">
        <v>0</v>
      </c>
      <c r="D332">
        <v>0</v>
      </c>
      <c r="E332">
        <v>81</v>
      </c>
      <c r="F332">
        <v>1.3849941741700682</v>
      </c>
      <c r="G332">
        <v>0</v>
      </c>
      <c r="H332" s="1">
        <v>1.3836084868054432</v>
      </c>
      <c r="I332" s="1">
        <v>0</v>
      </c>
      <c r="J332" s="1">
        <v>1.3836084868054432</v>
      </c>
      <c r="K332" s="2">
        <v>50.8</v>
      </c>
      <c r="L332">
        <v>150</v>
      </c>
      <c r="M332" s="2">
        <v>22.577780000000001</v>
      </c>
      <c r="N332">
        <v>0</v>
      </c>
      <c r="O332">
        <v>0</v>
      </c>
      <c r="P332">
        <v>1</v>
      </c>
      <c r="Q332">
        <v>0</v>
      </c>
      <c r="R332">
        <v>0</v>
      </c>
      <c r="S332">
        <v>3</v>
      </c>
      <c r="T332">
        <v>0</v>
      </c>
      <c r="U332">
        <v>0</v>
      </c>
      <c r="V332">
        <v>1</v>
      </c>
      <c r="W332">
        <v>8</v>
      </c>
    </row>
    <row r="333" spans="1:23" x14ac:dyDescent="0.3">
      <c r="A333">
        <v>1</v>
      </c>
      <c r="B333">
        <v>37</v>
      </c>
      <c r="C333">
        <v>0</v>
      </c>
      <c r="D333">
        <v>0</v>
      </c>
      <c r="E333">
        <v>60</v>
      </c>
      <c r="F333">
        <v>-0.95339444599164813</v>
      </c>
      <c r="G333">
        <v>0</v>
      </c>
      <c r="H333" s="1">
        <v>-0.95244057437113672</v>
      </c>
      <c r="I333" s="1">
        <v>0</v>
      </c>
      <c r="J333" s="1">
        <v>-0.95244057437113672</v>
      </c>
      <c r="K333" s="2">
        <v>92.1</v>
      </c>
      <c r="L333">
        <v>167</v>
      </c>
      <c r="M333" s="2">
        <v>33.023769999999999</v>
      </c>
      <c r="N333">
        <v>1</v>
      </c>
      <c r="O333">
        <v>0</v>
      </c>
      <c r="P333">
        <v>0</v>
      </c>
      <c r="Q333">
        <v>0</v>
      </c>
      <c r="R333">
        <v>0</v>
      </c>
      <c r="S333">
        <v>3</v>
      </c>
      <c r="T333">
        <v>0</v>
      </c>
      <c r="U333">
        <v>0</v>
      </c>
      <c r="V333">
        <v>1</v>
      </c>
      <c r="W333">
        <v>1</v>
      </c>
    </row>
    <row r="334" spans="1:23" x14ac:dyDescent="0.3">
      <c r="A334">
        <v>1</v>
      </c>
      <c r="B334">
        <v>36</v>
      </c>
      <c r="C334">
        <v>0</v>
      </c>
      <c r="D334">
        <v>0</v>
      </c>
      <c r="E334">
        <v>65</v>
      </c>
      <c r="F334">
        <v>-0.39663525071504896</v>
      </c>
      <c r="G334">
        <v>0</v>
      </c>
      <c r="H334" s="1">
        <v>-0.39623841694814149</v>
      </c>
      <c r="I334" s="1">
        <v>0</v>
      </c>
      <c r="J334" s="1">
        <v>-0.39623841694814149</v>
      </c>
      <c r="K334" s="2">
        <v>60.3</v>
      </c>
      <c r="L334">
        <v>165</v>
      </c>
      <c r="M334" s="2">
        <v>22.148759999999999</v>
      </c>
      <c r="N334">
        <v>1</v>
      </c>
      <c r="O334">
        <v>0</v>
      </c>
      <c r="P334">
        <v>0</v>
      </c>
      <c r="Q334">
        <v>0</v>
      </c>
      <c r="R334">
        <v>0</v>
      </c>
      <c r="S334">
        <v>2</v>
      </c>
      <c r="T334">
        <v>0</v>
      </c>
      <c r="U334">
        <v>1</v>
      </c>
      <c r="V334">
        <v>0</v>
      </c>
      <c r="W334">
        <v>2</v>
      </c>
    </row>
    <row r="335" spans="1:23" x14ac:dyDescent="0.3">
      <c r="A335">
        <v>2</v>
      </c>
      <c r="B335">
        <v>76</v>
      </c>
      <c r="C335">
        <v>0</v>
      </c>
      <c r="D335">
        <v>0</v>
      </c>
      <c r="E335">
        <v>68</v>
      </c>
      <c r="F335">
        <v>-6.2579733549089481E-2</v>
      </c>
      <c r="G335">
        <v>0</v>
      </c>
      <c r="H335" s="1">
        <v>-6.2517122494344393E-2</v>
      </c>
      <c r="I335" s="1">
        <v>0</v>
      </c>
      <c r="J335" s="1">
        <v>-6.2517122494344393E-2</v>
      </c>
      <c r="K335" s="2">
        <v>62.1</v>
      </c>
      <c r="L335">
        <v>158</v>
      </c>
      <c r="M335" s="2">
        <v>24.875820000000001</v>
      </c>
      <c r="N335">
        <v>1</v>
      </c>
      <c r="O335">
        <v>0</v>
      </c>
      <c r="P335">
        <v>0</v>
      </c>
      <c r="Q335">
        <v>0</v>
      </c>
      <c r="R335">
        <v>0</v>
      </c>
      <c r="S335">
        <v>2</v>
      </c>
      <c r="T335">
        <v>0</v>
      </c>
      <c r="U335">
        <v>1</v>
      </c>
      <c r="V335">
        <v>0</v>
      </c>
      <c r="W335">
        <v>2</v>
      </c>
    </row>
    <row r="336" spans="1:23" x14ac:dyDescent="0.3">
      <c r="A336">
        <v>1</v>
      </c>
      <c r="B336">
        <v>35</v>
      </c>
      <c r="C336">
        <v>0</v>
      </c>
      <c r="D336">
        <v>0</v>
      </c>
      <c r="E336">
        <v>62</v>
      </c>
      <c r="F336">
        <v>-0.7306907678810084</v>
      </c>
      <c r="G336">
        <v>0</v>
      </c>
      <c r="H336" s="1">
        <v>-0.7299597114019386</v>
      </c>
      <c r="I336" s="1">
        <v>0</v>
      </c>
      <c r="J336" s="1">
        <v>-0.7299597114019386</v>
      </c>
      <c r="K336" s="2">
        <v>90.7</v>
      </c>
      <c r="L336">
        <v>162</v>
      </c>
      <c r="M336" s="2">
        <v>34.560279999999999</v>
      </c>
      <c r="N336">
        <v>1</v>
      </c>
      <c r="O336">
        <v>0</v>
      </c>
      <c r="P336">
        <v>0</v>
      </c>
      <c r="Q336">
        <v>0</v>
      </c>
      <c r="R336">
        <v>0</v>
      </c>
      <c r="S336">
        <v>2</v>
      </c>
      <c r="T336">
        <v>0</v>
      </c>
      <c r="U336">
        <v>1</v>
      </c>
      <c r="V336">
        <v>0</v>
      </c>
      <c r="W336">
        <v>1</v>
      </c>
    </row>
    <row r="337" spans="1:23" x14ac:dyDescent="0.3">
      <c r="A337">
        <v>5</v>
      </c>
      <c r="B337">
        <v>286</v>
      </c>
      <c r="C337">
        <v>0</v>
      </c>
      <c r="D337">
        <v>0</v>
      </c>
      <c r="E337">
        <v>69</v>
      </c>
      <c r="F337">
        <v>4.8772105506230352E-2</v>
      </c>
      <c r="G337">
        <v>0</v>
      </c>
      <c r="H337" s="1">
        <v>4.8723308990254642E-2</v>
      </c>
      <c r="I337" s="1">
        <v>0</v>
      </c>
      <c r="J337" s="1">
        <v>4.8723308990254642E-2</v>
      </c>
      <c r="K337" s="2">
        <v>57.2</v>
      </c>
      <c r="L337">
        <v>160</v>
      </c>
      <c r="M337" s="2">
        <v>22.34375</v>
      </c>
      <c r="N337">
        <v>0</v>
      </c>
      <c r="O337">
        <v>1</v>
      </c>
      <c r="P337">
        <v>1</v>
      </c>
      <c r="Q337">
        <v>1</v>
      </c>
      <c r="R337">
        <v>0</v>
      </c>
      <c r="S337">
        <v>2</v>
      </c>
      <c r="T337">
        <v>0</v>
      </c>
      <c r="U337">
        <v>1</v>
      </c>
      <c r="V337">
        <v>0</v>
      </c>
      <c r="W337">
        <v>5</v>
      </c>
    </row>
    <row r="338" spans="1:23" x14ac:dyDescent="0.3">
      <c r="A338">
        <v>5</v>
      </c>
      <c r="B338">
        <v>298</v>
      </c>
      <c r="C338">
        <v>0</v>
      </c>
      <c r="D338">
        <v>0</v>
      </c>
      <c r="E338">
        <v>62</v>
      </c>
      <c r="F338">
        <v>-0.7306907678810084</v>
      </c>
      <c r="G338">
        <v>0</v>
      </c>
      <c r="H338" s="1">
        <v>-0.7299597114019386</v>
      </c>
      <c r="I338" s="1">
        <v>0</v>
      </c>
      <c r="J338" s="1">
        <v>-0.7299597114019386</v>
      </c>
      <c r="K338" s="2">
        <v>59</v>
      </c>
      <c r="L338">
        <v>158</v>
      </c>
      <c r="M338" s="2">
        <v>23.634029999999999</v>
      </c>
      <c r="N338">
        <v>0</v>
      </c>
      <c r="O338">
        <v>0</v>
      </c>
      <c r="P338">
        <v>0</v>
      </c>
      <c r="Q338">
        <v>0</v>
      </c>
      <c r="R338">
        <v>0</v>
      </c>
      <c r="S338">
        <v>3</v>
      </c>
      <c r="T338">
        <v>0</v>
      </c>
      <c r="U338">
        <v>0</v>
      </c>
      <c r="V338">
        <v>1</v>
      </c>
      <c r="W338">
        <v>1</v>
      </c>
    </row>
    <row r="339" spans="1:23" x14ac:dyDescent="0.3">
      <c r="A339">
        <v>2</v>
      </c>
      <c r="B339">
        <v>87</v>
      </c>
      <c r="C339">
        <v>0</v>
      </c>
      <c r="D339">
        <v>1</v>
      </c>
      <c r="E339">
        <v>65</v>
      </c>
      <c r="F339">
        <v>-0.39663525071504896</v>
      </c>
      <c r="G339">
        <v>65</v>
      </c>
      <c r="H339" s="1">
        <v>-0.39623841694814149</v>
      </c>
      <c r="I339" s="1">
        <v>-0.39623841694814149</v>
      </c>
      <c r="J339" s="1">
        <v>0</v>
      </c>
      <c r="K339" s="2">
        <v>46.7</v>
      </c>
      <c r="L339">
        <v>152</v>
      </c>
      <c r="M339" s="2">
        <v>20.212949999999999</v>
      </c>
      <c r="N339">
        <v>0</v>
      </c>
      <c r="O339">
        <v>0</v>
      </c>
      <c r="P339">
        <v>0</v>
      </c>
      <c r="Q339">
        <v>0</v>
      </c>
      <c r="R339">
        <v>1</v>
      </c>
      <c r="S339">
        <v>3</v>
      </c>
      <c r="T339">
        <v>0</v>
      </c>
      <c r="U339">
        <v>0</v>
      </c>
      <c r="V339">
        <v>1</v>
      </c>
      <c r="W339">
        <v>5</v>
      </c>
    </row>
    <row r="340" spans="1:23" x14ac:dyDescent="0.3">
      <c r="A340">
        <v>1</v>
      </c>
      <c r="B340">
        <v>27</v>
      </c>
      <c r="C340">
        <v>0</v>
      </c>
      <c r="D340">
        <v>0</v>
      </c>
      <c r="E340">
        <v>59</v>
      </c>
      <c r="F340">
        <v>-1.064746285046968</v>
      </c>
      <c r="G340">
        <v>0</v>
      </c>
      <c r="H340" s="1">
        <v>-1.0636810058557358</v>
      </c>
      <c r="I340" s="1">
        <v>0</v>
      </c>
      <c r="J340" s="1">
        <v>-1.0636810058557358</v>
      </c>
      <c r="K340" s="2">
        <v>99.8</v>
      </c>
      <c r="L340">
        <v>176</v>
      </c>
      <c r="M340" s="2">
        <v>32.218490000000003</v>
      </c>
      <c r="N340">
        <v>0</v>
      </c>
      <c r="O340">
        <v>0</v>
      </c>
      <c r="P340">
        <v>0</v>
      </c>
      <c r="Q340">
        <v>0</v>
      </c>
      <c r="R340">
        <v>0</v>
      </c>
      <c r="S340">
        <v>2</v>
      </c>
      <c r="T340">
        <v>0</v>
      </c>
      <c r="U340">
        <v>1</v>
      </c>
      <c r="V340">
        <v>0</v>
      </c>
      <c r="W340">
        <v>0</v>
      </c>
    </row>
    <row r="341" spans="1:23" x14ac:dyDescent="0.3">
      <c r="A341">
        <v>3</v>
      </c>
      <c r="B341">
        <v>184</v>
      </c>
      <c r="C341">
        <v>0</v>
      </c>
      <c r="D341">
        <v>0</v>
      </c>
      <c r="E341">
        <v>77</v>
      </c>
      <c r="F341">
        <v>0.93958681794878895</v>
      </c>
      <c r="G341">
        <v>0</v>
      </c>
      <c r="H341" s="1">
        <v>0.93864676086704701</v>
      </c>
      <c r="I341" s="1">
        <v>0</v>
      </c>
      <c r="J341" s="1">
        <v>0.93864676086704701</v>
      </c>
      <c r="K341" s="2">
        <v>56.7</v>
      </c>
      <c r="L341">
        <v>168</v>
      </c>
      <c r="M341" s="2">
        <v>20.089289999999998</v>
      </c>
      <c r="N341">
        <v>0</v>
      </c>
      <c r="O341">
        <v>0</v>
      </c>
      <c r="P341">
        <v>0</v>
      </c>
      <c r="Q341">
        <v>0</v>
      </c>
      <c r="R341">
        <v>0</v>
      </c>
      <c r="S341">
        <v>1</v>
      </c>
      <c r="T341">
        <v>1</v>
      </c>
      <c r="U341">
        <v>0</v>
      </c>
      <c r="V341">
        <v>0</v>
      </c>
      <c r="W341">
        <v>5</v>
      </c>
    </row>
    <row r="342" spans="1:23" x14ac:dyDescent="0.3">
      <c r="A342">
        <v>5</v>
      </c>
      <c r="B342">
        <v>298</v>
      </c>
      <c r="C342">
        <v>0</v>
      </c>
      <c r="D342">
        <v>0</v>
      </c>
      <c r="E342">
        <v>74</v>
      </c>
      <c r="F342">
        <v>0.60553130078282946</v>
      </c>
      <c r="G342">
        <v>0</v>
      </c>
      <c r="H342" s="1">
        <v>0.60492546641324985</v>
      </c>
      <c r="I342" s="1">
        <v>0</v>
      </c>
      <c r="J342" s="1">
        <v>0.60492546641324985</v>
      </c>
      <c r="K342" s="2">
        <v>94.3</v>
      </c>
      <c r="L342">
        <v>163</v>
      </c>
      <c r="M342" s="2">
        <v>35.492489999999997</v>
      </c>
      <c r="N342">
        <v>0</v>
      </c>
      <c r="O342">
        <v>0</v>
      </c>
      <c r="P342">
        <v>1</v>
      </c>
      <c r="Q342">
        <v>0</v>
      </c>
      <c r="R342">
        <v>0</v>
      </c>
      <c r="S342">
        <v>1</v>
      </c>
      <c r="T342">
        <v>1</v>
      </c>
      <c r="U342">
        <v>0</v>
      </c>
      <c r="V342">
        <v>0</v>
      </c>
      <c r="W342">
        <v>5</v>
      </c>
    </row>
    <row r="343" spans="1:23" x14ac:dyDescent="0.3">
      <c r="A343">
        <v>2</v>
      </c>
      <c r="B343">
        <v>59</v>
      </c>
      <c r="C343">
        <v>0</v>
      </c>
      <c r="D343">
        <v>0</v>
      </c>
      <c r="E343">
        <v>58</v>
      </c>
      <c r="F343">
        <v>-1.1760981241022876</v>
      </c>
      <c r="G343">
        <v>0</v>
      </c>
      <c r="H343" s="1">
        <v>-1.1749214373403347</v>
      </c>
      <c r="I343" s="1">
        <v>0</v>
      </c>
      <c r="J343" s="1">
        <v>-1.1749214373403347</v>
      </c>
      <c r="K343" s="2">
        <v>60.8</v>
      </c>
      <c r="L343">
        <v>157</v>
      </c>
      <c r="M343" s="2">
        <v>24.666319999999999</v>
      </c>
      <c r="N343">
        <v>0</v>
      </c>
      <c r="O343">
        <v>0</v>
      </c>
      <c r="P343">
        <v>0</v>
      </c>
      <c r="Q343">
        <v>0</v>
      </c>
      <c r="R343">
        <v>0</v>
      </c>
      <c r="S343">
        <v>1</v>
      </c>
      <c r="T343">
        <v>1</v>
      </c>
      <c r="U343">
        <v>0</v>
      </c>
      <c r="V343">
        <v>0</v>
      </c>
      <c r="W343">
        <v>0</v>
      </c>
    </row>
    <row r="344" spans="1:23" x14ac:dyDescent="0.3">
      <c r="A344">
        <v>3</v>
      </c>
      <c r="B344">
        <v>193</v>
      </c>
      <c r="C344">
        <v>0</v>
      </c>
      <c r="D344">
        <v>0</v>
      </c>
      <c r="E344">
        <v>58</v>
      </c>
      <c r="F344">
        <v>-1.1760981241022876</v>
      </c>
      <c r="G344">
        <v>0</v>
      </c>
      <c r="H344" s="1">
        <v>-1.1749214373403347</v>
      </c>
      <c r="I344" s="1">
        <v>0</v>
      </c>
      <c r="J344" s="1">
        <v>-1.1749214373403347</v>
      </c>
      <c r="K344" s="2">
        <v>80.7</v>
      </c>
      <c r="L344">
        <v>163</v>
      </c>
      <c r="M344" s="2">
        <v>30.373740000000002</v>
      </c>
      <c r="N344">
        <v>0</v>
      </c>
      <c r="O344">
        <v>0</v>
      </c>
      <c r="P344">
        <v>0</v>
      </c>
      <c r="Q344">
        <v>0</v>
      </c>
      <c r="R344">
        <v>0</v>
      </c>
      <c r="S344">
        <v>1</v>
      </c>
      <c r="T344">
        <v>1</v>
      </c>
      <c r="U344">
        <v>0</v>
      </c>
      <c r="V344">
        <v>0</v>
      </c>
      <c r="W344">
        <v>0</v>
      </c>
    </row>
    <row r="345" spans="1:23" x14ac:dyDescent="0.3">
      <c r="A345">
        <v>2</v>
      </c>
      <c r="B345">
        <v>76</v>
      </c>
      <c r="C345">
        <v>0</v>
      </c>
      <c r="D345">
        <v>1</v>
      </c>
      <c r="E345">
        <v>80</v>
      </c>
      <c r="F345">
        <v>1.2736423351147483</v>
      </c>
      <c r="G345">
        <v>80</v>
      </c>
      <c r="H345" s="1">
        <v>1.2723680553208441</v>
      </c>
      <c r="I345" s="1">
        <v>1.2723680553208441</v>
      </c>
      <c r="J345" s="1">
        <v>0</v>
      </c>
      <c r="K345" s="2">
        <v>73.5</v>
      </c>
      <c r="L345">
        <v>171</v>
      </c>
      <c r="M345" s="2">
        <v>25.135940000000002</v>
      </c>
      <c r="N345">
        <v>0</v>
      </c>
      <c r="O345">
        <v>0</v>
      </c>
      <c r="P345">
        <v>1</v>
      </c>
      <c r="Q345">
        <v>0</v>
      </c>
      <c r="R345">
        <v>0</v>
      </c>
      <c r="S345">
        <v>2</v>
      </c>
      <c r="T345">
        <v>0</v>
      </c>
      <c r="U345">
        <v>1</v>
      </c>
      <c r="V345">
        <v>0</v>
      </c>
      <c r="W345">
        <v>8</v>
      </c>
    </row>
    <row r="346" spans="1:23" x14ac:dyDescent="0.3">
      <c r="A346">
        <v>1</v>
      </c>
      <c r="B346">
        <v>33</v>
      </c>
      <c r="C346">
        <v>0</v>
      </c>
      <c r="D346">
        <v>1</v>
      </c>
      <c r="E346">
        <v>79</v>
      </c>
      <c r="F346">
        <v>1.1622904960594287</v>
      </c>
      <c r="G346">
        <v>79</v>
      </c>
      <c r="H346" s="1">
        <v>1.1611276238362451</v>
      </c>
      <c r="I346" s="1">
        <v>1.1611276238362451</v>
      </c>
      <c r="J346" s="1">
        <v>0</v>
      </c>
      <c r="K346" s="2">
        <v>55.3</v>
      </c>
      <c r="L346">
        <v>152</v>
      </c>
      <c r="M346" s="2">
        <v>23.93525</v>
      </c>
      <c r="N346">
        <v>0</v>
      </c>
      <c r="O346">
        <v>0</v>
      </c>
      <c r="P346">
        <v>1</v>
      </c>
      <c r="Q346">
        <v>0</v>
      </c>
      <c r="R346">
        <v>0</v>
      </c>
      <c r="S346">
        <v>3</v>
      </c>
      <c r="T346">
        <v>0</v>
      </c>
      <c r="U346">
        <v>0</v>
      </c>
      <c r="V346">
        <v>1</v>
      </c>
      <c r="W346">
        <v>8</v>
      </c>
    </row>
    <row r="347" spans="1:23" x14ac:dyDescent="0.3">
      <c r="A347">
        <v>5</v>
      </c>
      <c r="B347">
        <v>292</v>
      </c>
      <c r="C347">
        <v>0</v>
      </c>
      <c r="D347">
        <v>0</v>
      </c>
      <c r="E347">
        <v>60</v>
      </c>
      <c r="F347">
        <v>-0.95339444599164813</v>
      </c>
      <c r="G347">
        <v>0</v>
      </c>
      <c r="H347" s="1">
        <v>-0.95244057437113672</v>
      </c>
      <c r="I347" s="1">
        <v>0</v>
      </c>
      <c r="J347" s="1">
        <v>-0.95244057437113672</v>
      </c>
      <c r="K347" s="2">
        <v>50.8</v>
      </c>
      <c r="L347">
        <v>155</v>
      </c>
      <c r="M347" s="2">
        <v>21.144639999999999</v>
      </c>
      <c r="N347">
        <v>0</v>
      </c>
      <c r="O347">
        <v>1</v>
      </c>
      <c r="P347">
        <v>0</v>
      </c>
      <c r="Q347">
        <v>0</v>
      </c>
      <c r="R347">
        <v>0</v>
      </c>
      <c r="S347">
        <v>3</v>
      </c>
      <c r="T347">
        <v>0</v>
      </c>
      <c r="U347">
        <v>0</v>
      </c>
      <c r="V347">
        <v>1</v>
      </c>
      <c r="W347">
        <v>3</v>
      </c>
    </row>
    <row r="348" spans="1:23" x14ac:dyDescent="0.3">
      <c r="A348">
        <v>3</v>
      </c>
      <c r="B348">
        <v>143</v>
      </c>
      <c r="C348">
        <v>0</v>
      </c>
      <c r="D348">
        <v>0</v>
      </c>
      <c r="E348">
        <v>56</v>
      </c>
      <c r="F348">
        <v>-1.3988018022129274</v>
      </c>
      <c r="G348">
        <v>0</v>
      </c>
      <c r="H348" s="1">
        <v>-1.3974023003095328</v>
      </c>
      <c r="I348" s="1">
        <v>0</v>
      </c>
      <c r="J348" s="1">
        <v>-1.3974023003095328</v>
      </c>
      <c r="K348" s="2">
        <v>58.5</v>
      </c>
      <c r="L348">
        <v>160</v>
      </c>
      <c r="M348" s="2">
        <v>22.851559999999999</v>
      </c>
      <c r="N348">
        <v>0</v>
      </c>
      <c r="O348">
        <v>0</v>
      </c>
      <c r="P348">
        <v>0</v>
      </c>
      <c r="Q348">
        <v>0</v>
      </c>
      <c r="R348">
        <v>0</v>
      </c>
      <c r="S348">
        <v>3</v>
      </c>
      <c r="T348">
        <v>0</v>
      </c>
      <c r="U348">
        <v>0</v>
      </c>
      <c r="V348">
        <v>1</v>
      </c>
      <c r="W348">
        <v>0</v>
      </c>
    </row>
    <row r="349" spans="1:23" x14ac:dyDescent="0.3">
      <c r="A349">
        <v>2</v>
      </c>
      <c r="B349">
        <v>71</v>
      </c>
      <c r="C349">
        <v>0</v>
      </c>
      <c r="D349">
        <v>0</v>
      </c>
      <c r="E349">
        <v>77</v>
      </c>
      <c r="F349">
        <v>0.93958681794878895</v>
      </c>
      <c r="G349">
        <v>0</v>
      </c>
      <c r="H349" s="1">
        <v>0.93864676086704701</v>
      </c>
      <c r="I349" s="1">
        <v>0</v>
      </c>
      <c r="J349" s="1">
        <v>0.93864676086704701</v>
      </c>
      <c r="K349" s="2">
        <v>67.099999999999994</v>
      </c>
      <c r="L349">
        <v>164</v>
      </c>
      <c r="M349" s="2">
        <v>24.947949999999999</v>
      </c>
      <c r="N349">
        <v>0</v>
      </c>
      <c r="O349">
        <v>0</v>
      </c>
      <c r="P349">
        <v>0</v>
      </c>
      <c r="Q349">
        <v>0</v>
      </c>
      <c r="R349">
        <v>0</v>
      </c>
      <c r="S349">
        <v>2</v>
      </c>
      <c r="T349">
        <v>0</v>
      </c>
      <c r="U349">
        <v>1</v>
      </c>
      <c r="V349">
        <v>0</v>
      </c>
      <c r="W349">
        <v>4</v>
      </c>
    </row>
    <row r="350" spans="1:23" x14ac:dyDescent="0.3">
      <c r="A350">
        <v>6</v>
      </c>
      <c r="B350">
        <v>321</v>
      </c>
      <c r="C350">
        <v>0</v>
      </c>
      <c r="D350">
        <v>0</v>
      </c>
      <c r="E350">
        <v>62</v>
      </c>
      <c r="F350">
        <v>-0.7306907678810084</v>
      </c>
      <c r="G350">
        <v>0</v>
      </c>
      <c r="H350" s="1">
        <v>-0.7299597114019386</v>
      </c>
      <c r="I350" s="1">
        <v>0</v>
      </c>
      <c r="J350" s="1">
        <v>-0.7299597114019386</v>
      </c>
      <c r="K350" s="2">
        <v>113.4</v>
      </c>
      <c r="L350">
        <v>152</v>
      </c>
      <c r="M350" s="2">
        <v>49.082410000000003</v>
      </c>
      <c r="N350">
        <v>1</v>
      </c>
      <c r="O350">
        <v>0</v>
      </c>
      <c r="P350">
        <v>1</v>
      </c>
      <c r="Q350">
        <v>0</v>
      </c>
      <c r="R350">
        <v>0</v>
      </c>
      <c r="S350">
        <v>2</v>
      </c>
      <c r="T350">
        <v>0</v>
      </c>
      <c r="U350">
        <v>1</v>
      </c>
      <c r="V350">
        <v>0</v>
      </c>
      <c r="W350">
        <v>3</v>
      </c>
    </row>
    <row r="351" spans="1:23" x14ac:dyDescent="0.3">
      <c r="A351">
        <v>6</v>
      </c>
      <c r="B351">
        <v>309</v>
      </c>
      <c r="C351">
        <v>0</v>
      </c>
      <c r="D351">
        <v>0</v>
      </c>
      <c r="E351">
        <v>57</v>
      </c>
      <c r="F351">
        <v>-1.2874499631576075</v>
      </c>
      <c r="G351">
        <v>0</v>
      </c>
      <c r="H351" s="1">
        <v>-1.2861618688249339</v>
      </c>
      <c r="I351" s="1">
        <v>0</v>
      </c>
      <c r="J351" s="1">
        <v>-1.2861618688249339</v>
      </c>
      <c r="K351" s="2">
        <v>68</v>
      </c>
      <c r="L351">
        <v>171</v>
      </c>
      <c r="M351" s="2">
        <v>23.255019999999998</v>
      </c>
      <c r="N351">
        <v>0</v>
      </c>
      <c r="O351">
        <v>0</v>
      </c>
      <c r="P351">
        <v>0</v>
      </c>
      <c r="Q351">
        <v>0</v>
      </c>
      <c r="R351">
        <v>0</v>
      </c>
      <c r="S351">
        <v>1</v>
      </c>
      <c r="T351">
        <v>1</v>
      </c>
      <c r="U351">
        <v>0</v>
      </c>
      <c r="V351">
        <v>0</v>
      </c>
      <c r="W351">
        <v>0</v>
      </c>
    </row>
    <row r="352" spans="1:23" x14ac:dyDescent="0.3">
      <c r="A352">
        <v>6</v>
      </c>
      <c r="B352">
        <v>323</v>
      </c>
      <c r="C352">
        <v>0</v>
      </c>
      <c r="D352">
        <v>0</v>
      </c>
      <c r="E352">
        <v>76</v>
      </c>
      <c r="F352">
        <v>0.82823497889346909</v>
      </c>
      <c r="G352">
        <v>0</v>
      </c>
      <c r="H352" s="1">
        <v>0.82740632938244796</v>
      </c>
      <c r="I352" s="1">
        <v>0</v>
      </c>
      <c r="J352" s="1">
        <v>0.82740632938244796</v>
      </c>
      <c r="K352" s="2">
        <v>59.9</v>
      </c>
      <c r="L352">
        <v>171</v>
      </c>
      <c r="M352" s="2">
        <v>20.484940000000002</v>
      </c>
      <c r="N352">
        <v>0</v>
      </c>
      <c r="O352">
        <v>0</v>
      </c>
      <c r="P352">
        <v>0</v>
      </c>
      <c r="Q352">
        <v>0</v>
      </c>
      <c r="R352">
        <v>0</v>
      </c>
      <c r="S352">
        <v>3</v>
      </c>
      <c r="T352">
        <v>0</v>
      </c>
      <c r="U352">
        <v>0</v>
      </c>
      <c r="V352">
        <v>1</v>
      </c>
      <c r="W352">
        <v>4</v>
      </c>
    </row>
    <row r="353" spans="1:23" x14ac:dyDescent="0.3">
      <c r="A353">
        <v>5</v>
      </c>
      <c r="B353">
        <v>296</v>
      </c>
      <c r="C353">
        <v>0</v>
      </c>
      <c r="D353">
        <v>0</v>
      </c>
      <c r="E353">
        <v>88</v>
      </c>
      <c r="F353">
        <v>2.1644570475573071</v>
      </c>
      <c r="G353">
        <v>0</v>
      </c>
      <c r="H353" s="1">
        <v>2.1622915071976365</v>
      </c>
      <c r="I353" s="1">
        <v>0</v>
      </c>
      <c r="J353" s="1">
        <v>2.1622915071976365</v>
      </c>
      <c r="K353" s="2">
        <v>59</v>
      </c>
      <c r="L353">
        <v>155</v>
      </c>
      <c r="M353" s="2">
        <v>24.557749999999999</v>
      </c>
      <c r="N353">
        <v>0</v>
      </c>
      <c r="O353">
        <v>0</v>
      </c>
      <c r="P353">
        <v>0</v>
      </c>
      <c r="Q353">
        <v>0</v>
      </c>
      <c r="R353">
        <v>0</v>
      </c>
      <c r="S353">
        <v>1</v>
      </c>
      <c r="T353">
        <v>1</v>
      </c>
      <c r="U353">
        <v>0</v>
      </c>
      <c r="V353">
        <v>0</v>
      </c>
      <c r="W353">
        <v>6</v>
      </c>
    </row>
    <row r="354" spans="1:23" x14ac:dyDescent="0.3">
      <c r="A354">
        <v>5</v>
      </c>
      <c r="B354">
        <v>295</v>
      </c>
      <c r="C354">
        <v>0</v>
      </c>
      <c r="D354">
        <v>1</v>
      </c>
      <c r="E354">
        <v>77</v>
      </c>
      <c r="F354">
        <v>0.93958681794878895</v>
      </c>
      <c r="G354">
        <v>77</v>
      </c>
      <c r="H354" s="1">
        <v>0.93864676086704701</v>
      </c>
      <c r="I354" s="1">
        <v>0.93864676086704701</v>
      </c>
      <c r="J354" s="1">
        <v>0</v>
      </c>
      <c r="K354" s="2">
        <v>83.9</v>
      </c>
      <c r="L354">
        <v>172</v>
      </c>
      <c r="M354" s="2">
        <v>28.359919999999999</v>
      </c>
      <c r="N354">
        <v>0</v>
      </c>
      <c r="O354">
        <v>0</v>
      </c>
      <c r="P354">
        <v>1</v>
      </c>
      <c r="Q354">
        <v>0</v>
      </c>
      <c r="R354">
        <v>0</v>
      </c>
      <c r="S354">
        <v>3</v>
      </c>
      <c r="T354">
        <v>0</v>
      </c>
      <c r="U354">
        <v>0</v>
      </c>
      <c r="V354">
        <v>1</v>
      </c>
      <c r="W354">
        <v>7</v>
      </c>
    </row>
    <row r="355" spans="1:23" x14ac:dyDescent="0.3">
      <c r="A355">
        <v>2</v>
      </c>
      <c r="B355">
        <v>82</v>
      </c>
      <c r="C355">
        <v>0</v>
      </c>
      <c r="D355">
        <v>1</v>
      </c>
      <c r="E355">
        <v>76</v>
      </c>
      <c r="F355">
        <v>0.82823497889346909</v>
      </c>
      <c r="G355">
        <v>76</v>
      </c>
      <c r="H355" s="1">
        <v>0.82740632938244796</v>
      </c>
      <c r="I355" s="1">
        <v>0.82740632938244796</v>
      </c>
      <c r="J355" s="1">
        <v>0</v>
      </c>
      <c r="K355" s="2">
        <v>88.5</v>
      </c>
      <c r="L355">
        <v>166</v>
      </c>
      <c r="M355" s="2">
        <v>32.116419999999998</v>
      </c>
      <c r="N355">
        <v>0</v>
      </c>
      <c r="O355">
        <v>0</v>
      </c>
      <c r="P355">
        <v>1</v>
      </c>
      <c r="Q355">
        <v>0</v>
      </c>
      <c r="R355">
        <v>0</v>
      </c>
      <c r="S355">
        <v>1</v>
      </c>
      <c r="T355">
        <v>1</v>
      </c>
      <c r="U355">
        <v>0</v>
      </c>
      <c r="V355">
        <v>0</v>
      </c>
      <c r="W355">
        <v>7</v>
      </c>
    </row>
    <row r="356" spans="1:23" x14ac:dyDescent="0.3">
      <c r="A356">
        <v>3</v>
      </c>
      <c r="B356">
        <v>95</v>
      </c>
      <c r="C356">
        <v>0</v>
      </c>
      <c r="D356">
        <v>0</v>
      </c>
      <c r="E356">
        <v>60</v>
      </c>
      <c r="F356">
        <v>-0.95339444599164813</v>
      </c>
      <c r="G356">
        <v>0</v>
      </c>
      <c r="H356" s="1">
        <v>-0.95244057437113672</v>
      </c>
      <c r="I356" s="1">
        <v>0</v>
      </c>
      <c r="J356" s="1">
        <v>-0.95244057437113672</v>
      </c>
      <c r="K356" s="2">
        <v>63.5</v>
      </c>
      <c r="L356">
        <v>163</v>
      </c>
      <c r="M356" s="2">
        <v>23.900030000000001</v>
      </c>
      <c r="N356">
        <v>0</v>
      </c>
      <c r="O356">
        <v>0</v>
      </c>
      <c r="P356">
        <v>0</v>
      </c>
      <c r="Q356">
        <v>0</v>
      </c>
      <c r="R356">
        <v>0</v>
      </c>
      <c r="S356">
        <v>2</v>
      </c>
      <c r="T356">
        <v>0</v>
      </c>
      <c r="U356">
        <v>1</v>
      </c>
      <c r="V356">
        <v>0</v>
      </c>
      <c r="W356">
        <v>1</v>
      </c>
    </row>
    <row r="357" spans="1:23" x14ac:dyDescent="0.3">
      <c r="A357">
        <v>5</v>
      </c>
      <c r="B357">
        <v>287</v>
      </c>
      <c r="C357">
        <v>0</v>
      </c>
      <c r="D357">
        <v>1</v>
      </c>
      <c r="E357">
        <v>66</v>
      </c>
      <c r="F357">
        <v>-0.28528341165972915</v>
      </c>
      <c r="G357">
        <v>66</v>
      </c>
      <c r="H357" s="1">
        <v>-0.28499798546354249</v>
      </c>
      <c r="I357" s="1">
        <v>-0.28499798546354249</v>
      </c>
      <c r="J357" s="1">
        <v>0</v>
      </c>
      <c r="K357" s="2">
        <v>112.5</v>
      </c>
      <c r="L357">
        <v>162</v>
      </c>
      <c r="M357" s="2">
        <v>42.86694</v>
      </c>
      <c r="N357">
        <v>0</v>
      </c>
      <c r="O357">
        <v>1</v>
      </c>
      <c r="P357">
        <v>1</v>
      </c>
      <c r="Q357">
        <v>1</v>
      </c>
      <c r="R357">
        <v>0</v>
      </c>
      <c r="S357">
        <v>3</v>
      </c>
      <c r="T357">
        <v>0</v>
      </c>
      <c r="U357">
        <v>0</v>
      </c>
      <c r="V357">
        <v>1</v>
      </c>
      <c r="W357">
        <v>6</v>
      </c>
    </row>
    <row r="358" spans="1:23" x14ac:dyDescent="0.3">
      <c r="A358">
        <v>1</v>
      </c>
      <c r="B358">
        <v>29</v>
      </c>
      <c r="C358">
        <v>0</v>
      </c>
      <c r="D358">
        <v>0</v>
      </c>
      <c r="E358">
        <v>60</v>
      </c>
      <c r="F358">
        <v>-0.95339444599164813</v>
      </c>
      <c r="G358">
        <v>0</v>
      </c>
      <c r="H358" s="1">
        <v>-0.95244057437113672</v>
      </c>
      <c r="I358" s="1">
        <v>0</v>
      </c>
      <c r="J358" s="1">
        <v>-0.95244057437113672</v>
      </c>
      <c r="K358" s="2">
        <v>75.7</v>
      </c>
      <c r="L358">
        <v>157</v>
      </c>
      <c r="M358" s="2">
        <v>30.711179999999999</v>
      </c>
      <c r="N358">
        <v>0</v>
      </c>
      <c r="O358">
        <v>0</v>
      </c>
      <c r="P358">
        <v>0</v>
      </c>
      <c r="Q358">
        <v>0</v>
      </c>
      <c r="R358">
        <v>0</v>
      </c>
      <c r="S358">
        <v>1</v>
      </c>
      <c r="T358">
        <v>1</v>
      </c>
      <c r="U358">
        <v>0</v>
      </c>
      <c r="V358">
        <v>0</v>
      </c>
      <c r="W358">
        <v>1</v>
      </c>
    </row>
    <row r="359" spans="1:23" x14ac:dyDescent="0.3">
      <c r="A359">
        <v>2</v>
      </c>
      <c r="B359">
        <v>63</v>
      </c>
      <c r="C359">
        <v>0</v>
      </c>
      <c r="D359">
        <v>1</v>
      </c>
      <c r="E359">
        <v>63</v>
      </c>
      <c r="F359">
        <v>-0.61933892882568864</v>
      </c>
      <c r="G359">
        <v>63</v>
      </c>
      <c r="H359" s="1">
        <v>-0.61871927991733955</v>
      </c>
      <c r="I359" s="1">
        <v>-0.61871927991733955</v>
      </c>
      <c r="J359" s="1">
        <v>0</v>
      </c>
      <c r="K359" s="2">
        <v>63.5</v>
      </c>
      <c r="L359">
        <v>157</v>
      </c>
      <c r="M359" s="2">
        <v>25.761690000000002</v>
      </c>
      <c r="N359">
        <v>1</v>
      </c>
      <c r="O359">
        <v>0</v>
      </c>
      <c r="P359">
        <v>0</v>
      </c>
      <c r="Q359">
        <v>0</v>
      </c>
      <c r="R359">
        <v>0</v>
      </c>
      <c r="S359">
        <v>1</v>
      </c>
      <c r="T359">
        <v>1</v>
      </c>
      <c r="U359">
        <v>0</v>
      </c>
      <c r="V359">
        <v>0</v>
      </c>
      <c r="W359">
        <v>2</v>
      </c>
    </row>
    <row r="360" spans="1:23" x14ac:dyDescent="0.3">
      <c r="A360">
        <v>3</v>
      </c>
      <c r="B360">
        <v>109</v>
      </c>
      <c r="C360">
        <v>0</v>
      </c>
      <c r="D360">
        <v>0</v>
      </c>
      <c r="E360">
        <v>69</v>
      </c>
      <c r="F360">
        <v>4.8772105506230352E-2</v>
      </c>
      <c r="G360">
        <v>0</v>
      </c>
      <c r="H360" s="1">
        <v>4.8723308990254642E-2</v>
      </c>
      <c r="I360" s="1">
        <v>0</v>
      </c>
      <c r="J360" s="1">
        <v>4.8723308990254642E-2</v>
      </c>
      <c r="K360" s="2">
        <v>77.099999999999994</v>
      </c>
      <c r="L360">
        <v>168</v>
      </c>
      <c r="M360" s="2">
        <v>27.31718</v>
      </c>
      <c r="N360">
        <v>0</v>
      </c>
      <c r="O360">
        <v>0</v>
      </c>
      <c r="P360">
        <v>1</v>
      </c>
      <c r="Q360">
        <v>0</v>
      </c>
      <c r="R360">
        <v>0</v>
      </c>
      <c r="S360">
        <v>2</v>
      </c>
      <c r="T360">
        <v>0</v>
      </c>
      <c r="U360">
        <v>1</v>
      </c>
      <c r="V360">
        <v>0</v>
      </c>
      <c r="W360">
        <v>4</v>
      </c>
    </row>
    <row r="361" spans="1:23" x14ac:dyDescent="0.3">
      <c r="A361">
        <v>4</v>
      </c>
      <c r="B361">
        <v>194</v>
      </c>
      <c r="C361">
        <v>0</v>
      </c>
      <c r="D361">
        <v>0</v>
      </c>
      <c r="E361">
        <v>80</v>
      </c>
      <c r="F361">
        <v>1.2736423351147483</v>
      </c>
      <c r="G361">
        <v>0</v>
      </c>
      <c r="H361" s="1">
        <v>1.2723680553208441</v>
      </c>
      <c r="I361" s="1">
        <v>0</v>
      </c>
      <c r="J361" s="1">
        <v>1.2723680553208441</v>
      </c>
      <c r="K361" s="2">
        <v>61.2</v>
      </c>
      <c r="L361">
        <v>165</v>
      </c>
      <c r="M361" s="2">
        <v>22.479340000000001</v>
      </c>
      <c r="N361">
        <v>0</v>
      </c>
      <c r="O361">
        <v>0</v>
      </c>
      <c r="P361">
        <v>0</v>
      </c>
      <c r="Q361">
        <v>0</v>
      </c>
      <c r="R361">
        <v>0</v>
      </c>
      <c r="S361">
        <v>2</v>
      </c>
      <c r="T361">
        <v>0</v>
      </c>
      <c r="U361">
        <v>1</v>
      </c>
      <c r="V361">
        <v>0</v>
      </c>
      <c r="W361">
        <v>5</v>
      </c>
    </row>
    <row r="362" spans="1:23" x14ac:dyDescent="0.3">
      <c r="A362">
        <v>4</v>
      </c>
      <c r="B362">
        <v>284</v>
      </c>
      <c r="C362">
        <v>0</v>
      </c>
      <c r="D362">
        <v>1</v>
      </c>
      <c r="E362">
        <v>63</v>
      </c>
      <c r="F362">
        <v>-0.61933892882568864</v>
      </c>
      <c r="G362">
        <v>63</v>
      </c>
      <c r="H362" s="1">
        <v>-0.61871927991733955</v>
      </c>
      <c r="I362" s="1">
        <v>-0.61871927991733955</v>
      </c>
      <c r="J362" s="1">
        <v>0</v>
      </c>
      <c r="K362" s="2">
        <v>46.7</v>
      </c>
      <c r="L362">
        <v>153</v>
      </c>
      <c r="M362" s="2">
        <v>19.949590000000001</v>
      </c>
      <c r="N362">
        <v>0</v>
      </c>
      <c r="O362">
        <v>1</v>
      </c>
      <c r="P362">
        <v>0</v>
      </c>
      <c r="Q362">
        <v>0</v>
      </c>
      <c r="R362">
        <v>0</v>
      </c>
      <c r="S362">
        <v>3</v>
      </c>
      <c r="T362">
        <v>0</v>
      </c>
      <c r="U362">
        <v>0</v>
      </c>
      <c r="V362">
        <v>1</v>
      </c>
      <c r="W362">
        <v>4</v>
      </c>
    </row>
    <row r="363" spans="1:23" x14ac:dyDescent="0.3">
      <c r="A363">
        <v>6</v>
      </c>
      <c r="B363">
        <v>320</v>
      </c>
      <c r="C363">
        <v>0</v>
      </c>
      <c r="D363">
        <v>0</v>
      </c>
      <c r="E363">
        <v>59</v>
      </c>
      <c r="F363">
        <v>-1.064746285046968</v>
      </c>
      <c r="G363">
        <v>0</v>
      </c>
      <c r="H363" s="1">
        <v>-1.0636810058557358</v>
      </c>
      <c r="I363" s="1">
        <v>0</v>
      </c>
      <c r="J363" s="1">
        <v>-1.0636810058557358</v>
      </c>
      <c r="K363" s="2">
        <v>116.6</v>
      </c>
      <c r="L363">
        <v>170</v>
      </c>
      <c r="M363" s="2">
        <v>40.346020000000003</v>
      </c>
      <c r="N363">
        <v>0</v>
      </c>
      <c r="O363">
        <v>0</v>
      </c>
      <c r="P363">
        <v>0</v>
      </c>
      <c r="Q363">
        <v>0</v>
      </c>
      <c r="R363">
        <v>0</v>
      </c>
      <c r="S363">
        <v>2</v>
      </c>
      <c r="T363">
        <v>0</v>
      </c>
      <c r="U363">
        <v>1</v>
      </c>
      <c r="V363">
        <v>0</v>
      </c>
      <c r="W363">
        <v>0</v>
      </c>
    </row>
    <row r="364" spans="1:23" x14ac:dyDescent="0.3">
      <c r="A364">
        <v>5</v>
      </c>
      <c r="B364">
        <v>294</v>
      </c>
      <c r="C364">
        <v>0</v>
      </c>
      <c r="D364">
        <v>0</v>
      </c>
      <c r="E364">
        <v>62</v>
      </c>
      <c r="F364">
        <v>-0.7306907678810084</v>
      </c>
      <c r="G364">
        <v>0</v>
      </c>
      <c r="H364" s="1">
        <v>-0.7299597114019386</v>
      </c>
      <c r="I364" s="1">
        <v>0</v>
      </c>
      <c r="J364" s="1">
        <v>-0.7299597114019386</v>
      </c>
      <c r="K364" s="2">
        <v>88.5</v>
      </c>
      <c r="L364">
        <v>165</v>
      </c>
      <c r="M364" s="2">
        <v>32.506889999999999</v>
      </c>
      <c r="N364">
        <v>0</v>
      </c>
      <c r="O364">
        <v>1</v>
      </c>
      <c r="P364">
        <v>0</v>
      </c>
      <c r="Q364">
        <v>0</v>
      </c>
      <c r="R364">
        <v>0</v>
      </c>
      <c r="S364">
        <v>1</v>
      </c>
      <c r="T364">
        <v>1</v>
      </c>
      <c r="U364">
        <v>0</v>
      </c>
      <c r="V364">
        <v>0</v>
      </c>
      <c r="W364">
        <v>2</v>
      </c>
    </row>
    <row r="365" spans="1:23" x14ac:dyDescent="0.3">
      <c r="A365">
        <v>3</v>
      </c>
      <c r="B365">
        <v>112</v>
      </c>
      <c r="C365">
        <v>0</v>
      </c>
      <c r="D365">
        <v>0</v>
      </c>
      <c r="E365">
        <v>59</v>
      </c>
      <c r="F365">
        <v>-1.064746285046968</v>
      </c>
      <c r="G365">
        <v>0</v>
      </c>
      <c r="H365" s="1">
        <v>-1.0636810058557358</v>
      </c>
      <c r="I365" s="1">
        <v>0</v>
      </c>
      <c r="J365" s="1">
        <v>-1.0636810058557358</v>
      </c>
      <c r="K365" s="2">
        <v>66.7</v>
      </c>
      <c r="L365">
        <v>157</v>
      </c>
      <c r="M365" s="2">
        <v>27.059920000000002</v>
      </c>
      <c r="N365">
        <v>0</v>
      </c>
      <c r="O365">
        <v>0</v>
      </c>
      <c r="P365">
        <v>0</v>
      </c>
      <c r="Q365">
        <v>0</v>
      </c>
      <c r="R365">
        <v>0</v>
      </c>
      <c r="S365">
        <v>2</v>
      </c>
      <c r="T365">
        <v>0</v>
      </c>
      <c r="U365">
        <v>1</v>
      </c>
      <c r="V365">
        <v>0</v>
      </c>
      <c r="W365">
        <v>0</v>
      </c>
    </row>
    <row r="366" spans="1:23" x14ac:dyDescent="0.3">
      <c r="A366">
        <v>6</v>
      </c>
      <c r="B366">
        <v>305</v>
      </c>
      <c r="C366">
        <v>0</v>
      </c>
      <c r="D366">
        <v>0</v>
      </c>
      <c r="E366">
        <v>62</v>
      </c>
      <c r="F366">
        <v>-0.7306907678810084</v>
      </c>
      <c r="G366">
        <v>0</v>
      </c>
      <c r="H366" s="1">
        <v>-0.7299597114019386</v>
      </c>
      <c r="I366" s="1">
        <v>0</v>
      </c>
      <c r="J366" s="1">
        <v>-0.7299597114019386</v>
      </c>
      <c r="K366" s="2">
        <v>61.2</v>
      </c>
      <c r="L366">
        <v>160</v>
      </c>
      <c r="M366" s="2">
        <v>23.90625</v>
      </c>
      <c r="N366">
        <v>0</v>
      </c>
      <c r="O366">
        <v>1</v>
      </c>
      <c r="P366">
        <v>1</v>
      </c>
      <c r="Q366">
        <v>1</v>
      </c>
      <c r="R366">
        <v>0</v>
      </c>
      <c r="S366">
        <v>3</v>
      </c>
      <c r="T366">
        <v>0</v>
      </c>
      <c r="U366">
        <v>0</v>
      </c>
      <c r="V366">
        <v>1</v>
      </c>
      <c r="W366">
        <v>4</v>
      </c>
    </row>
    <row r="367" spans="1:23" x14ac:dyDescent="0.3">
      <c r="A367">
        <v>1</v>
      </c>
      <c r="B367">
        <v>34</v>
      </c>
      <c r="C367">
        <v>0</v>
      </c>
      <c r="D367">
        <v>0</v>
      </c>
      <c r="E367">
        <v>72</v>
      </c>
      <c r="F367">
        <v>0.38282762267218984</v>
      </c>
      <c r="G367">
        <v>0</v>
      </c>
      <c r="H367" s="1">
        <v>0.38244460344405179</v>
      </c>
      <c r="I367" s="1">
        <v>0</v>
      </c>
      <c r="J367" s="1">
        <v>0.38244460344405179</v>
      </c>
      <c r="K367" s="2">
        <v>46.7</v>
      </c>
      <c r="L367">
        <v>155</v>
      </c>
      <c r="M367" s="2">
        <v>19.438089999999999</v>
      </c>
      <c r="N367">
        <v>0</v>
      </c>
      <c r="O367">
        <v>0</v>
      </c>
      <c r="P367">
        <v>0</v>
      </c>
      <c r="Q367">
        <v>0</v>
      </c>
      <c r="R367">
        <v>1</v>
      </c>
      <c r="S367">
        <v>2</v>
      </c>
      <c r="T367">
        <v>0</v>
      </c>
      <c r="U367">
        <v>1</v>
      </c>
      <c r="V367">
        <v>0</v>
      </c>
      <c r="W367">
        <v>5</v>
      </c>
    </row>
    <row r="368" spans="1:23" x14ac:dyDescent="0.3">
      <c r="A368">
        <v>2</v>
      </c>
      <c r="B368">
        <v>82</v>
      </c>
      <c r="C368">
        <v>0</v>
      </c>
      <c r="D368">
        <v>0</v>
      </c>
      <c r="E368">
        <v>80</v>
      </c>
      <c r="F368">
        <v>1.2736423351147483</v>
      </c>
      <c r="G368">
        <v>0</v>
      </c>
      <c r="H368" s="1">
        <v>1.2723680553208441</v>
      </c>
      <c r="I368" s="1">
        <v>0</v>
      </c>
      <c r="J368" s="1">
        <v>1.2723680553208441</v>
      </c>
      <c r="K368" s="2">
        <v>59.9</v>
      </c>
      <c r="L368">
        <v>163</v>
      </c>
      <c r="M368" s="2">
        <v>22.545069999999999</v>
      </c>
      <c r="N368">
        <v>0</v>
      </c>
      <c r="O368">
        <v>0</v>
      </c>
      <c r="P368">
        <v>0</v>
      </c>
      <c r="Q368">
        <v>0</v>
      </c>
      <c r="R368">
        <v>0</v>
      </c>
      <c r="S368">
        <v>1</v>
      </c>
      <c r="T368">
        <v>1</v>
      </c>
      <c r="U368">
        <v>0</v>
      </c>
      <c r="V368">
        <v>0</v>
      </c>
      <c r="W368">
        <v>5</v>
      </c>
    </row>
    <row r="369" spans="1:23" x14ac:dyDescent="0.3">
      <c r="A369">
        <v>6</v>
      </c>
      <c r="B369">
        <v>323</v>
      </c>
      <c r="C369">
        <v>0</v>
      </c>
      <c r="D369">
        <v>1</v>
      </c>
      <c r="E369">
        <v>62</v>
      </c>
      <c r="F369">
        <v>-0.7306907678810084</v>
      </c>
      <c r="G369">
        <v>62</v>
      </c>
      <c r="H369" s="1">
        <v>-0.7299597114019386</v>
      </c>
      <c r="I369" s="1">
        <v>-0.7299597114019386</v>
      </c>
      <c r="J369" s="1">
        <v>0</v>
      </c>
      <c r="K369" s="2">
        <v>56.7</v>
      </c>
      <c r="L369">
        <v>159</v>
      </c>
      <c r="M369" s="2">
        <v>22.427910000000001</v>
      </c>
      <c r="N369">
        <v>1</v>
      </c>
      <c r="O369">
        <v>1</v>
      </c>
      <c r="P369">
        <v>0</v>
      </c>
      <c r="Q369">
        <v>0</v>
      </c>
      <c r="R369">
        <v>0</v>
      </c>
      <c r="S369">
        <v>2</v>
      </c>
      <c r="T369">
        <v>0</v>
      </c>
      <c r="U369">
        <v>1</v>
      </c>
      <c r="V369">
        <v>0</v>
      </c>
      <c r="W369">
        <v>4</v>
      </c>
    </row>
    <row r="370" spans="1:23" x14ac:dyDescent="0.3">
      <c r="A370">
        <v>3</v>
      </c>
      <c r="B370">
        <v>175</v>
      </c>
      <c r="C370">
        <v>0</v>
      </c>
      <c r="D370">
        <v>0</v>
      </c>
      <c r="E370">
        <v>57</v>
      </c>
      <c r="F370">
        <v>-1.2874499631576075</v>
      </c>
      <c r="G370">
        <v>0</v>
      </c>
      <c r="H370" s="1">
        <v>-1.2861618688249339</v>
      </c>
      <c r="I370" s="1">
        <v>0</v>
      </c>
      <c r="J370" s="1">
        <v>-1.2861618688249339</v>
      </c>
      <c r="K370" s="2">
        <v>71.2</v>
      </c>
      <c r="L370">
        <v>163</v>
      </c>
      <c r="M370" s="2">
        <v>26.79815</v>
      </c>
      <c r="N370">
        <v>0</v>
      </c>
      <c r="O370">
        <v>0</v>
      </c>
      <c r="P370">
        <v>1</v>
      </c>
      <c r="Q370">
        <v>0</v>
      </c>
      <c r="R370">
        <v>0</v>
      </c>
      <c r="S370">
        <v>1</v>
      </c>
      <c r="T370">
        <v>1</v>
      </c>
      <c r="U370">
        <v>0</v>
      </c>
      <c r="V370">
        <v>0</v>
      </c>
      <c r="W370">
        <v>2</v>
      </c>
    </row>
    <row r="371" spans="1:23" x14ac:dyDescent="0.3">
      <c r="A371">
        <v>2</v>
      </c>
      <c r="B371">
        <v>53</v>
      </c>
      <c r="C371">
        <v>0</v>
      </c>
      <c r="D371">
        <v>0</v>
      </c>
      <c r="E371">
        <v>71</v>
      </c>
      <c r="F371">
        <v>0.27147578361687003</v>
      </c>
      <c r="G371">
        <v>0</v>
      </c>
      <c r="H371" s="1">
        <v>0.27120417195945273</v>
      </c>
      <c r="I371" s="1">
        <v>0</v>
      </c>
      <c r="J371" s="1">
        <v>0.27120417195945273</v>
      </c>
      <c r="K371" s="2">
        <v>63.5</v>
      </c>
      <c r="L371">
        <v>154</v>
      </c>
      <c r="M371" s="2">
        <v>26.775169999999999</v>
      </c>
      <c r="N371">
        <v>0</v>
      </c>
      <c r="O371">
        <v>0</v>
      </c>
      <c r="P371">
        <v>0</v>
      </c>
      <c r="Q371">
        <v>0</v>
      </c>
      <c r="R371">
        <v>0</v>
      </c>
      <c r="S371">
        <v>1</v>
      </c>
      <c r="T371">
        <v>1</v>
      </c>
      <c r="U371">
        <v>0</v>
      </c>
      <c r="V371">
        <v>0</v>
      </c>
      <c r="W371">
        <v>3</v>
      </c>
    </row>
    <row r="372" spans="1:23" x14ac:dyDescent="0.3">
      <c r="A372">
        <v>6</v>
      </c>
      <c r="B372">
        <v>313</v>
      </c>
      <c r="C372">
        <v>0</v>
      </c>
      <c r="D372">
        <v>1</v>
      </c>
      <c r="E372">
        <v>85</v>
      </c>
      <c r="F372">
        <v>1.8304015303913477</v>
      </c>
      <c r="G372">
        <v>85</v>
      </c>
      <c r="H372" s="1">
        <v>1.8285702127438392</v>
      </c>
      <c r="I372" s="1">
        <v>1.8285702127438392</v>
      </c>
      <c r="J372" s="1">
        <v>0</v>
      </c>
      <c r="K372" s="2">
        <v>72.599999999999994</v>
      </c>
      <c r="L372">
        <v>157</v>
      </c>
      <c r="M372" s="2">
        <v>29.453530000000001</v>
      </c>
      <c r="N372">
        <v>0</v>
      </c>
      <c r="O372">
        <v>0</v>
      </c>
      <c r="P372">
        <v>0</v>
      </c>
      <c r="Q372">
        <v>0</v>
      </c>
      <c r="R372">
        <v>0</v>
      </c>
      <c r="S372">
        <v>2</v>
      </c>
      <c r="T372">
        <v>0</v>
      </c>
      <c r="U372">
        <v>1</v>
      </c>
      <c r="V372">
        <v>0</v>
      </c>
      <c r="W372">
        <v>7</v>
      </c>
    </row>
    <row r="373" spans="1:23" x14ac:dyDescent="0.3">
      <c r="A373">
        <v>6</v>
      </c>
      <c r="B373">
        <v>322</v>
      </c>
      <c r="C373">
        <v>0</v>
      </c>
      <c r="D373">
        <v>0</v>
      </c>
      <c r="E373">
        <v>69</v>
      </c>
      <c r="F373">
        <v>4.8772105506230352E-2</v>
      </c>
      <c r="G373">
        <v>0</v>
      </c>
      <c r="H373" s="1">
        <v>4.8723308990254642E-2</v>
      </c>
      <c r="I373" s="1">
        <v>0</v>
      </c>
      <c r="J373" s="1">
        <v>4.8723308990254642E-2</v>
      </c>
      <c r="K373" s="2">
        <v>73.5</v>
      </c>
      <c r="L373">
        <v>167</v>
      </c>
      <c r="M373" s="2">
        <v>26.354479999999999</v>
      </c>
      <c r="N373">
        <v>1</v>
      </c>
      <c r="O373">
        <v>1</v>
      </c>
      <c r="P373">
        <v>1</v>
      </c>
      <c r="Q373">
        <v>1</v>
      </c>
      <c r="R373">
        <v>0</v>
      </c>
      <c r="S373">
        <v>2</v>
      </c>
      <c r="T373">
        <v>0</v>
      </c>
      <c r="U373">
        <v>1</v>
      </c>
      <c r="V373">
        <v>0</v>
      </c>
      <c r="W373">
        <v>5</v>
      </c>
    </row>
    <row r="374" spans="1:23" x14ac:dyDescent="0.3">
      <c r="A374">
        <v>5</v>
      </c>
      <c r="B374">
        <v>295</v>
      </c>
      <c r="C374">
        <v>0</v>
      </c>
      <c r="D374">
        <v>1</v>
      </c>
      <c r="E374">
        <v>80</v>
      </c>
      <c r="F374">
        <v>1.2736423351147483</v>
      </c>
      <c r="G374">
        <v>80</v>
      </c>
      <c r="H374" s="1">
        <v>1.2723680553208441</v>
      </c>
      <c r="I374" s="1">
        <v>1.2723680553208441</v>
      </c>
      <c r="J374" s="1">
        <v>0</v>
      </c>
      <c r="K374" s="2">
        <v>44.9</v>
      </c>
      <c r="L374">
        <v>156</v>
      </c>
      <c r="M374" s="2">
        <v>18.450030000000002</v>
      </c>
      <c r="N374">
        <v>0</v>
      </c>
      <c r="O374">
        <v>0</v>
      </c>
      <c r="P374">
        <v>0</v>
      </c>
      <c r="Q374">
        <v>0</v>
      </c>
      <c r="R374">
        <v>0</v>
      </c>
      <c r="S374">
        <v>1</v>
      </c>
      <c r="T374">
        <v>1</v>
      </c>
      <c r="U374">
        <v>0</v>
      </c>
      <c r="V374">
        <v>0</v>
      </c>
      <c r="W374">
        <v>7</v>
      </c>
    </row>
    <row r="375" spans="1:23" x14ac:dyDescent="0.3">
      <c r="A375">
        <v>1</v>
      </c>
      <c r="B375">
        <v>16</v>
      </c>
      <c r="C375">
        <v>0</v>
      </c>
      <c r="D375">
        <v>0</v>
      </c>
      <c r="E375">
        <v>67</v>
      </c>
      <c r="F375">
        <v>-0.17393157260440931</v>
      </c>
      <c r="G375">
        <v>0</v>
      </c>
      <c r="H375" s="1">
        <v>-0.17375755397894344</v>
      </c>
      <c r="I375" s="1">
        <v>0</v>
      </c>
      <c r="J375" s="1">
        <v>-0.17375755397894344</v>
      </c>
      <c r="K375" s="2">
        <v>65.3</v>
      </c>
      <c r="L375">
        <v>163</v>
      </c>
      <c r="M375" s="2">
        <v>24.57752</v>
      </c>
      <c r="N375">
        <v>0</v>
      </c>
      <c r="O375">
        <v>0</v>
      </c>
      <c r="P375">
        <v>0</v>
      </c>
      <c r="Q375">
        <v>0</v>
      </c>
      <c r="R375">
        <v>0</v>
      </c>
      <c r="S375">
        <v>1</v>
      </c>
      <c r="T375">
        <v>1</v>
      </c>
      <c r="U375">
        <v>0</v>
      </c>
      <c r="V375">
        <v>0</v>
      </c>
      <c r="W375">
        <v>2</v>
      </c>
    </row>
    <row r="376" spans="1:23" x14ac:dyDescent="0.3">
      <c r="A376">
        <v>4</v>
      </c>
      <c r="B376">
        <v>284</v>
      </c>
      <c r="C376">
        <v>0</v>
      </c>
      <c r="D376">
        <v>0</v>
      </c>
      <c r="E376">
        <v>70</v>
      </c>
      <c r="F376">
        <v>0.16012394456155019</v>
      </c>
      <c r="G376">
        <v>0</v>
      </c>
      <c r="H376" s="1">
        <v>0.15996374047485368</v>
      </c>
      <c r="I376" s="1">
        <v>0</v>
      </c>
      <c r="J376" s="1">
        <v>0.15996374047485368</v>
      </c>
      <c r="K376" s="2">
        <v>74.8</v>
      </c>
      <c r="L376">
        <v>158</v>
      </c>
      <c r="M376" s="2">
        <v>29.963149999999999</v>
      </c>
      <c r="N376">
        <v>0</v>
      </c>
      <c r="O376">
        <v>0</v>
      </c>
      <c r="P376">
        <v>0</v>
      </c>
      <c r="Q376">
        <v>0</v>
      </c>
      <c r="R376">
        <v>0</v>
      </c>
      <c r="S376">
        <v>1</v>
      </c>
      <c r="T376">
        <v>1</v>
      </c>
      <c r="U376">
        <v>0</v>
      </c>
      <c r="V376">
        <v>0</v>
      </c>
      <c r="W376">
        <v>3</v>
      </c>
    </row>
    <row r="377" spans="1:23" x14ac:dyDescent="0.3">
      <c r="A377">
        <v>5</v>
      </c>
      <c r="B377">
        <v>300</v>
      </c>
      <c r="C377">
        <v>1</v>
      </c>
      <c r="D377">
        <v>0</v>
      </c>
      <c r="E377">
        <v>81</v>
      </c>
      <c r="F377">
        <v>1.3849941741700682</v>
      </c>
      <c r="G377">
        <v>0</v>
      </c>
      <c r="H377" s="1">
        <v>1.3836084868054432</v>
      </c>
      <c r="I377" s="1">
        <v>0</v>
      </c>
      <c r="J377" s="1">
        <v>1.3836084868054432</v>
      </c>
      <c r="K377" s="2">
        <v>49.9</v>
      </c>
      <c r="L377">
        <v>151</v>
      </c>
      <c r="M377" s="2">
        <v>21.885010000000001</v>
      </c>
      <c r="N377">
        <v>0</v>
      </c>
      <c r="O377">
        <v>0</v>
      </c>
      <c r="P377">
        <v>0</v>
      </c>
      <c r="Q377">
        <v>0</v>
      </c>
      <c r="R377">
        <v>0</v>
      </c>
      <c r="S377">
        <v>1</v>
      </c>
      <c r="T377">
        <v>1</v>
      </c>
      <c r="U377">
        <v>0</v>
      </c>
      <c r="V377">
        <v>0</v>
      </c>
      <c r="W377">
        <v>6</v>
      </c>
    </row>
    <row r="378" spans="1:23" x14ac:dyDescent="0.3">
      <c r="A378">
        <v>1</v>
      </c>
      <c r="B378">
        <v>29</v>
      </c>
      <c r="C378">
        <v>1</v>
      </c>
      <c r="D378">
        <v>1</v>
      </c>
      <c r="E378">
        <v>72</v>
      </c>
      <c r="F378">
        <v>0.38282762267218984</v>
      </c>
      <c r="G378">
        <v>72</v>
      </c>
      <c r="H378" s="1">
        <v>0.38244460344405179</v>
      </c>
      <c r="I378" s="1">
        <v>0.38244460344405179</v>
      </c>
      <c r="J378" s="1">
        <v>0</v>
      </c>
      <c r="K378" s="2">
        <v>75.3</v>
      </c>
      <c r="L378">
        <v>155</v>
      </c>
      <c r="M378" s="2">
        <v>31.34235</v>
      </c>
      <c r="N378">
        <v>0</v>
      </c>
      <c r="O378">
        <v>0</v>
      </c>
      <c r="P378">
        <v>1</v>
      </c>
      <c r="Q378">
        <v>0</v>
      </c>
      <c r="R378">
        <v>0</v>
      </c>
      <c r="S378">
        <v>3</v>
      </c>
      <c r="T378">
        <v>0</v>
      </c>
      <c r="U378">
        <v>0</v>
      </c>
      <c r="V378">
        <v>1</v>
      </c>
      <c r="W378">
        <v>6</v>
      </c>
    </row>
    <row r="379" spans="1:23" x14ac:dyDescent="0.3">
      <c r="A379">
        <v>5</v>
      </c>
      <c r="B379">
        <v>296</v>
      </c>
      <c r="C379">
        <v>1</v>
      </c>
      <c r="D379">
        <v>1</v>
      </c>
      <c r="E379">
        <v>83</v>
      </c>
      <c r="F379">
        <v>1.6076978522807079</v>
      </c>
      <c r="G379">
        <v>83</v>
      </c>
      <c r="H379" s="1">
        <v>1.6060893497746411</v>
      </c>
      <c r="I379" s="1">
        <v>1.6060893497746411</v>
      </c>
      <c r="J379" s="1">
        <v>0</v>
      </c>
      <c r="K379" s="2">
        <v>72.599999999999994</v>
      </c>
      <c r="L379">
        <v>152</v>
      </c>
      <c r="M379" s="2">
        <v>31.42313</v>
      </c>
      <c r="N379">
        <v>0</v>
      </c>
      <c r="O379">
        <v>0</v>
      </c>
      <c r="P379">
        <v>0</v>
      </c>
      <c r="Q379">
        <v>0</v>
      </c>
      <c r="R379">
        <v>0</v>
      </c>
      <c r="S379">
        <v>2</v>
      </c>
      <c r="T379">
        <v>0</v>
      </c>
      <c r="U379">
        <v>1</v>
      </c>
      <c r="V379">
        <v>0</v>
      </c>
      <c r="W379">
        <v>6</v>
      </c>
    </row>
    <row r="380" spans="1:23" x14ac:dyDescent="0.3">
      <c r="A380">
        <v>5</v>
      </c>
      <c r="B380">
        <v>300</v>
      </c>
      <c r="C380">
        <v>1</v>
      </c>
      <c r="D380">
        <v>0</v>
      </c>
      <c r="E380">
        <v>74</v>
      </c>
      <c r="F380">
        <v>0.60553130078282946</v>
      </c>
      <c r="G380">
        <v>0</v>
      </c>
      <c r="H380" s="1">
        <v>0.60492546641324985</v>
      </c>
      <c r="I380" s="1">
        <v>0</v>
      </c>
      <c r="J380" s="1">
        <v>0.60492546641324985</v>
      </c>
      <c r="K380" s="2">
        <v>63.5</v>
      </c>
      <c r="L380">
        <v>150</v>
      </c>
      <c r="M380" s="2">
        <v>28.22222</v>
      </c>
      <c r="N380">
        <v>1</v>
      </c>
      <c r="O380">
        <v>0</v>
      </c>
      <c r="P380">
        <v>1</v>
      </c>
      <c r="Q380">
        <v>0</v>
      </c>
      <c r="R380">
        <v>0</v>
      </c>
      <c r="S380">
        <v>2</v>
      </c>
      <c r="T380">
        <v>0</v>
      </c>
      <c r="U380">
        <v>1</v>
      </c>
      <c r="V380">
        <v>0</v>
      </c>
      <c r="W380">
        <v>5</v>
      </c>
    </row>
    <row r="381" spans="1:23" x14ac:dyDescent="0.3">
      <c r="A381">
        <v>3</v>
      </c>
      <c r="B381">
        <v>172</v>
      </c>
      <c r="C381">
        <v>1</v>
      </c>
      <c r="D381">
        <v>0</v>
      </c>
      <c r="E381">
        <v>81</v>
      </c>
      <c r="F381">
        <v>1.3849941741700682</v>
      </c>
      <c r="G381">
        <v>0</v>
      </c>
      <c r="H381" s="1">
        <v>1.3836084868054432</v>
      </c>
      <c r="I381" s="1">
        <v>0</v>
      </c>
      <c r="J381" s="1">
        <v>1.3836084868054432</v>
      </c>
      <c r="K381" s="2">
        <v>77.099999999999994</v>
      </c>
      <c r="L381">
        <v>158</v>
      </c>
      <c r="M381" s="2">
        <v>30.88447</v>
      </c>
      <c r="N381">
        <v>0</v>
      </c>
      <c r="O381">
        <v>0</v>
      </c>
      <c r="P381">
        <v>1</v>
      </c>
      <c r="Q381">
        <v>0</v>
      </c>
      <c r="R381">
        <v>0</v>
      </c>
      <c r="S381">
        <v>3</v>
      </c>
      <c r="T381">
        <v>0</v>
      </c>
      <c r="U381">
        <v>0</v>
      </c>
      <c r="V381">
        <v>1</v>
      </c>
      <c r="W381">
        <v>7</v>
      </c>
    </row>
    <row r="382" spans="1:23" x14ac:dyDescent="0.3">
      <c r="A382">
        <v>6</v>
      </c>
      <c r="B382">
        <v>313</v>
      </c>
      <c r="C382">
        <v>1</v>
      </c>
      <c r="D382">
        <v>0</v>
      </c>
      <c r="E382">
        <v>75</v>
      </c>
      <c r="F382">
        <v>0.71688313983814933</v>
      </c>
      <c r="G382">
        <v>0</v>
      </c>
      <c r="H382" s="1">
        <v>0.7161658978978489</v>
      </c>
      <c r="I382" s="1">
        <v>0</v>
      </c>
      <c r="J382" s="1">
        <v>0.7161658978978489</v>
      </c>
      <c r="K382" s="2">
        <v>52.6</v>
      </c>
      <c r="L382">
        <v>154</v>
      </c>
      <c r="M382" s="2">
        <v>22.179120000000001</v>
      </c>
      <c r="N382">
        <v>0</v>
      </c>
      <c r="O382">
        <v>0</v>
      </c>
      <c r="P382">
        <v>0</v>
      </c>
      <c r="Q382">
        <v>0</v>
      </c>
      <c r="R382">
        <v>0</v>
      </c>
      <c r="S382">
        <v>2</v>
      </c>
      <c r="T382">
        <v>0</v>
      </c>
      <c r="U382">
        <v>1</v>
      </c>
      <c r="V382">
        <v>0</v>
      </c>
      <c r="W382">
        <v>5</v>
      </c>
    </row>
    <row r="383" spans="1:23" x14ac:dyDescent="0.3">
      <c r="A383">
        <v>1</v>
      </c>
      <c r="B383">
        <v>36</v>
      </c>
      <c r="C383">
        <v>1</v>
      </c>
      <c r="D383">
        <v>0</v>
      </c>
      <c r="E383">
        <v>70</v>
      </c>
      <c r="F383">
        <v>0.16012394456155019</v>
      </c>
      <c r="G383">
        <v>0</v>
      </c>
      <c r="H383" s="1">
        <v>0.15996374047485368</v>
      </c>
      <c r="I383" s="1">
        <v>0</v>
      </c>
      <c r="J383" s="1">
        <v>0.15996374047485368</v>
      </c>
      <c r="K383" s="2">
        <v>65.3</v>
      </c>
      <c r="L383">
        <v>155</v>
      </c>
      <c r="M383" s="2">
        <v>27.180019999999999</v>
      </c>
      <c r="N383">
        <v>0</v>
      </c>
      <c r="O383">
        <v>0</v>
      </c>
      <c r="P383">
        <v>0</v>
      </c>
      <c r="Q383">
        <v>0</v>
      </c>
      <c r="R383">
        <v>0</v>
      </c>
      <c r="S383">
        <v>2</v>
      </c>
      <c r="T383">
        <v>0</v>
      </c>
      <c r="U383">
        <v>1</v>
      </c>
      <c r="V383">
        <v>0</v>
      </c>
      <c r="W383">
        <v>3</v>
      </c>
    </row>
    <row r="384" spans="1:23" x14ac:dyDescent="0.3">
      <c r="A384">
        <v>2</v>
      </c>
      <c r="B384">
        <v>72</v>
      </c>
      <c r="C384">
        <v>1</v>
      </c>
      <c r="D384">
        <v>1</v>
      </c>
      <c r="E384">
        <v>61</v>
      </c>
      <c r="F384">
        <v>-0.84204260693632826</v>
      </c>
      <c r="G384">
        <v>61</v>
      </c>
      <c r="H384" s="1">
        <v>-0.84120014288653766</v>
      </c>
      <c r="I384" s="1">
        <v>-0.84120014288653766</v>
      </c>
      <c r="J384" s="1">
        <v>0</v>
      </c>
      <c r="K384" s="2">
        <v>88.5</v>
      </c>
      <c r="L384">
        <v>158</v>
      </c>
      <c r="M384" s="2">
        <v>35.451050000000002</v>
      </c>
      <c r="N384">
        <v>0</v>
      </c>
      <c r="O384">
        <v>0</v>
      </c>
      <c r="P384">
        <v>1</v>
      </c>
      <c r="Q384">
        <v>0</v>
      </c>
      <c r="R384">
        <v>0</v>
      </c>
      <c r="S384">
        <v>2</v>
      </c>
      <c r="T384">
        <v>0</v>
      </c>
      <c r="U384">
        <v>1</v>
      </c>
      <c r="V384">
        <v>0</v>
      </c>
      <c r="W384">
        <v>4</v>
      </c>
    </row>
    <row r="385" spans="1:23" x14ac:dyDescent="0.3">
      <c r="A385">
        <v>1</v>
      </c>
      <c r="B385">
        <v>35</v>
      </c>
      <c r="C385">
        <v>1</v>
      </c>
      <c r="D385">
        <v>0</v>
      </c>
      <c r="E385">
        <v>74</v>
      </c>
      <c r="F385">
        <v>0.60553130078282946</v>
      </c>
      <c r="G385">
        <v>0</v>
      </c>
      <c r="H385" s="1">
        <v>0.60492546641324985</v>
      </c>
      <c r="I385" s="1">
        <v>0</v>
      </c>
      <c r="J385" s="1">
        <v>0.60492546641324985</v>
      </c>
      <c r="K385" s="2">
        <v>73.5</v>
      </c>
      <c r="L385">
        <v>157</v>
      </c>
      <c r="M385" s="2">
        <v>29.818650000000002</v>
      </c>
      <c r="N385">
        <v>1</v>
      </c>
      <c r="O385">
        <v>0</v>
      </c>
      <c r="P385">
        <v>1</v>
      </c>
      <c r="Q385">
        <v>0</v>
      </c>
      <c r="R385">
        <v>0</v>
      </c>
      <c r="S385">
        <v>1</v>
      </c>
      <c r="T385">
        <v>1</v>
      </c>
      <c r="U385">
        <v>0</v>
      </c>
      <c r="V385">
        <v>0</v>
      </c>
      <c r="W385">
        <v>5</v>
      </c>
    </row>
    <row r="386" spans="1:23" x14ac:dyDescent="0.3">
      <c r="A386">
        <v>1</v>
      </c>
      <c r="B386">
        <v>42</v>
      </c>
      <c r="C386">
        <v>1</v>
      </c>
      <c r="D386">
        <v>1</v>
      </c>
      <c r="E386">
        <v>72</v>
      </c>
      <c r="F386">
        <v>0.38282762267218984</v>
      </c>
      <c r="G386">
        <v>72</v>
      </c>
      <c r="H386" s="1">
        <v>0.38244460344405179</v>
      </c>
      <c r="I386" s="1">
        <v>0.38244460344405179</v>
      </c>
      <c r="J386" s="1">
        <v>0</v>
      </c>
      <c r="K386" s="2">
        <v>94.3</v>
      </c>
      <c r="L386">
        <v>173</v>
      </c>
      <c r="M386" s="2">
        <v>31.507899999999999</v>
      </c>
      <c r="N386">
        <v>0</v>
      </c>
      <c r="O386">
        <v>0</v>
      </c>
      <c r="P386">
        <v>1</v>
      </c>
      <c r="Q386">
        <v>0</v>
      </c>
      <c r="R386">
        <v>1</v>
      </c>
      <c r="S386">
        <v>2</v>
      </c>
      <c r="T386">
        <v>0</v>
      </c>
      <c r="U386">
        <v>1</v>
      </c>
      <c r="V386">
        <v>0</v>
      </c>
      <c r="W386">
        <v>7</v>
      </c>
    </row>
    <row r="387" spans="1:23" x14ac:dyDescent="0.3">
      <c r="A387">
        <v>4</v>
      </c>
      <c r="B387">
        <v>281</v>
      </c>
      <c r="C387">
        <v>1</v>
      </c>
      <c r="D387">
        <v>0</v>
      </c>
      <c r="E387">
        <v>57</v>
      </c>
      <c r="F387">
        <v>-1.2874499631576075</v>
      </c>
      <c r="G387">
        <v>0</v>
      </c>
      <c r="H387" s="1">
        <v>-1.2861618688249339</v>
      </c>
      <c r="I387" s="1">
        <v>0</v>
      </c>
      <c r="J387" s="1">
        <v>-1.2861618688249339</v>
      </c>
      <c r="K387" s="2">
        <v>61.2</v>
      </c>
      <c r="L387">
        <v>155</v>
      </c>
      <c r="M387" s="2">
        <v>25.473459999999999</v>
      </c>
      <c r="N387">
        <v>0</v>
      </c>
      <c r="O387">
        <v>0</v>
      </c>
      <c r="P387">
        <v>0</v>
      </c>
      <c r="Q387">
        <v>0</v>
      </c>
      <c r="R387">
        <v>0</v>
      </c>
      <c r="S387">
        <v>3</v>
      </c>
      <c r="T387">
        <v>0</v>
      </c>
      <c r="U387">
        <v>0</v>
      </c>
      <c r="V387">
        <v>1</v>
      </c>
      <c r="W387">
        <v>0</v>
      </c>
    </row>
    <row r="388" spans="1:23" x14ac:dyDescent="0.3">
      <c r="A388">
        <v>5</v>
      </c>
      <c r="B388">
        <v>287</v>
      </c>
      <c r="C388">
        <v>1</v>
      </c>
      <c r="D388">
        <v>1</v>
      </c>
      <c r="E388">
        <v>70</v>
      </c>
      <c r="F388">
        <v>0.16012394456155019</v>
      </c>
      <c r="G388">
        <v>70</v>
      </c>
      <c r="H388" s="1">
        <v>0.15996374047485368</v>
      </c>
      <c r="I388" s="1">
        <v>0.15996374047485368</v>
      </c>
      <c r="J388" s="1">
        <v>0</v>
      </c>
      <c r="K388" s="2">
        <v>86.2</v>
      </c>
      <c r="L388">
        <v>156</v>
      </c>
      <c r="M388" s="2">
        <v>35.420780000000001</v>
      </c>
      <c r="N388">
        <v>1</v>
      </c>
      <c r="O388">
        <v>0</v>
      </c>
      <c r="P388">
        <v>1</v>
      </c>
      <c r="Q388">
        <v>0</v>
      </c>
      <c r="R388">
        <v>0</v>
      </c>
      <c r="S388">
        <v>3</v>
      </c>
      <c r="T388">
        <v>0</v>
      </c>
      <c r="U388">
        <v>0</v>
      </c>
      <c r="V388">
        <v>1</v>
      </c>
      <c r="W388">
        <v>6</v>
      </c>
    </row>
    <row r="389" spans="1:23" x14ac:dyDescent="0.3">
      <c r="A389">
        <v>2</v>
      </c>
      <c r="B389">
        <v>79</v>
      </c>
      <c r="C389">
        <v>1</v>
      </c>
      <c r="D389">
        <v>0</v>
      </c>
      <c r="E389">
        <v>65</v>
      </c>
      <c r="F389">
        <v>-0.39663525071504896</v>
      </c>
      <c r="G389">
        <v>0</v>
      </c>
      <c r="H389" s="1">
        <v>-0.39623841694814149</v>
      </c>
      <c r="I389" s="1">
        <v>0</v>
      </c>
      <c r="J389" s="1">
        <v>-0.39623841694814149</v>
      </c>
      <c r="K389" s="2">
        <v>72.599999999999994</v>
      </c>
      <c r="L389">
        <v>168</v>
      </c>
      <c r="M389" s="2">
        <v>25.72279</v>
      </c>
      <c r="N389">
        <v>1</v>
      </c>
      <c r="O389">
        <v>0</v>
      </c>
      <c r="P389">
        <v>1</v>
      </c>
      <c r="Q389">
        <v>0</v>
      </c>
      <c r="R389">
        <v>0</v>
      </c>
      <c r="S389">
        <v>2</v>
      </c>
      <c r="T389">
        <v>0</v>
      </c>
      <c r="U389">
        <v>1</v>
      </c>
      <c r="V389">
        <v>0</v>
      </c>
      <c r="W389">
        <v>4</v>
      </c>
    </row>
    <row r="390" spans="1:23" x14ac:dyDescent="0.3">
      <c r="A390">
        <v>5</v>
      </c>
      <c r="B390">
        <v>287</v>
      </c>
      <c r="C390">
        <v>1</v>
      </c>
      <c r="D390">
        <v>0</v>
      </c>
      <c r="E390">
        <v>71</v>
      </c>
      <c r="F390">
        <v>0.27147578361687003</v>
      </c>
      <c r="G390">
        <v>0</v>
      </c>
      <c r="H390" s="1">
        <v>0.27120417195945273</v>
      </c>
      <c r="I390" s="1">
        <v>0</v>
      </c>
      <c r="J390" s="1">
        <v>0.27120417195945273</v>
      </c>
      <c r="K390" s="2">
        <v>77.099999999999994</v>
      </c>
      <c r="L390">
        <v>142</v>
      </c>
      <c r="M390" s="2">
        <v>38.236460000000001</v>
      </c>
      <c r="N390">
        <v>1</v>
      </c>
      <c r="O390">
        <v>0</v>
      </c>
      <c r="P390">
        <v>1</v>
      </c>
      <c r="Q390">
        <v>0</v>
      </c>
      <c r="R390">
        <v>0</v>
      </c>
      <c r="S390">
        <v>1</v>
      </c>
      <c r="T390">
        <v>1</v>
      </c>
      <c r="U390">
        <v>0</v>
      </c>
      <c r="V390">
        <v>0</v>
      </c>
      <c r="W390">
        <v>5</v>
      </c>
    </row>
    <row r="391" spans="1:23" x14ac:dyDescent="0.3">
      <c r="A391">
        <v>3</v>
      </c>
      <c r="B391">
        <v>149</v>
      </c>
      <c r="C391">
        <v>1</v>
      </c>
      <c r="D391">
        <v>0</v>
      </c>
      <c r="E391">
        <v>75</v>
      </c>
      <c r="F391">
        <v>0.71688313983814933</v>
      </c>
      <c r="G391">
        <v>0</v>
      </c>
      <c r="H391" s="1">
        <v>0.7161658978978489</v>
      </c>
      <c r="I391" s="1">
        <v>0</v>
      </c>
      <c r="J391" s="1">
        <v>0.7161658978978489</v>
      </c>
      <c r="K391" s="2">
        <v>76.7</v>
      </c>
      <c r="L391">
        <v>163</v>
      </c>
      <c r="M391" s="2">
        <v>28.868230000000001</v>
      </c>
      <c r="N391">
        <v>0</v>
      </c>
      <c r="O391">
        <v>1</v>
      </c>
      <c r="P391">
        <v>0</v>
      </c>
      <c r="Q391">
        <v>0</v>
      </c>
      <c r="R391">
        <v>0</v>
      </c>
      <c r="S391">
        <v>3</v>
      </c>
      <c r="T391">
        <v>0</v>
      </c>
      <c r="U391">
        <v>0</v>
      </c>
      <c r="V391">
        <v>1</v>
      </c>
      <c r="W391">
        <v>5</v>
      </c>
    </row>
    <row r="392" spans="1:23" x14ac:dyDescent="0.3">
      <c r="A392">
        <v>3</v>
      </c>
      <c r="B392">
        <v>186</v>
      </c>
      <c r="C392">
        <v>1</v>
      </c>
      <c r="D392">
        <v>1</v>
      </c>
      <c r="E392">
        <v>83</v>
      </c>
      <c r="F392">
        <v>1.6076978522807079</v>
      </c>
      <c r="G392">
        <v>83</v>
      </c>
      <c r="H392" s="1">
        <v>1.6060893497746411</v>
      </c>
      <c r="I392" s="1">
        <v>1.6060893497746411</v>
      </c>
      <c r="J392" s="1">
        <v>0</v>
      </c>
      <c r="K392" s="2">
        <v>65.8</v>
      </c>
      <c r="L392">
        <v>163</v>
      </c>
      <c r="M392" s="2">
        <v>24.765709999999999</v>
      </c>
      <c r="N392">
        <v>0</v>
      </c>
      <c r="O392">
        <v>1</v>
      </c>
      <c r="P392">
        <v>0</v>
      </c>
      <c r="Q392">
        <v>0</v>
      </c>
      <c r="R392">
        <v>0</v>
      </c>
      <c r="S392">
        <v>2</v>
      </c>
      <c r="T392">
        <v>0</v>
      </c>
      <c r="U392">
        <v>1</v>
      </c>
      <c r="V392">
        <v>0</v>
      </c>
      <c r="W392">
        <v>7</v>
      </c>
    </row>
    <row r="393" spans="1:23" x14ac:dyDescent="0.3">
      <c r="A393">
        <v>2</v>
      </c>
      <c r="B393">
        <v>50</v>
      </c>
      <c r="C393">
        <v>1</v>
      </c>
      <c r="D393">
        <v>1</v>
      </c>
      <c r="E393">
        <v>82</v>
      </c>
      <c r="F393">
        <v>1.4963460132253881</v>
      </c>
      <c r="G393">
        <v>82</v>
      </c>
      <c r="H393" s="1">
        <v>1.4948489182900422</v>
      </c>
      <c r="I393" s="1">
        <v>1.4948489182900422</v>
      </c>
      <c r="J393" s="1">
        <v>0</v>
      </c>
      <c r="K393" s="2">
        <v>88.5</v>
      </c>
      <c r="L393">
        <v>156</v>
      </c>
      <c r="M393" s="2">
        <v>36.365879999999997</v>
      </c>
      <c r="N393">
        <v>0</v>
      </c>
      <c r="O393">
        <v>1</v>
      </c>
      <c r="P393">
        <v>1</v>
      </c>
      <c r="Q393">
        <v>1</v>
      </c>
      <c r="R393">
        <v>0</v>
      </c>
      <c r="S393">
        <v>3</v>
      </c>
      <c r="T393">
        <v>0</v>
      </c>
      <c r="U393">
        <v>0</v>
      </c>
      <c r="V393">
        <v>1</v>
      </c>
      <c r="W393">
        <v>9</v>
      </c>
    </row>
    <row r="394" spans="1:23" x14ac:dyDescent="0.3">
      <c r="A394">
        <v>4</v>
      </c>
      <c r="B394">
        <v>197</v>
      </c>
      <c r="C394">
        <v>1</v>
      </c>
      <c r="D394">
        <v>1</v>
      </c>
      <c r="E394">
        <v>77</v>
      </c>
      <c r="F394">
        <v>0.93958681794878895</v>
      </c>
      <c r="G394">
        <v>77</v>
      </c>
      <c r="H394" s="1">
        <v>0.93864676086704701</v>
      </c>
      <c r="I394" s="1">
        <v>0.93864676086704701</v>
      </c>
      <c r="J394" s="1">
        <v>0</v>
      </c>
      <c r="K394" s="2">
        <v>81.2</v>
      </c>
      <c r="L394">
        <v>150</v>
      </c>
      <c r="M394" s="2">
        <v>36.088889999999999</v>
      </c>
      <c r="N394">
        <v>0</v>
      </c>
      <c r="O394">
        <v>0</v>
      </c>
      <c r="P394">
        <v>0</v>
      </c>
      <c r="Q394">
        <v>0</v>
      </c>
      <c r="R394">
        <v>0</v>
      </c>
      <c r="S394">
        <v>2</v>
      </c>
      <c r="T394">
        <v>0</v>
      </c>
      <c r="U394">
        <v>1</v>
      </c>
      <c r="V394">
        <v>0</v>
      </c>
      <c r="W394">
        <v>5</v>
      </c>
    </row>
    <row r="395" spans="1:23" x14ac:dyDescent="0.3">
      <c r="A395">
        <v>1</v>
      </c>
      <c r="B395">
        <v>30</v>
      </c>
      <c r="C395">
        <v>1</v>
      </c>
      <c r="D395">
        <v>0</v>
      </c>
      <c r="E395">
        <v>65</v>
      </c>
      <c r="F395">
        <v>-0.39663525071504896</v>
      </c>
      <c r="G395">
        <v>0</v>
      </c>
      <c r="H395" s="1">
        <v>-0.39623841694814149</v>
      </c>
      <c r="I395" s="1">
        <v>0</v>
      </c>
      <c r="J395" s="1">
        <v>-0.39623841694814149</v>
      </c>
      <c r="K395" s="2">
        <v>72.599999999999994</v>
      </c>
      <c r="L395">
        <v>167</v>
      </c>
      <c r="M395" s="2">
        <v>26.031770000000002</v>
      </c>
      <c r="N395">
        <v>1</v>
      </c>
      <c r="O395">
        <v>0</v>
      </c>
      <c r="P395">
        <v>0</v>
      </c>
      <c r="Q395">
        <v>0</v>
      </c>
      <c r="R395">
        <v>0</v>
      </c>
      <c r="S395">
        <v>1</v>
      </c>
      <c r="T395">
        <v>1</v>
      </c>
      <c r="U395">
        <v>0</v>
      </c>
      <c r="V395">
        <v>0</v>
      </c>
      <c r="W395">
        <v>2</v>
      </c>
    </row>
    <row r="396" spans="1:23" x14ac:dyDescent="0.3">
      <c r="A396">
        <v>5</v>
      </c>
      <c r="B396">
        <v>301</v>
      </c>
      <c r="C396">
        <v>1</v>
      </c>
      <c r="D396">
        <v>0</v>
      </c>
      <c r="E396">
        <v>74</v>
      </c>
      <c r="F396">
        <v>0.60553130078282946</v>
      </c>
      <c r="G396">
        <v>0</v>
      </c>
      <c r="H396" s="1">
        <v>0.60492546641324985</v>
      </c>
      <c r="I396" s="1">
        <v>0</v>
      </c>
      <c r="J396" s="1">
        <v>0.60492546641324985</v>
      </c>
      <c r="K396" s="2">
        <v>60.3</v>
      </c>
      <c r="L396">
        <v>148</v>
      </c>
      <c r="M396" s="2">
        <v>27.529219999999999</v>
      </c>
      <c r="N396">
        <v>1</v>
      </c>
      <c r="O396">
        <v>0</v>
      </c>
      <c r="P396">
        <v>1</v>
      </c>
      <c r="Q396">
        <v>0</v>
      </c>
      <c r="R396">
        <v>0</v>
      </c>
      <c r="S396">
        <v>2</v>
      </c>
      <c r="T396">
        <v>0</v>
      </c>
      <c r="U396">
        <v>1</v>
      </c>
      <c r="V396">
        <v>0</v>
      </c>
      <c r="W396">
        <v>5</v>
      </c>
    </row>
    <row r="397" spans="1:23" x14ac:dyDescent="0.3">
      <c r="A397">
        <v>2</v>
      </c>
      <c r="B397">
        <v>50</v>
      </c>
      <c r="C397">
        <v>1</v>
      </c>
      <c r="D397">
        <v>0</v>
      </c>
      <c r="E397">
        <v>73</v>
      </c>
      <c r="F397">
        <v>0.49417946172750965</v>
      </c>
      <c r="G397">
        <v>0</v>
      </c>
      <c r="H397" s="1">
        <v>0.49368503492865079</v>
      </c>
      <c r="I397" s="1">
        <v>0</v>
      </c>
      <c r="J397" s="1">
        <v>0.49368503492865079</v>
      </c>
      <c r="K397" s="2">
        <v>67.599999999999994</v>
      </c>
      <c r="L397">
        <v>172</v>
      </c>
      <c r="M397" s="2">
        <v>22.850190000000001</v>
      </c>
      <c r="N397">
        <v>1</v>
      </c>
      <c r="O397">
        <v>0</v>
      </c>
      <c r="P397">
        <v>0</v>
      </c>
      <c r="Q397">
        <v>0</v>
      </c>
      <c r="R397">
        <v>0</v>
      </c>
      <c r="S397">
        <v>3</v>
      </c>
      <c r="T397">
        <v>0</v>
      </c>
      <c r="U397">
        <v>0</v>
      </c>
      <c r="V397">
        <v>1</v>
      </c>
      <c r="W397">
        <v>3</v>
      </c>
    </row>
    <row r="398" spans="1:23" x14ac:dyDescent="0.3">
      <c r="A398">
        <v>1</v>
      </c>
      <c r="B398">
        <v>36</v>
      </c>
      <c r="C398">
        <v>1</v>
      </c>
      <c r="D398">
        <v>1</v>
      </c>
      <c r="E398">
        <v>76</v>
      </c>
      <c r="F398">
        <v>0.82823497889346909</v>
      </c>
      <c r="G398">
        <v>76</v>
      </c>
      <c r="H398" s="1">
        <v>0.82740632938244796</v>
      </c>
      <c r="I398" s="1">
        <v>0.82740632938244796</v>
      </c>
      <c r="J398" s="1">
        <v>0</v>
      </c>
      <c r="K398" s="2">
        <v>79.400000000000006</v>
      </c>
      <c r="L398">
        <v>167</v>
      </c>
      <c r="M398" s="2">
        <v>28.470009999999998</v>
      </c>
      <c r="N398">
        <v>0</v>
      </c>
      <c r="O398">
        <v>1</v>
      </c>
      <c r="P398">
        <v>0</v>
      </c>
      <c r="Q398">
        <v>0</v>
      </c>
      <c r="R398">
        <v>0</v>
      </c>
      <c r="S398">
        <v>2</v>
      </c>
      <c r="T398">
        <v>0</v>
      </c>
      <c r="U398">
        <v>1</v>
      </c>
      <c r="V398">
        <v>0</v>
      </c>
      <c r="W398">
        <v>6</v>
      </c>
    </row>
    <row r="399" spans="1:23" x14ac:dyDescent="0.3">
      <c r="A399">
        <v>3</v>
      </c>
      <c r="B399">
        <v>115</v>
      </c>
      <c r="C399">
        <v>1</v>
      </c>
      <c r="D399">
        <v>0</v>
      </c>
      <c r="E399">
        <v>89</v>
      </c>
      <c r="F399">
        <v>2.2758088866126269</v>
      </c>
      <c r="G399">
        <v>0</v>
      </c>
      <c r="H399" s="1">
        <v>2.2735319386822352</v>
      </c>
      <c r="I399" s="1">
        <v>0</v>
      </c>
      <c r="J399" s="1">
        <v>2.2735319386822352</v>
      </c>
      <c r="K399" s="2">
        <v>91.6</v>
      </c>
      <c r="L399">
        <v>168</v>
      </c>
      <c r="M399" s="2">
        <v>32.454650000000001</v>
      </c>
      <c r="N399">
        <v>0</v>
      </c>
      <c r="O399">
        <v>0</v>
      </c>
      <c r="P399">
        <v>1</v>
      </c>
      <c r="Q399">
        <v>0</v>
      </c>
      <c r="R399">
        <v>1</v>
      </c>
      <c r="S399">
        <v>3</v>
      </c>
      <c r="T399">
        <v>0</v>
      </c>
      <c r="U399">
        <v>0</v>
      </c>
      <c r="V399">
        <v>1</v>
      </c>
      <c r="W399">
        <v>9</v>
      </c>
    </row>
    <row r="400" spans="1:23" x14ac:dyDescent="0.3">
      <c r="A400">
        <v>6</v>
      </c>
      <c r="B400">
        <v>324</v>
      </c>
      <c r="C400">
        <v>1</v>
      </c>
      <c r="D400">
        <v>0</v>
      </c>
      <c r="E400">
        <v>65</v>
      </c>
      <c r="F400">
        <v>-0.39663525071504896</v>
      </c>
      <c r="G400">
        <v>0</v>
      </c>
      <c r="H400" s="1">
        <v>-0.39623841694814149</v>
      </c>
      <c r="I400" s="1">
        <v>0</v>
      </c>
      <c r="J400" s="1">
        <v>-0.39623841694814149</v>
      </c>
      <c r="K400" s="2">
        <v>68</v>
      </c>
      <c r="L400">
        <v>168</v>
      </c>
      <c r="M400" s="2">
        <v>24.092970000000001</v>
      </c>
      <c r="N400">
        <v>0</v>
      </c>
      <c r="O400">
        <v>1</v>
      </c>
      <c r="P400">
        <v>0</v>
      </c>
      <c r="Q400">
        <v>0</v>
      </c>
      <c r="R400">
        <v>0</v>
      </c>
      <c r="S400">
        <v>2</v>
      </c>
      <c r="T400">
        <v>0</v>
      </c>
      <c r="U400">
        <v>1</v>
      </c>
      <c r="V400">
        <v>0</v>
      </c>
      <c r="W400">
        <v>3</v>
      </c>
    </row>
    <row r="401" spans="1:23" x14ac:dyDescent="0.3">
      <c r="A401">
        <v>2</v>
      </c>
      <c r="B401">
        <v>68</v>
      </c>
      <c r="C401">
        <v>1</v>
      </c>
      <c r="D401">
        <v>0</v>
      </c>
      <c r="E401">
        <v>78</v>
      </c>
      <c r="F401">
        <v>1.0509386570041088</v>
      </c>
      <c r="G401">
        <v>0</v>
      </c>
      <c r="H401" s="1">
        <v>1.049887192351646</v>
      </c>
      <c r="I401" s="1">
        <v>0</v>
      </c>
      <c r="J401" s="1">
        <v>1.049887192351646</v>
      </c>
      <c r="K401" s="2">
        <v>64.900000000000006</v>
      </c>
      <c r="L401">
        <v>160</v>
      </c>
      <c r="M401" s="2">
        <v>25.351559999999999</v>
      </c>
      <c r="N401">
        <v>0</v>
      </c>
      <c r="O401">
        <v>0</v>
      </c>
      <c r="P401">
        <v>1</v>
      </c>
      <c r="Q401">
        <v>0</v>
      </c>
      <c r="R401">
        <v>0</v>
      </c>
      <c r="S401">
        <v>1</v>
      </c>
      <c r="T401">
        <v>1</v>
      </c>
      <c r="U401">
        <v>0</v>
      </c>
      <c r="V401">
        <v>0</v>
      </c>
      <c r="W401">
        <v>6</v>
      </c>
    </row>
    <row r="402" spans="1:23" x14ac:dyDescent="0.3">
      <c r="A402">
        <v>5</v>
      </c>
      <c r="B402">
        <v>294</v>
      </c>
      <c r="C402">
        <v>1</v>
      </c>
      <c r="D402">
        <v>1</v>
      </c>
      <c r="E402">
        <v>77</v>
      </c>
      <c r="F402">
        <v>0.93958681794878895</v>
      </c>
      <c r="G402">
        <v>77</v>
      </c>
      <c r="H402" s="1">
        <v>0.93864676086704701</v>
      </c>
      <c r="I402" s="1">
        <v>0.93864676086704701</v>
      </c>
      <c r="J402" s="1">
        <v>0</v>
      </c>
      <c r="K402" s="2">
        <v>78.5</v>
      </c>
      <c r="L402">
        <v>165</v>
      </c>
      <c r="M402" s="2">
        <v>28.83379</v>
      </c>
      <c r="N402">
        <v>0</v>
      </c>
      <c r="O402">
        <v>1</v>
      </c>
      <c r="P402">
        <v>1</v>
      </c>
      <c r="Q402">
        <v>1</v>
      </c>
      <c r="R402">
        <v>0</v>
      </c>
      <c r="S402">
        <v>2</v>
      </c>
      <c r="T402">
        <v>0</v>
      </c>
      <c r="U402">
        <v>1</v>
      </c>
      <c r="V402">
        <v>0</v>
      </c>
      <c r="W402">
        <v>8</v>
      </c>
    </row>
    <row r="403" spans="1:23" x14ac:dyDescent="0.3">
      <c r="A403">
        <v>5</v>
      </c>
      <c r="B403">
        <v>301</v>
      </c>
      <c r="C403">
        <v>1</v>
      </c>
      <c r="D403">
        <v>0</v>
      </c>
      <c r="E403">
        <v>62</v>
      </c>
      <c r="F403">
        <v>-0.7306907678810084</v>
      </c>
      <c r="G403">
        <v>0</v>
      </c>
      <c r="H403" s="1">
        <v>-0.7299597114019386</v>
      </c>
      <c r="I403" s="1">
        <v>0</v>
      </c>
      <c r="J403" s="1">
        <v>-0.7299597114019386</v>
      </c>
      <c r="K403" s="2">
        <v>55.3</v>
      </c>
      <c r="L403">
        <v>158</v>
      </c>
      <c r="M403" s="2">
        <v>22.151900000000001</v>
      </c>
      <c r="N403">
        <v>0</v>
      </c>
      <c r="O403">
        <v>0</v>
      </c>
      <c r="P403">
        <v>0</v>
      </c>
      <c r="Q403">
        <v>0</v>
      </c>
      <c r="R403">
        <v>0</v>
      </c>
      <c r="S403">
        <v>2</v>
      </c>
      <c r="T403">
        <v>0</v>
      </c>
      <c r="U403">
        <v>1</v>
      </c>
      <c r="V403">
        <v>0</v>
      </c>
      <c r="W403">
        <v>2</v>
      </c>
    </row>
    <row r="404" spans="1:23" x14ac:dyDescent="0.3">
      <c r="A404">
        <v>2</v>
      </c>
      <c r="B404">
        <v>51</v>
      </c>
      <c r="C404">
        <v>1</v>
      </c>
      <c r="D404">
        <v>0</v>
      </c>
      <c r="E404">
        <v>74</v>
      </c>
      <c r="F404">
        <v>0.60553130078282946</v>
      </c>
      <c r="G404">
        <v>0</v>
      </c>
      <c r="H404" s="1">
        <v>0.60492546641324985</v>
      </c>
      <c r="I404" s="1">
        <v>0</v>
      </c>
      <c r="J404" s="1">
        <v>0.60492546641324985</v>
      </c>
      <c r="K404" s="2">
        <v>78.900000000000006</v>
      </c>
      <c r="L404">
        <v>157</v>
      </c>
      <c r="M404" s="2">
        <v>32.009410000000003</v>
      </c>
      <c r="N404">
        <v>1</v>
      </c>
      <c r="O404">
        <v>0</v>
      </c>
      <c r="P404">
        <v>1</v>
      </c>
      <c r="Q404">
        <v>0</v>
      </c>
      <c r="R404">
        <v>0</v>
      </c>
      <c r="S404">
        <v>3</v>
      </c>
      <c r="T404">
        <v>0</v>
      </c>
      <c r="U404">
        <v>0</v>
      </c>
      <c r="V404">
        <v>1</v>
      </c>
      <c r="W404">
        <v>5</v>
      </c>
    </row>
    <row r="405" spans="1:23" x14ac:dyDescent="0.3">
      <c r="A405">
        <v>3</v>
      </c>
      <c r="B405">
        <v>190</v>
      </c>
      <c r="C405">
        <v>1</v>
      </c>
      <c r="D405">
        <v>1</v>
      </c>
      <c r="E405">
        <v>62</v>
      </c>
      <c r="F405">
        <v>-0.7306907678810084</v>
      </c>
      <c r="G405">
        <v>62</v>
      </c>
      <c r="H405" s="1">
        <v>-0.7299597114019386</v>
      </c>
      <c r="I405" s="1">
        <v>-0.7299597114019386</v>
      </c>
      <c r="J405" s="1">
        <v>0</v>
      </c>
      <c r="K405" s="2">
        <v>54.4</v>
      </c>
      <c r="L405">
        <v>165</v>
      </c>
      <c r="M405" s="2">
        <v>19.981629999999999</v>
      </c>
      <c r="N405">
        <v>0</v>
      </c>
      <c r="O405">
        <v>0</v>
      </c>
      <c r="P405">
        <v>0</v>
      </c>
      <c r="Q405">
        <v>0</v>
      </c>
      <c r="R405">
        <v>1</v>
      </c>
      <c r="S405">
        <v>3</v>
      </c>
      <c r="T405">
        <v>0</v>
      </c>
      <c r="U405">
        <v>0</v>
      </c>
      <c r="V405">
        <v>1</v>
      </c>
      <c r="W405">
        <v>4</v>
      </c>
    </row>
    <row r="406" spans="1:23" x14ac:dyDescent="0.3">
      <c r="A406">
        <v>3</v>
      </c>
      <c r="B406">
        <v>186</v>
      </c>
      <c r="C406">
        <v>1</v>
      </c>
      <c r="D406">
        <v>0</v>
      </c>
      <c r="E406">
        <v>81</v>
      </c>
      <c r="F406">
        <v>1.3849941741700682</v>
      </c>
      <c r="G406">
        <v>0</v>
      </c>
      <c r="H406" s="1">
        <v>1.3836084868054432</v>
      </c>
      <c r="I406" s="1">
        <v>0</v>
      </c>
      <c r="J406" s="1">
        <v>1.3836084868054432</v>
      </c>
      <c r="K406" s="2">
        <v>55.8</v>
      </c>
      <c r="L406">
        <v>160</v>
      </c>
      <c r="M406" s="2">
        <v>21.796880000000002</v>
      </c>
      <c r="N406">
        <v>0</v>
      </c>
      <c r="O406">
        <v>1</v>
      </c>
      <c r="P406">
        <v>1</v>
      </c>
      <c r="Q406">
        <v>1</v>
      </c>
      <c r="R406">
        <v>0</v>
      </c>
      <c r="S406">
        <v>3</v>
      </c>
      <c r="T406">
        <v>0</v>
      </c>
      <c r="U406">
        <v>0</v>
      </c>
      <c r="V406">
        <v>1</v>
      </c>
      <c r="W406">
        <v>9</v>
      </c>
    </row>
    <row r="407" spans="1:23" x14ac:dyDescent="0.3">
      <c r="A407">
        <v>5</v>
      </c>
      <c r="B407">
        <v>298</v>
      </c>
      <c r="C407">
        <v>1</v>
      </c>
      <c r="D407">
        <v>0</v>
      </c>
      <c r="E407">
        <v>77</v>
      </c>
      <c r="F407">
        <v>0.93958681794878895</v>
      </c>
      <c r="G407">
        <v>0</v>
      </c>
      <c r="H407" s="1">
        <v>0.93864676086704701</v>
      </c>
      <c r="I407" s="1">
        <v>0</v>
      </c>
      <c r="J407" s="1">
        <v>0.93864676086704701</v>
      </c>
      <c r="K407" s="2">
        <v>46.3</v>
      </c>
      <c r="L407">
        <v>158</v>
      </c>
      <c r="M407" s="2">
        <v>18.546710000000001</v>
      </c>
      <c r="N407">
        <v>0</v>
      </c>
      <c r="O407">
        <v>0</v>
      </c>
      <c r="P407">
        <v>0</v>
      </c>
      <c r="Q407">
        <v>0</v>
      </c>
      <c r="R407">
        <v>0</v>
      </c>
      <c r="S407">
        <v>3</v>
      </c>
      <c r="T407">
        <v>0</v>
      </c>
      <c r="U407">
        <v>0</v>
      </c>
      <c r="V407">
        <v>1</v>
      </c>
      <c r="W407">
        <v>5</v>
      </c>
    </row>
    <row r="408" spans="1:23" x14ac:dyDescent="0.3">
      <c r="A408">
        <v>5</v>
      </c>
      <c r="B408">
        <v>296</v>
      </c>
      <c r="C408">
        <v>1</v>
      </c>
      <c r="D408">
        <v>1</v>
      </c>
      <c r="E408">
        <v>82</v>
      </c>
      <c r="F408">
        <v>1.4963460132253881</v>
      </c>
      <c r="G408">
        <v>82</v>
      </c>
      <c r="H408" s="1">
        <v>1.4948489182900422</v>
      </c>
      <c r="I408" s="1">
        <v>1.4948489182900422</v>
      </c>
      <c r="J408" s="1">
        <v>0</v>
      </c>
      <c r="K408" s="2">
        <v>49.9</v>
      </c>
      <c r="L408">
        <v>154</v>
      </c>
      <c r="M408" s="2">
        <v>21.040649999999999</v>
      </c>
      <c r="N408">
        <v>0</v>
      </c>
      <c r="O408">
        <v>0</v>
      </c>
      <c r="P408">
        <v>0</v>
      </c>
      <c r="Q408">
        <v>0</v>
      </c>
      <c r="R408">
        <v>0</v>
      </c>
      <c r="S408">
        <v>3</v>
      </c>
      <c r="T408">
        <v>0</v>
      </c>
      <c r="U408">
        <v>0</v>
      </c>
      <c r="V408">
        <v>1</v>
      </c>
      <c r="W408">
        <v>7</v>
      </c>
    </row>
    <row r="409" spans="1:23" x14ac:dyDescent="0.3">
      <c r="A409">
        <v>5</v>
      </c>
      <c r="B409">
        <v>296</v>
      </c>
      <c r="C409">
        <v>1</v>
      </c>
      <c r="D409">
        <v>1</v>
      </c>
      <c r="E409">
        <v>89</v>
      </c>
      <c r="F409">
        <v>2.2758088866126269</v>
      </c>
      <c r="G409">
        <v>89</v>
      </c>
      <c r="H409" s="1">
        <v>2.2735319386822352</v>
      </c>
      <c r="I409" s="1">
        <v>2.2735319386822352</v>
      </c>
      <c r="J409" s="1">
        <v>0</v>
      </c>
      <c r="K409" s="2">
        <v>59.9</v>
      </c>
      <c r="L409">
        <v>160</v>
      </c>
      <c r="M409" s="2">
        <v>23.398440000000001</v>
      </c>
      <c r="N409">
        <v>0</v>
      </c>
      <c r="O409">
        <v>0</v>
      </c>
      <c r="P409">
        <v>1</v>
      </c>
      <c r="Q409">
        <v>0</v>
      </c>
      <c r="R409">
        <v>0</v>
      </c>
      <c r="S409">
        <v>1</v>
      </c>
      <c r="T409">
        <v>1</v>
      </c>
      <c r="U409">
        <v>0</v>
      </c>
      <c r="V409">
        <v>0</v>
      </c>
      <c r="W409">
        <v>9</v>
      </c>
    </row>
    <row r="410" spans="1:23" x14ac:dyDescent="0.3">
      <c r="A410">
        <v>5</v>
      </c>
      <c r="B410">
        <v>287</v>
      </c>
      <c r="C410">
        <v>1</v>
      </c>
      <c r="D410">
        <v>1</v>
      </c>
      <c r="E410">
        <v>66</v>
      </c>
      <c r="F410">
        <v>-0.28528341165972915</v>
      </c>
      <c r="G410">
        <v>66</v>
      </c>
      <c r="H410" s="1">
        <v>-0.28499798546354249</v>
      </c>
      <c r="I410" s="1">
        <v>-0.28499798546354249</v>
      </c>
      <c r="J410" s="1">
        <v>0</v>
      </c>
      <c r="K410" s="2">
        <v>62.6</v>
      </c>
      <c r="L410">
        <v>155</v>
      </c>
      <c r="M410" s="2">
        <v>26.056190000000001</v>
      </c>
      <c r="N410">
        <v>0</v>
      </c>
      <c r="O410">
        <v>0</v>
      </c>
      <c r="P410">
        <v>0</v>
      </c>
      <c r="Q410">
        <v>0</v>
      </c>
      <c r="R410">
        <v>0</v>
      </c>
      <c r="S410">
        <v>1</v>
      </c>
      <c r="T410">
        <v>1</v>
      </c>
      <c r="U410">
        <v>0</v>
      </c>
      <c r="V410">
        <v>0</v>
      </c>
      <c r="W410">
        <v>3</v>
      </c>
    </row>
    <row r="411" spans="1:23" x14ac:dyDescent="0.3">
      <c r="A411">
        <v>4</v>
      </c>
      <c r="B411">
        <v>197</v>
      </c>
      <c r="C411">
        <v>1</v>
      </c>
      <c r="D411">
        <v>0</v>
      </c>
      <c r="E411">
        <v>75</v>
      </c>
      <c r="F411">
        <v>0.71688313983814933</v>
      </c>
      <c r="G411">
        <v>0</v>
      </c>
      <c r="H411" s="1">
        <v>0.7161658978978489</v>
      </c>
      <c r="I411" s="1">
        <v>0</v>
      </c>
      <c r="J411" s="1">
        <v>0.7161658978978489</v>
      </c>
      <c r="K411" s="2">
        <v>59.9</v>
      </c>
      <c r="L411">
        <v>160</v>
      </c>
      <c r="M411" s="2">
        <v>23.398440000000001</v>
      </c>
      <c r="N411">
        <v>1</v>
      </c>
      <c r="O411">
        <v>0</v>
      </c>
      <c r="P411">
        <v>1</v>
      </c>
      <c r="Q411">
        <v>0</v>
      </c>
      <c r="R411">
        <v>0</v>
      </c>
      <c r="S411">
        <v>2</v>
      </c>
      <c r="T411">
        <v>0</v>
      </c>
      <c r="U411">
        <v>1</v>
      </c>
      <c r="V411">
        <v>0</v>
      </c>
      <c r="W411">
        <v>6</v>
      </c>
    </row>
    <row r="412" spans="1:23" x14ac:dyDescent="0.3">
      <c r="A412">
        <v>2</v>
      </c>
      <c r="B412">
        <v>61</v>
      </c>
      <c r="C412">
        <v>1</v>
      </c>
      <c r="D412">
        <v>1</v>
      </c>
      <c r="E412">
        <v>67</v>
      </c>
      <c r="F412">
        <v>-0.17393157260440931</v>
      </c>
      <c r="G412">
        <v>67</v>
      </c>
      <c r="H412" s="1">
        <v>-0.17375755397894344</v>
      </c>
      <c r="I412" s="1">
        <v>-0.17375755397894344</v>
      </c>
      <c r="J412" s="1">
        <v>0</v>
      </c>
      <c r="K412" s="2">
        <v>63.5</v>
      </c>
      <c r="L412">
        <v>165</v>
      </c>
      <c r="M412" s="2">
        <v>23.324149999999999</v>
      </c>
      <c r="N412">
        <v>1</v>
      </c>
      <c r="O412">
        <v>0</v>
      </c>
      <c r="P412">
        <v>1</v>
      </c>
      <c r="Q412">
        <v>0</v>
      </c>
      <c r="R412">
        <v>0</v>
      </c>
      <c r="S412">
        <v>3</v>
      </c>
      <c r="T412">
        <v>0</v>
      </c>
      <c r="U412">
        <v>0</v>
      </c>
      <c r="V412">
        <v>1</v>
      </c>
      <c r="W412">
        <v>5</v>
      </c>
    </row>
    <row r="413" spans="1:23" x14ac:dyDescent="0.3">
      <c r="A413">
        <v>1</v>
      </c>
      <c r="B413">
        <v>44</v>
      </c>
      <c r="C413">
        <v>1</v>
      </c>
      <c r="D413">
        <v>1</v>
      </c>
      <c r="E413">
        <v>65</v>
      </c>
      <c r="F413">
        <v>-0.39663525071504896</v>
      </c>
      <c r="G413">
        <v>65</v>
      </c>
      <c r="H413" s="1">
        <v>-0.39623841694814149</v>
      </c>
      <c r="I413" s="1">
        <v>-0.39623841694814149</v>
      </c>
      <c r="J413" s="1">
        <v>0</v>
      </c>
      <c r="K413" s="2">
        <v>70.8</v>
      </c>
      <c r="L413">
        <v>157</v>
      </c>
      <c r="M413" s="2">
        <v>28.723279999999999</v>
      </c>
      <c r="N413">
        <v>0</v>
      </c>
      <c r="O413">
        <v>0</v>
      </c>
      <c r="P413">
        <v>0</v>
      </c>
      <c r="Q413">
        <v>0</v>
      </c>
      <c r="R413">
        <v>0</v>
      </c>
      <c r="S413">
        <v>3</v>
      </c>
      <c r="T413">
        <v>0</v>
      </c>
      <c r="U413">
        <v>0</v>
      </c>
      <c r="V413">
        <v>1</v>
      </c>
      <c r="W413">
        <v>3</v>
      </c>
    </row>
    <row r="414" spans="1:23" x14ac:dyDescent="0.3">
      <c r="A414">
        <v>2</v>
      </c>
      <c r="B414">
        <v>79</v>
      </c>
      <c r="C414">
        <v>1</v>
      </c>
      <c r="D414">
        <v>0</v>
      </c>
      <c r="E414">
        <v>60</v>
      </c>
      <c r="F414">
        <v>-0.95339444599164813</v>
      </c>
      <c r="G414">
        <v>0</v>
      </c>
      <c r="H414" s="1">
        <v>-0.95244057437113672</v>
      </c>
      <c r="I414" s="1">
        <v>0</v>
      </c>
      <c r="J414" s="1">
        <v>-0.95244057437113672</v>
      </c>
      <c r="K414" s="2">
        <v>68</v>
      </c>
      <c r="L414">
        <v>173</v>
      </c>
      <c r="M414" s="2">
        <v>22.72044</v>
      </c>
      <c r="N414">
        <v>0</v>
      </c>
      <c r="O414">
        <v>1</v>
      </c>
      <c r="P414">
        <v>0</v>
      </c>
      <c r="Q414">
        <v>0</v>
      </c>
      <c r="R414">
        <v>0</v>
      </c>
      <c r="S414">
        <v>3</v>
      </c>
      <c r="T414">
        <v>0</v>
      </c>
      <c r="U414">
        <v>0</v>
      </c>
      <c r="V414">
        <v>1</v>
      </c>
      <c r="W414">
        <v>2</v>
      </c>
    </row>
    <row r="415" spans="1:23" x14ac:dyDescent="0.3">
      <c r="A415">
        <v>1</v>
      </c>
      <c r="B415">
        <v>36</v>
      </c>
      <c r="C415">
        <v>1</v>
      </c>
      <c r="D415">
        <v>1</v>
      </c>
      <c r="E415">
        <v>81</v>
      </c>
      <c r="F415">
        <v>1.3849941741700682</v>
      </c>
      <c r="G415">
        <v>81</v>
      </c>
      <c r="H415" s="1">
        <v>1.3836084868054432</v>
      </c>
      <c r="I415" s="1">
        <v>1.3836084868054432</v>
      </c>
      <c r="J415" s="1">
        <v>0</v>
      </c>
      <c r="K415" s="2">
        <v>56.2</v>
      </c>
      <c r="L415">
        <v>157</v>
      </c>
      <c r="M415" s="2">
        <v>22.80011</v>
      </c>
      <c r="N415">
        <v>0</v>
      </c>
      <c r="O415">
        <v>0</v>
      </c>
      <c r="P415">
        <v>0</v>
      </c>
      <c r="Q415">
        <v>0</v>
      </c>
      <c r="R415">
        <v>0</v>
      </c>
      <c r="S415">
        <v>1</v>
      </c>
      <c r="T415">
        <v>1</v>
      </c>
      <c r="U415">
        <v>0</v>
      </c>
      <c r="V415">
        <v>0</v>
      </c>
      <c r="W415">
        <v>7</v>
      </c>
    </row>
    <row r="416" spans="1:23" x14ac:dyDescent="0.3">
      <c r="A416">
        <v>2</v>
      </c>
      <c r="B416">
        <v>82</v>
      </c>
      <c r="C416">
        <v>1</v>
      </c>
      <c r="D416">
        <v>1</v>
      </c>
      <c r="E416">
        <v>63</v>
      </c>
      <c r="F416">
        <v>-0.61933892882568864</v>
      </c>
      <c r="G416">
        <v>63</v>
      </c>
      <c r="H416" s="1">
        <v>-0.61871927991733955</v>
      </c>
      <c r="I416" s="1">
        <v>-0.61871927991733955</v>
      </c>
      <c r="J416" s="1">
        <v>0</v>
      </c>
      <c r="K416" s="2">
        <v>69.400000000000006</v>
      </c>
      <c r="L416">
        <v>152</v>
      </c>
      <c r="M416" s="2">
        <v>30.03809</v>
      </c>
      <c r="N416">
        <v>0</v>
      </c>
      <c r="O416">
        <v>0</v>
      </c>
      <c r="P416">
        <v>0</v>
      </c>
      <c r="Q416">
        <v>0</v>
      </c>
      <c r="R416">
        <v>0</v>
      </c>
      <c r="S416">
        <v>3</v>
      </c>
      <c r="T416">
        <v>0</v>
      </c>
      <c r="U416">
        <v>0</v>
      </c>
      <c r="V416">
        <v>1</v>
      </c>
      <c r="W416">
        <v>2</v>
      </c>
    </row>
    <row r="417" spans="1:23" x14ac:dyDescent="0.3">
      <c r="A417">
        <v>5</v>
      </c>
      <c r="B417">
        <v>288</v>
      </c>
      <c r="C417">
        <v>1</v>
      </c>
      <c r="D417">
        <v>0</v>
      </c>
      <c r="E417">
        <v>85</v>
      </c>
      <c r="F417">
        <v>1.8304015303913477</v>
      </c>
      <c r="G417">
        <v>0</v>
      </c>
      <c r="H417" s="1">
        <v>1.8285702127438392</v>
      </c>
      <c r="I417" s="1">
        <v>0</v>
      </c>
      <c r="J417" s="1">
        <v>1.8285702127438392</v>
      </c>
      <c r="K417" s="2">
        <v>52.6</v>
      </c>
      <c r="L417">
        <v>152</v>
      </c>
      <c r="M417" s="2">
        <v>22.76662</v>
      </c>
      <c r="N417">
        <v>0</v>
      </c>
      <c r="O417">
        <v>0</v>
      </c>
      <c r="P417">
        <v>0</v>
      </c>
      <c r="Q417">
        <v>0</v>
      </c>
      <c r="R417">
        <v>0</v>
      </c>
      <c r="S417">
        <v>1</v>
      </c>
      <c r="T417">
        <v>1</v>
      </c>
      <c r="U417">
        <v>0</v>
      </c>
      <c r="V417">
        <v>0</v>
      </c>
      <c r="W417">
        <v>7</v>
      </c>
    </row>
    <row r="418" spans="1:23" x14ac:dyDescent="0.3">
      <c r="A418">
        <v>1</v>
      </c>
      <c r="B418">
        <v>37</v>
      </c>
      <c r="C418">
        <v>1</v>
      </c>
      <c r="D418">
        <v>1</v>
      </c>
      <c r="E418">
        <v>68</v>
      </c>
      <c r="F418">
        <v>-6.2579733549089481E-2</v>
      </c>
      <c r="G418">
        <v>68</v>
      </c>
      <c r="H418" s="1">
        <v>-6.2517122494344393E-2</v>
      </c>
      <c r="I418" s="1">
        <v>-6.2517122494344393E-2</v>
      </c>
      <c r="J418" s="1">
        <v>0</v>
      </c>
      <c r="K418" s="2">
        <v>124.7</v>
      </c>
      <c r="L418">
        <v>178</v>
      </c>
      <c r="M418" s="2">
        <v>39.357399999999998</v>
      </c>
      <c r="N418">
        <v>0</v>
      </c>
      <c r="O418">
        <v>0</v>
      </c>
      <c r="P418">
        <v>1</v>
      </c>
      <c r="Q418">
        <v>0</v>
      </c>
      <c r="R418">
        <v>0</v>
      </c>
      <c r="S418">
        <v>3</v>
      </c>
      <c r="T418">
        <v>0</v>
      </c>
      <c r="U418">
        <v>0</v>
      </c>
      <c r="V418">
        <v>1</v>
      </c>
      <c r="W418">
        <v>5</v>
      </c>
    </row>
    <row r="419" spans="1:23" x14ac:dyDescent="0.3">
      <c r="A419">
        <v>2</v>
      </c>
      <c r="B419">
        <v>50</v>
      </c>
      <c r="C419">
        <v>1</v>
      </c>
      <c r="D419">
        <v>0</v>
      </c>
      <c r="E419">
        <v>63</v>
      </c>
      <c r="F419">
        <v>-0.61933892882568864</v>
      </c>
      <c r="G419">
        <v>0</v>
      </c>
      <c r="H419" s="1">
        <v>-0.61871927991733955</v>
      </c>
      <c r="I419" s="1">
        <v>0</v>
      </c>
      <c r="J419" s="1">
        <v>-0.61871927991733955</v>
      </c>
      <c r="K419" s="2">
        <v>52.2</v>
      </c>
      <c r="L419">
        <v>158</v>
      </c>
      <c r="M419" s="2">
        <v>20.91011</v>
      </c>
      <c r="N419">
        <v>0</v>
      </c>
      <c r="O419">
        <v>0</v>
      </c>
      <c r="P419">
        <v>0</v>
      </c>
      <c r="Q419">
        <v>0</v>
      </c>
      <c r="R419">
        <v>0</v>
      </c>
      <c r="S419">
        <v>2</v>
      </c>
      <c r="T419">
        <v>0</v>
      </c>
      <c r="U419">
        <v>1</v>
      </c>
      <c r="V419">
        <v>0</v>
      </c>
      <c r="W419">
        <v>2</v>
      </c>
    </row>
    <row r="420" spans="1:23" x14ac:dyDescent="0.3">
      <c r="A420">
        <v>2</v>
      </c>
      <c r="B420">
        <v>71</v>
      </c>
      <c r="C420">
        <v>1</v>
      </c>
      <c r="D420">
        <v>0</v>
      </c>
      <c r="E420">
        <v>70</v>
      </c>
      <c r="F420">
        <v>0.16012394456155019</v>
      </c>
      <c r="G420">
        <v>0</v>
      </c>
      <c r="H420" s="1">
        <v>0.15996374047485368</v>
      </c>
      <c r="I420" s="1">
        <v>0</v>
      </c>
      <c r="J420" s="1">
        <v>0.15996374047485368</v>
      </c>
      <c r="K420" s="2">
        <v>63.5</v>
      </c>
      <c r="L420">
        <v>155</v>
      </c>
      <c r="M420" s="2">
        <v>26.430800000000001</v>
      </c>
      <c r="N420">
        <v>1</v>
      </c>
      <c r="O420">
        <v>1</v>
      </c>
      <c r="P420">
        <v>0</v>
      </c>
      <c r="Q420">
        <v>0</v>
      </c>
      <c r="R420">
        <v>1</v>
      </c>
      <c r="S420">
        <v>3</v>
      </c>
      <c r="T420">
        <v>0</v>
      </c>
      <c r="U420">
        <v>0</v>
      </c>
      <c r="V420">
        <v>1</v>
      </c>
      <c r="W420">
        <v>5</v>
      </c>
    </row>
    <row r="421" spans="1:23" x14ac:dyDescent="0.3">
      <c r="A421">
        <v>2</v>
      </c>
      <c r="B421">
        <v>68</v>
      </c>
      <c r="C421">
        <v>1</v>
      </c>
      <c r="D421">
        <v>1</v>
      </c>
      <c r="E421">
        <v>83</v>
      </c>
      <c r="F421">
        <v>1.6076978522807079</v>
      </c>
      <c r="G421">
        <v>83</v>
      </c>
      <c r="H421" s="1">
        <v>1.6060893497746411</v>
      </c>
      <c r="I421" s="1">
        <v>1.6060893497746411</v>
      </c>
      <c r="J421" s="1">
        <v>0</v>
      </c>
      <c r="K421" s="2">
        <v>61.2</v>
      </c>
      <c r="L421">
        <v>154</v>
      </c>
      <c r="M421" s="2">
        <v>25.80536</v>
      </c>
      <c r="N421">
        <v>0</v>
      </c>
      <c r="O421">
        <v>0</v>
      </c>
      <c r="P421">
        <v>1</v>
      </c>
      <c r="Q421">
        <v>0</v>
      </c>
      <c r="R421">
        <v>0</v>
      </c>
      <c r="S421">
        <v>2</v>
      </c>
      <c r="T421">
        <v>0</v>
      </c>
      <c r="U421">
        <v>1</v>
      </c>
      <c r="V421">
        <v>0</v>
      </c>
      <c r="W421">
        <v>8</v>
      </c>
    </row>
    <row r="422" spans="1:23" x14ac:dyDescent="0.3">
      <c r="A422">
        <v>2</v>
      </c>
      <c r="B422">
        <v>79</v>
      </c>
      <c r="C422">
        <v>1</v>
      </c>
      <c r="D422">
        <v>1</v>
      </c>
      <c r="E422">
        <v>84</v>
      </c>
      <c r="F422">
        <v>1.7190496913360278</v>
      </c>
      <c r="G422">
        <v>84</v>
      </c>
      <c r="H422" s="1">
        <v>1.7173297812592403</v>
      </c>
      <c r="I422" s="1">
        <v>1.7173297812592403</v>
      </c>
      <c r="J422" s="1">
        <v>0</v>
      </c>
      <c r="K422" s="2">
        <v>54.9</v>
      </c>
      <c r="L422">
        <v>157</v>
      </c>
      <c r="M422" s="2">
        <v>22.27271</v>
      </c>
      <c r="N422">
        <v>0</v>
      </c>
      <c r="O422">
        <v>0</v>
      </c>
      <c r="P422">
        <v>1</v>
      </c>
      <c r="Q422">
        <v>0</v>
      </c>
      <c r="R422">
        <v>0</v>
      </c>
      <c r="S422">
        <v>2</v>
      </c>
      <c r="T422">
        <v>0</v>
      </c>
      <c r="U422">
        <v>1</v>
      </c>
      <c r="V422">
        <v>0</v>
      </c>
      <c r="W422">
        <v>9</v>
      </c>
    </row>
    <row r="423" spans="1:23" x14ac:dyDescent="0.3">
      <c r="A423">
        <v>2</v>
      </c>
      <c r="B423">
        <v>64</v>
      </c>
      <c r="C423">
        <v>1</v>
      </c>
      <c r="D423">
        <v>1</v>
      </c>
      <c r="E423">
        <v>67</v>
      </c>
      <c r="F423">
        <v>-0.17393157260440931</v>
      </c>
      <c r="G423">
        <v>67</v>
      </c>
      <c r="H423" s="1">
        <v>-0.17375755397894344</v>
      </c>
      <c r="I423" s="1">
        <v>-0.17375755397894344</v>
      </c>
      <c r="J423" s="1">
        <v>0</v>
      </c>
      <c r="K423" s="2">
        <v>71.7</v>
      </c>
      <c r="L423">
        <v>160</v>
      </c>
      <c r="M423" s="2">
        <v>28.007809999999999</v>
      </c>
      <c r="N423">
        <v>0</v>
      </c>
      <c r="O423">
        <v>0</v>
      </c>
      <c r="P423">
        <v>0</v>
      </c>
      <c r="Q423">
        <v>0</v>
      </c>
      <c r="R423">
        <v>0</v>
      </c>
      <c r="S423">
        <v>3</v>
      </c>
      <c r="T423">
        <v>0</v>
      </c>
      <c r="U423">
        <v>0</v>
      </c>
      <c r="V423">
        <v>1</v>
      </c>
      <c r="W423">
        <v>3</v>
      </c>
    </row>
    <row r="424" spans="1:23" x14ac:dyDescent="0.3">
      <c r="A424">
        <v>5</v>
      </c>
      <c r="B424">
        <v>295</v>
      </c>
      <c r="C424">
        <v>1</v>
      </c>
      <c r="D424">
        <v>0</v>
      </c>
      <c r="E424">
        <v>81</v>
      </c>
      <c r="F424">
        <v>1.3849941741700682</v>
      </c>
      <c r="G424">
        <v>0</v>
      </c>
      <c r="H424" s="1">
        <v>1.3836084868054432</v>
      </c>
      <c r="I424" s="1">
        <v>0</v>
      </c>
      <c r="J424" s="1">
        <v>1.3836084868054432</v>
      </c>
      <c r="K424" s="2">
        <v>57.2</v>
      </c>
      <c r="L424">
        <v>162</v>
      </c>
      <c r="M424" s="2">
        <v>21.795459999999999</v>
      </c>
      <c r="N424">
        <v>0</v>
      </c>
      <c r="O424">
        <v>0</v>
      </c>
      <c r="P424">
        <v>0</v>
      </c>
      <c r="Q424">
        <v>0</v>
      </c>
      <c r="R424">
        <v>0</v>
      </c>
      <c r="S424">
        <v>1</v>
      </c>
      <c r="T424">
        <v>1</v>
      </c>
      <c r="U424">
        <v>0</v>
      </c>
      <c r="V424">
        <v>0</v>
      </c>
      <c r="W424">
        <v>5</v>
      </c>
    </row>
    <row r="425" spans="1:23" x14ac:dyDescent="0.3">
      <c r="A425">
        <v>6</v>
      </c>
      <c r="B425">
        <v>309</v>
      </c>
      <c r="C425">
        <v>1</v>
      </c>
      <c r="D425">
        <v>1</v>
      </c>
      <c r="E425">
        <v>89</v>
      </c>
      <c r="F425">
        <v>2.2758088866126269</v>
      </c>
      <c r="G425">
        <v>89</v>
      </c>
      <c r="H425" s="1">
        <v>2.2735319386822352</v>
      </c>
      <c r="I425" s="1">
        <v>2.2735319386822352</v>
      </c>
      <c r="J425" s="1">
        <v>0</v>
      </c>
      <c r="K425" s="2">
        <v>60.8</v>
      </c>
      <c r="L425">
        <v>167</v>
      </c>
      <c r="M425" s="2">
        <v>21.800709999999999</v>
      </c>
      <c r="N425">
        <v>0</v>
      </c>
      <c r="O425">
        <v>0</v>
      </c>
      <c r="P425">
        <v>1</v>
      </c>
      <c r="Q425">
        <v>0</v>
      </c>
      <c r="R425">
        <v>0</v>
      </c>
      <c r="S425">
        <v>3</v>
      </c>
      <c r="T425">
        <v>0</v>
      </c>
      <c r="U425">
        <v>0</v>
      </c>
      <c r="V425">
        <v>1</v>
      </c>
      <c r="W425">
        <v>9</v>
      </c>
    </row>
    <row r="426" spans="1:23" x14ac:dyDescent="0.3">
      <c r="A426">
        <v>3</v>
      </c>
      <c r="B426">
        <v>128</v>
      </c>
      <c r="C426">
        <v>1</v>
      </c>
      <c r="D426">
        <v>1</v>
      </c>
      <c r="E426">
        <v>81</v>
      </c>
      <c r="F426">
        <v>1.3849941741700682</v>
      </c>
      <c r="G426">
        <v>81</v>
      </c>
      <c r="H426" s="1">
        <v>1.3836084868054432</v>
      </c>
      <c r="I426" s="1">
        <v>1.3836084868054432</v>
      </c>
      <c r="J426" s="1">
        <v>0</v>
      </c>
      <c r="K426" s="2">
        <v>61.2</v>
      </c>
      <c r="L426">
        <v>165</v>
      </c>
      <c r="M426" s="2">
        <v>22.479340000000001</v>
      </c>
      <c r="N426">
        <v>0</v>
      </c>
      <c r="O426">
        <v>0</v>
      </c>
      <c r="P426">
        <v>1</v>
      </c>
      <c r="Q426">
        <v>0</v>
      </c>
      <c r="R426">
        <v>0</v>
      </c>
      <c r="S426">
        <v>3</v>
      </c>
      <c r="T426">
        <v>0</v>
      </c>
      <c r="U426">
        <v>0</v>
      </c>
      <c r="V426">
        <v>1</v>
      </c>
      <c r="W426">
        <v>8</v>
      </c>
    </row>
    <row r="427" spans="1:23" x14ac:dyDescent="0.3">
      <c r="A427">
        <v>3</v>
      </c>
      <c r="B427">
        <v>121</v>
      </c>
      <c r="C427">
        <v>1</v>
      </c>
      <c r="D427">
        <v>0</v>
      </c>
      <c r="E427">
        <v>60</v>
      </c>
      <c r="F427">
        <v>-0.95339444599164813</v>
      </c>
      <c r="G427">
        <v>0</v>
      </c>
      <c r="H427" s="1">
        <v>-0.95244057437113672</v>
      </c>
      <c r="I427" s="1">
        <v>0</v>
      </c>
      <c r="J427" s="1">
        <v>-0.95244057437113672</v>
      </c>
      <c r="K427" s="2">
        <v>83</v>
      </c>
      <c r="L427">
        <v>162</v>
      </c>
      <c r="M427" s="2">
        <v>31.626280000000001</v>
      </c>
      <c r="N427">
        <v>0</v>
      </c>
      <c r="O427">
        <v>1</v>
      </c>
      <c r="P427">
        <v>1</v>
      </c>
      <c r="Q427">
        <v>1</v>
      </c>
      <c r="R427">
        <v>0</v>
      </c>
      <c r="S427">
        <v>3</v>
      </c>
      <c r="T427">
        <v>0</v>
      </c>
      <c r="U427">
        <v>0</v>
      </c>
      <c r="V427">
        <v>1</v>
      </c>
      <c r="W427">
        <v>4</v>
      </c>
    </row>
    <row r="428" spans="1:23" x14ac:dyDescent="0.3">
      <c r="A428">
        <v>1</v>
      </c>
      <c r="B428">
        <v>22</v>
      </c>
      <c r="C428">
        <v>1</v>
      </c>
      <c r="D428">
        <v>0</v>
      </c>
      <c r="E428">
        <v>61</v>
      </c>
      <c r="F428">
        <v>-0.84204260693632826</v>
      </c>
      <c r="G428">
        <v>0</v>
      </c>
      <c r="H428" s="1">
        <v>-0.84120014288653766</v>
      </c>
      <c r="I428" s="1">
        <v>0</v>
      </c>
      <c r="J428" s="1">
        <v>-0.84120014288653766</v>
      </c>
      <c r="K428" s="2">
        <v>59</v>
      </c>
      <c r="L428">
        <v>160</v>
      </c>
      <c r="M428" s="2">
        <v>23.046880000000002</v>
      </c>
      <c r="N428">
        <v>0</v>
      </c>
      <c r="O428">
        <v>0</v>
      </c>
      <c r="P428">
        <v>0</v>
      </c>
      <c r="Q428">
        <v>0</v>
      </c>
      <c r="R428">
        <v>0</v>
      </c>
      <c r="S428">
        <v>2</v>
      </c>
      <c r="T428">
        <v>0</v>
      </c>
      <c r="U428">
        <v>1</v>
      </c>
      <c r="V428">
        <v>0</v>
      </c>
      <c r="W428">
        <v>1</v>
      </c>
    </row>
    <row r="429" spans="1:23" x14ac:dyDescent="0.3">
      <c r="A429">
        <v>6</v>
      </c>
      <c r="B429">
        <v>305</v>
      </c>
      <c r="C429">
        <v>1</v>
      </c>
      <c r="D429">
        <v>1</v>
      </c>
      <c r="E429">
        <v>76</v>
      </c>
      <c r="F429">
        <v>0.82823497889346909</v>
      </c>
      <c r="G429">
        <v>76</v>
      </c>
      <c r="H429" s="1">
        <v>0.82740632938244796</v>
      </c>
      <c r="I429" s="1">
        <v>0.82740632938244796</v>
      </c>
      <c r="J429" s="1">
        <v>0</v>
      </c>
      <c r="K429" s="2">
        <v>47.6</v>
      </c>
      <c r="L429">
        <v>161</v>
      </c>
      <c r="M429" s="2">
        <v>18.363489999999999</v>
      </c>
      <c r="N429">
        <v>0</v>
      </c>
      <c r="O429">
        <v>0</v>
      </c>
      <c r="P429">
        <v>1</v>
      </c>
      <c r="Q429">
        <v>0</v>
      </c>
      <c r="R429">
        <v>0</v>
      </c>
      <c r="S429">
        <v>2</v>
      </c>
      <c r="T429">
        <v>0</v>
      </c>
      <c r="U429">
        <v>1</v>
      </c>
      <c r="V429">
        <v>0</v>
      </c>
      <c r="W429">
        <v>8</v>
      </c>
    </row>
    <row r="430" spans="1:23" x14ac:dyDescent="0.3">
      <c r="A430">
        <v>3</v>
      </c>
      <c r="B430">
        <v>181</v>
      </c>
      <c r="C430">
        <v>1</v>
      </c>
      <c r="D430">
        <v>1</v>
      </c>
      <c r="E430">
        <v>62</v>
      </c>
      <c r="F430">
        <v>-0.7306907678810084</v>
      </c>
      <c r="G430">
        <v>62</v>
      </c>
      <c r="H430" s="1">
        <v>-0.7299597114019386</v>
      </c>
      <c r="I430" s="1">
        <v>-0.7299597114019386</v>
      </c>
      <c r="J430" s="1">
        <v>0</v>
      </c>
      <c r="K430" s="2">
        <v>68</v>
      </c>
      <c r="L430">
        <v>160</v>
      </c>
      <c r="M430" s="2">
        <v>26.5625</v>
      </c>
      <c r="N430">
        <v>1</v>
      </c>
      <c r="O430">
        <v>1</v>
      </c>
      <c r="P430">
        <v>0</v>
      </c>
      <c r="Q430">
        <v>0</v>
      </c>
      <c r="R430">
        <v>0</v>
      </c>
      <c r="S430">
        <v>3</v>
      </c>
      <c r="T430">
        <v>0</v>
      </c>
      <c r="U430">
        <v>0</v>
      </c>
      <c r="V430">
        <v>1</v>
      </c>
      <c r="W430">
        <v>3</v>
      </c>
    </row>
    <row r="431" spans="1:23" x14ac:dyDescent="0.3">
      <c r="A431">
        <v>2</v>
      </c>
      <c r="B431">
        <v>76</v>
      </c>
      <c r="C431">
        <v>1</v>
      </c>
      <c r="D431">
        <v>0</v>
      </c>
      <c r="E431">
        <v>77</v>
      </c>
      <c r="F431">
        <v>0.93958681794878895</v>
      </c>
      <c r="G431">
        <v>0</v>
      </c>
      <c r="H431" s="1">
        <v>0.93864676086704701</v>
      </c>
      <c r="I431" s="1">
        <v>0</v>
      </c>
      <c r="J431" s="1">
        <v>0.93864676086704701</v>
      </c>
      <c r="K431" s="2">
        <v>74.8</v>
      </c>
      <c r="L431">
        <v>134</v>
      </c>
      <c r="M431" s="2">
        <v>41.657389999999999</v>
      </c>
      <c r="N431">
        <v>0</v>
      </c>
      <c r="O431">
        <v>0</v>
      </c>
      <c r="P431">
        <v>1</v>
      </c>
      <c r="Q431">
        <v>0</v>
      </c>
      <c r="R431">
        <v>0</v>
      </c>
      <c r="S431">
        <v>2</v>
      </c>
      <c r="T431">
        <v>0</v>
      </c>
      <c r="U431">
        <v>1</v>
      </c>
      <c r="V431">
        <v>0</v>
      </c>
      <c r="W431">
        <v>6</v>
      </c>
    </row>
    <row r="432" spans="1:23" x14ac:dyDescent="0.3">
      <c r="A432">
        <v>6</v>
      </c>
      <c r="B432">
        <v>323</v>
      </c>
      <c r="C432">
        <v>1</v>
      </c>
      <c r="D432">
        <v>0</v>
      </c>
      <c r="E432">
        <v>58</v>
      </c>
      <c r="F432">
        <v>-1.1760981241022876</v>
      </c>
      <c r="G432">
        <v>0</v>
      </c>
      <c r="H432" s="1">
        <v>-1.1749214373403347</v>
      </c>
      <c r="I432" s="1">
        <v>0</v>
      </c>
      <c r="J432" s="1">
        <v>-1.1749214373403347</v>
      </c>
      <c r="K432" s="2">
        <v>70.3</v>
      </c>
      <c r="L432">
        <v>158</v>
      </c>
      <c r="M432" s="2">
        <v>28.160550000000001</v>
      </c>
      <c r="N432">
        <v>0</v>
      </c>
      <c r="O432">
        <v>0</v>
      </c>
      <c r="P432">
        <v>0</v>
      </c>
      <c r="Q432">
        <v>0</v>
      </c>
      <c r="R432">
        <v>0</v>
      </c>
      <c r="S432">
        <v>3</v>
      </c>
      <c r="T432">
        <v>0</v>
      </c>
      <c r="U432">
        <v>0</v>
      </c>
      <c r="V432">
        <v>1</v>
      </c>
      <c r="W432">
        <v>0</v>
      </c>
    </row>
    <row r="433" spans="1:23" x14ac:dyDescent="0.3">
      <c r="A433">
        <v>5</v>
      </c>
      <c r="B433">
        <v>304</v>
      </c>
      <c r="C433">
        <v>1</v>
      </c>
      <c r="D433">
        <v>0</v>
      </c>
      <c r="E433">
        <v>69</v>
      </c>
      <c r="F433">
        <v>4.8772105506230352E-2</v>
      </c>
      <c r="G433">
        <v>0</v>
      </c>
      <c r="H433" s="1">
        <v>4.8723308990254642E-2</v>
      </c>
      <c r="I433" s="1">
        <v>0</v>
      </c>
      <c r="J433" s="1">
        <v>4.8723308990254642E-2</v>
      </c>
      <c r="K433" s="2">
        <v>111.6</v>
      </c>
      <c r="L433">
        <v>160</v>
      </c>
      <c r="M433" s="2">
        <v>43.59375</v>
      </c>
      <c r="N433">
        <v>0</v>
      </c>
      <c r="O433">
        <v>0</v>
      </c>
      <c r="P433">
        <v>1</v>
      </c>
      <c r="Q433">
        <v>0</v>
      </c>
      <c r="R433">
        <v>0</v>
      </c>
      <c r="S433">
        <v>1</v>
      </c>
      <c r="T433">
        <v>1</v>
      </c>
      <c r="U433">
        <v>0</v>
      </c>
      <c r="V433">
        <v>0</v>
      </c>
      <c r="W433">
        <v>4</v>
      </c>
    </row>
    <row r="434" spans="1:23" x14ac:dyDescent="0.3">
      <c r="A434">
        <v>5</v>
      </c>
      <c r="B434">
        <v>301</v>
      </c>
      <c r="C434">
        <v>1</v>
      </c>
      <c r="D434">
        <v>0</v>
      </c>
      <c r="E434">
        <v>80</v>
      </c>
      <c r="F434">
        <v>1.2736423351147483</v>
      </c>
      <c r="G434">
        <v>0</v>
      </c>
      <c r="H434" s="1">
        <v>1.2723680553208441</v>
      </c>
      <c r="I434" s="1">
        <v>0</v>
      </c>
      <c r="J434" s="1">
        <v>1.2723680553208441</v>
      </c>
      <c r="K434" s="2">
        <v>50.8</v>
      </c>
      <c r="L434">
        <v>152</v>
      </c>
      <c r="M434" s="2">
        <v>21.98753</v>
      </c>
      <c r="N434">
        <v>0</v>
      </c>
      <c r="O434">
        <v>0</v>
      </c>
      <c r="P434">
        <v>1</v>
      </c>
      <c r="Q434">
        <v>0</v>
      </c>
      <c r="R434">
        <v>0</v>
      </c>
      <c r="S434">
        <v>2</v>
      </c>
      <c r="T434">
        <v>0</v>
      </c>
      <c r="U434">
        <v>1</v>
      </c>
      <c r="V434">
        <v>0</v>
      </c>
      <c r="W434">
        <v>8</v>
      </c>
    </row>
    <row r="435" spans="1:23" x14ac:dyDescent="0.3">
      <c r="A435">
        <v>5</v>
      </c>
      <c r="B435">
        <v>289</v>
      </c>
      <c r="C435">
        <v>1</v>
      </c>
      <c r="D435">
        <v>1</v>
      </c>
      <c r="E435">
        <v>77</v>
      </c>
      <c r="F435">
        <v>0.93958681794878895</v>
      </c>
      <c r="G435">
        <v>77</v>
      </c>
      <c r="H435" s="1">
        <v>0.93864676086704701</v>
      </c>
      <c r="I435" s="1">
        <v>0.93864676086704701</v>
      </c>
      <c r="J435" s="1">
        <v>0</v>
      </c>
      <c r="K435" s="2">
        <v>59.9</v>
      </c>
      <c r="L435">
        <v>160</v>
      </c>
      <c r="M435" s="2">
        <v>23.398440000000001</v>
      </c>
      <c r="N435">
        <v>0</v>
      </c>
      <c r="O435">
        <v>1</v>
      </c>
      <c r="P435">
        <v>0</v>
      </c>
      <c r="Q435">
        <v>0</v>
      </c>
      <c r="R435">
        <v>0</v>
      </c>
      <c r="S435">
        <v>3</v>
      </c>
      <c r="T435">
        <v>0</v>
      </c>
      <c r="U435">
        <v>0</v>
      </c>
      <c r="V435">
        <v>1</v>
      </c>
      <c r="W435">
        <v>6</v>
      </c>
    </row>
    <row r="436" spans="1:23" x14ac:dyDescent="0.3">
      <c r="A436">
        <v>3</v>
      </c>
      <c r="B436">
        <v>98</v>
      </c>
      <c r="C436">
        <v>1</v>
      </c>
      <c r="D436">
        <v>0</v>
      </c>
      <c r="E436">
        <v>73</v>
      </c>
      <c r="F436">
        <v>0.49417946172750965</v>
      </c>
      <c r="G436">
        <v>0</v>
      </c>
      <c r="H436" s="1">
        <v>0.49368503492865079</v>
      </c>
      <c r="I436" s="1">
        <v>0</v>
      </c>
      <c r="J436" s="1">
        <v>0.49368503492865079</v>
      </c>
      <c r="K436" s="2">
        <v>83.9</v>
      </c>
      <c r="L436">
        <v>173</v>
      </c>
      <c r="M436" s="2">
        <v>28.033010000000001</v>
      </c>
      <c r="N436">
        <v>1</v>
      </c>
      <c r="O436">
        <v>0</v>
      </c>
      <c r="P436">
        <v>1</v>
      </c>
      <c r="Q436">
        <v>0</v>
      </c>
      <c r="R436">
        <v>0</v>
      </c>
      <c r="S436">
        <v>1</v>
      </c>
      <c r="T436">
        <v>1</v>
      </c>
      <c r="U436">
        <v>0</v>
      </c>
      <c r="V436">
        <v>0</v>
      </c>
      <c r="W436">
        <v>5</v>
      </c>
    </row>
    <row r="437" spans="1:23" x14ac:dyDescent="0.3">
      <c r="A437">
        <v>6</v>
      </c>
      <c r="B437">
        <v>321</v>
      </c>
      <c r="C437">
        <v>1</v>
      </c>
      <c r="D437">
        <v>1</v>
      </c>
      <c r="E437">
        <v>65</v>
      </c>
      <c r="F437">
        <v>-0.39663525071504896</v>
      </c>
      <c r="G437">
        <v>65</v>
      </c>
      <c r="H437" s="1">
        <v>-0.39623841694814149</v>
      </c>
      <c r="I437" s="1">
        <v>-0.39623841694814149</v>
      </c>
      <c r="J437" s="1">
        <v>0</v>
      </c>
      <c r="K437" s="2">
        <v>117</v>
      </c>
      <c r="L437">
        <v>163</v>
      </c>
      <c r="M437" s="2">
        <v>44.036279999999998</v>
      </c>
      <c r="N437">
        <v>0</v>
      </c>
      <c r="O437">
        <v>0</v>
      </c>
      <c r="P437">
        <v>1</v>
      </c>
      <c r="Q437">
        <v>0</v>
      </c>
      <c r="R437">
        <v>0</v>
      </c>
      <c r="S437">
        <v>3</v>
      </c>
      <c r="T437">
        <v>0</v>
      </c>
      <c r="U437">
        <v>0</v>
      </c>
      <c r="V437">
        <v>1</v>
      </c>
      <c r="W437">
        <v>5</v>
      </c>
    </row>
    <row r="438" spans="1:23" x14ac:dyDescent="0.3">
      <c r="A438">
        <v>5</v>
      </c>
      <c r="B438">
        <v>296</v>
      </c>
      <c r="C438">
        <v>1</v>
      </c>
      <c r="D438">
        <v>0</v>
      </c>
      <c r="E438">
        <v>61</v>
      </c>
      <c r="F438">
        <v>-0.84204260693632826</v>
      </c>
      <c r="G438">
        <v>0</v>
      </c>
      <c r="H438" s="1">
        <v>-0.84120014288653766</v>
      </c>
      <c r="I438" s="1">
        <v>0</v>
      </c>
      <c r="J438" s="1">
        <v>-0.84120014288653766</v>
      </c>
      <c r="K438" s="2">
        <v>59</v>
      </c>
      <c r="L438">
        <v>162</v>
      </c>
      <c r="M438" s="2">
        <v>22.48133</v>
      </c>
      <c r="N438">
        <v>1</v>
      </c>
      <c r="O438">
        <v>0</v>
      </c>
      <c r="P438">
        <v>0</v>
      </c>
      <c r="Q438">
        <v>0</v>
      </c>
      <c r="R438">
        <v>0</v>
      </c>
      <c r="S438">
        <v>3</v>
      </c>
      <c r="T438">
        <v>0</v>
      </c>
      <c r="U438">
        <v>0</v>
      </c>
      <c r="V438">
        <v>1</v>
      </c>
      <c r="W438">
        <v>1</v>
      </c>
    </row>
    <row r="439" spans="1:23" x14ac:dyDescent="0.3">
      <c r="A439">
        <v>4</v>
      </c>
      <c r="B439">
        <v>282</v>
      </c>
      <c r="C439">
        <v>1</v>
      </c>
      <c r="D439">
        <v>0</v>
      </c>
      <c r="E439">
        <v>77</v>
      </c>
      <c r="F439">
        <v>0.93958681794878895</v>
      </c>
      <c r="G439">
        <v>0</v>
      </c>
      <c r="H439" s="1">
        <v>0.93864676086704701</v>
      </c>
      <c r="I439" s="1">
        <v>0</v>
      </c>
      <c r="J439" s="1">
        <v>0.93864676086704701</v>
      </c>
      <c r="K439" s="2">
        <v>62.6</v>
      </c>
      <c r="L439">
        <v>157</v>
      </c>
      <c r="M439" s="2">
        <v>25.396570000000001</v>
      </c>
      <c r="N439">
        <v>0</v>
      </c>
      <c r="O439">
        <v>1</v>
      </c>
      <c r="P439">
        <v>0</v>
      </c>
      <c r="Q439">
        <v>0</v>
      </c>
      <c r="R439">
        <v>0</v>
      </c>
      <c r="S439">
        <v>2</v>
      </c>
      <c r="T439">
        <v>0</v>
      </c>
      <c r="U439">
        <v>1</v>
      </c>
      <c r="V439">
        <v>0</v>
      </c>
      <c r="W439">
        <v>5</v>
      </c>
    </row>
    <row r="440" spans="1:23" x14ac:dyDescent="0.3">
      <c r="A440">
        <v>2</v>
      </c>
      <c r="B440">
        <v>64</v>
      </c>
      <c r="C440">
        <v>1</v>
      </c>
      <c r="D440">
        <v>0</v>
      </c>
      <c r="E440">
        <v>67</v>
      </c>
      <c r="F440">
        <v>-0.17393157260440931</v>
      </c>
      <c r="G440">
        <v>0</v>
      </c>
      <c r="H440" s="1">
        <v>-0.17375755397894344</v>
      </c>
      <c r="I440" s="1">
        <v>0</v>
      </c>
      <c r="J440" s="1">
        <v>-0.17375755397894344</v>
      </c>
      <c r="K440" s="2">
        <v>74.8</v>
      </c>
      <c r="L440">
        <v>160</v>
      </c>
      <c r="M440" s="2">
        <v>29.21875</v>
      </c>
      <c r="N440">
        <v>0</v>
      </c>
      <c r="O440">
        <v>1</v>
      </c>
      <c r="P440">
        <v>0</v>
      </c>
      <c r="Q440">
        <v>0</v>
      </c>
      <c r="R440">
        <v>0</v>
      </c>
      <c r="S440">
        <v>2</v>
      </c>
      <c r="T440">
        <v>0</v>
      </c>
      <c r="U440">
        <v>1</v>
      </c>
      <c r="V440">
        <v>0</v>
      </c>
      <c r="W440">
        <v>3</v>
      </c>
    </row>
    <row r="441" spans="1:23" x14ac:dyDescent="0.3">
      <c r="A441">
        <v>5</v>
      </c>
      <c r="B441">
        <v>300</v>
      </c>
      <c r="C441">
        <v>1</v>
      </c>
      <c r="D441">
        <v>0</v>
      </c>
      <c r="E441">
        <v>58</v>
      </c>
      <c r="F441">
        <v>-1.1760981241022876</v>
      </c>
      <c r="G441">
        <v>0</v>
      </c>
      <c r="H441" s="1">
        <v>-1.1749214373403347</v>
      </c>
      <c r="I441" s="1">
        <v>0</v>
      </c>
      <c r="J441" s="1">
        <v>-1.1749214373403347</v>
      </c>
      <c r="K441" s="2">
        <v>59.9</v>
      </c>
      <c r="L441">
        <v>162</v>
      </c>
      <c r="M441" s="2">
        <v>22.824259999999999</v>
      </c>
      <c r="N441">
        <v>0</v>
      </c>
      <c r="O441">
        <v>0</v>
      </c>
      <c r="P441">
        <v>0</v>
      </c>
      <c r="Q441">
        <v>0</v>
      </c>
      <c r="R441">
        <v>0</v>
      </c>
      <c r="S441">
        <v>3</v>
      </c>
      <c r="T441">
        <v>0</v>
      </c>
      <c r="U441">
        <v>0</v>
      </c>
      <c r="V441">
        <v>1</v>
      </c>
      <c r="W441">
        <v>0</v>
      </c>
    </row>
    <row r="442" spans="1:23" x14ac:dyDescent="0.3">
      <c r="A442">
        <v>6</v>
      </c>
      <c r="B442">
        <v>325</v>
      </c>
      <c r="C442">
        <v>1</v>
      </c>
      <c r="D442">
        <v>0</v>
      </c>
      <c r="E442">
        <v>70</v>
      </c>
      <c r="F442">
        <v>0.16012394456155019</v>
      </c>
      <c r="G442">
        <v>0</v>
      </c>
      <c r="H442" s="1">
        <v>0.15996374047485368</v>
      </c>
      <c r="I442" s="1">
        <v>0</v>
      </c>
      <c r="J442" s="1">
        <v>0.15996374047485368</v>
      </c>
      <c r="K442" s="2">
        <v>99.8</v>
      </c>
      <c r="L442">
        <v>168</v>
      </c>
      <c r="M442" s="2">
        <v>35.35998</v>
      </c>
      <c r="N442">
        <v>0</v>
      </c>
      <c r="O442">
        <v>0</v>
      </c>
      <c r="P442">
        <v>0</v>
      </c>
      <c r="Q442">
        <v>0</v>
      </c>
      <c r="R442">
        <v>0</v>
      </c>
      <c r="S442">
        <v>3</v>
      </c>
      <c r="T442">
        <v>0</v>
      </c>
      <c r="U442">
        <v>0</v>
      </c>
      <c r="V442">
        <v>1</v>
      </c>
      <c r="W442">
        <v>3</v>
      </c>
    </row>
    <row r="443" spans="1:23" x14ac:dyDescent="0.3">
      <c r="A443">
        <v>1</v>
      </c>
      <c r="B443">
        <v>37</v>
      </c>
      <c r="C443">
        <v>1</v>
      </c>
      <c r="D443">
        <v>0</v>
      </c>
      <c r="E443">
        <v>69</v>
      </c>
      <c r="F443">
        <v>4.8772105506230352E-2</v>
      </c>
      <c r="G443">
        <v>0</v>
      </c>
      <c r="H443" s="1">
        <v>4.8723308990254642E-2</v>
      </c>
      <c r="I443" s="1">
        <v>0</v>
      </c>
      <c r="J443" s="1">
        <v>4.8723308990254642E-2</v>
      </c>
      <c r="K443" s="2">
        <v>61.2</v>
      </c>
      <c r="L443">
        <v>163</v>
      </c>
      <c r="M443" s="2">
        <v>23.03436</v>
      </c>
      <c r="N443">
        <v>0</v>
      </c>
      <c r="O443">
        <v>0</v>
      </c>
      <c r="P443">
        <v>0</v>
      </c>
      <c r="Q443">
        <v>0</v>
      </c>
      <c r="R443">
        <v>0</v>
      </c>
      <c r="S443">
        <v>1</v>
      </c>
      <c r="T443">
        <v>1</v>
      </c>
      <c r="U443">
        <v>0</v>
      </c>
      <c r="V443">
        <v>0</v>
      </c>
      <c r="W443">
        <v>2</v>
      </c>
    </row>
    <row r="444" spans="1:23" x14ac:dyDescent="0.3">
      <c r="A444">
        <v>1</v>
      </c>
      <c r="B444">
        <v>34</v>
      </c>
      <c r="C444">
        <v>1</v>
      </c>
      <c r="D444">
        <v>0</v>
      </c>
      <c r="E444">
        <v>66</v>
      </c>
      <c r="F444">
        <v>-0.28528341165972915</v>
      </c>
      <c r="G444">
        <v>0</v>
      </c>
      <c r="H444" s="1">
        <v>-0.28499798546354249</v>
      </c>
      <c r="I444" s="1">
        <v>0</v>
      </c>
      <c r="J444" s="1">
        <v>-0.28499798546354249</v>
      </c>
      <c r="K444" s="2">
        <v>74.400000000000006</v>
      </c>
      <c r="L444">
        <v>155</v>
      </c>
      <c r="M444" s="2">
        <v>30.967739999999999</v>
      </c>
      <c r="N444">
        <v>0</v>
      </c>
      <c r="O444">
        <v>0</v>
      </c>
      <c r="P444">
        <v>0</v>
      </c>
      <c r="Q444">
        <v>0</v>
      </c>
      <c r="R444">
        <v>0</v>
      </c>
      <c r="S444">
        <v>2</v>
      </c>
      <c r="T444">
        <v>0</v>
      </c>
      <c r="U444">
        <v>1</v>
      </c>
      <c r="V444">
        <v>0</v>
      </c>
      <c r="W444">
        <v>2</v>
      </c>
    </row>
    <row r="445" spans="1:23" x14ac:dyDescent="0.3">
      <c r="A445">
        <v>5</v>
      </c>
      <c r="B445">
        <v>293</v>
      </c>
      <c r="C445">
        <v>1</v>
      </c>
      <c r="D445">
        <v>1</v>
      </c>
      <c r="E445">
        <v>62</v>
      </c>
      <c r="F445">
        <v>-0.7306907678810084</v>
      </c>
      <c r="G445">
        <v>62</v>
      </c>
      <c r="H445" s="1">
        <v>-0.7299597114019386</v>
      </c>
      <c r="I445" s="1">
        <v>-0.7299597114019386</v>
      </c>
      <c r="J445" s="1">
        <v>0</v>
      </c>
      <c r="K445" s="2">
        <v>99.8</v>
      </c>
      <c r="L445">
        <v>158</v>
      </c>
      <c r="M445" s="2">
        <v>39.97757</v>
      </c>
      <c r="N445">
        <v>1</v>
      </c>
      <c r="O445">
        <v>0</v>
      </c>
      <c r="P445">
        <v>1</v>
      </c>
      <c r="Q445">
        <v>0</v>
      </c>
      <c r="R445">
        <v>0</v>
      </c>
      <c r="S445">
        <v>3</v>
      </c>
      <c r="T445">
        <v>0</v>
      </c>
      <c r="U445">
        <v>0</v>
      </c>
      <c r="V445">
        <v>1</v>
      </c>
      <c r="W445">
        <v>4</v>
      </c>
    </row>
    <row r="446" spans="1:23" x14ac:dyDescent="0.3">
      <c r="A446">
        <v>5</v>
      </c>
      <c r="B446">
        <v>286</v>
      </c>
      <c r="C446">
        <v>1</v>
      </c>
      <c r="D446">
        <v>0</v>
      </c>
      <c r="E446">
        <v>71</v>
      </c>
      <c r="F446">
        <v>0.27147578361687003</v>
      </c>
      <c r="G446">
        <v>0</v>
      </c>
      <c r="H446" s="1">
        <v>0.27120417195945273</v>
      </c>
      <c r="I446" s="1">
        <v>0</v>
      </c>
      <c r="J446" s="1">
        <v>0.27120417195945273</v>
      </c>
      <c r="K446" s="2">
        <v>90.7</v>
      </c>
      <c r="L446">
        <v>163</v>
      </c>
      <c r="M446" s="2">
        <v>34.137529999999998</v>
      </c>
      <c r="N446">
        <v>0</v>
      </c>
      <c r="O446">
        <v>0</v>
      </c>
      <c r="P446">
        <v>1</v>
      </c>
      <c r="Q446">
        <v>0</v>
      </c>
      <c r="R446">
        <v>0</v>
      </c>
      <c r="S446">
        <v>2</v>
      </c>
      <c r="T446">
        <v>0</v>
      </c>
      <c r="U446">
        <v>1</v>
      </c>
      <c r="V446">
        <v>0</v>
      </c>
      <c r="W446">
        <v>5</v>
      </c>
    </row>
    <row r="447" spans="1:23" x14ac:dyDescent="0.3">
      <c r="A447">
        <v>5</v>
      </c>
      <c r="B447">
        <v>289</v>
      </c>
      <c r="C447">
        <v>1</v>
      </c>
      <c r="D447">
        <v>0</v>
      </c>
      <c r="E447">
        <v>71</v>
      </c>
      <c r="F447">
        <v>0.27147578361687003</v>
      </c>
      <c r="G447">
        <v>0</v>
      </c>
      <c r="H447" s="1">
        <v>0.27120417195945273</v>
      </c>
      <c r="I447" s="1">
        <v>0</v>
      </c>
      <c r="J447" s="1">
        <v>0.27120417195945273</v>
      </c>
      <c r="K447" s="2">
        <v>54.4</v>
      </c>
      <c r="L447">
        <v>161</v>
      </c>
      <c r="M447" s="2">
        <v>20.98685</v>
      </c>
      <c r="N447">
        <v>0</v>
      </c>
      <c r="O447">
        <v>0</v>
      </c>
      <c r="P447">
        <v>0</v>
      </c>
      <c r="Q447">
        <v>0</v>
      </c>
      <c r="R447">
        <v>0</v>
      </c>
      <c r="S447">
        <v>3</v>
      </c>
      <c r="T447">
        <v>0</v>
      </c>
      <c r="U447">
        <v>0</v>
      </c>
      <c r="V447">
        <v>1</v>
      </c>
      <c r="W447">
        <v>4</v>
      </c>
    </row>
    <row r="448" spans="1:23" x14ac:dyDescent="0.3">
      <c r="A448">
        <v>5</v>
      </c>
      <c r="B448">
        <v>294</v>
      </c>
      <c r="C448">
        <v>1</v>
      </c>
      <c r="D448">
        <v>0</v>
      </c>
      <c r="E448">
        <v>82</v>
      </c>
      <c r="F448">
        <v>1.4963460132253881</v>
      </c>
      <c r="G448">
        <v>0</v>
      </c>
      <c r="H448" s="1">
        <v>1.4948489182900422</v>
      </c>
      <c r="I448" s="1">
        <v>0</v>
      </c>
      <c r="J448" s="1">
        <v>1.4948489182900422</v>
      </c>
      <c r="K448" s="2">
        <v>68.900000000000006</v>
      </c>
      <c r="L448">
        <v>155</v>
      </c>
      <c r="M448" s="2">
        <v>28.678460000000001</v>
      </c>
      <c r="N448">
        <v>0</v>
      </c>
      <c r="O448">
        <v>0</v>
      </c>
      <c r="P448">
        <v>1</v>
      </c>
      <c r="Q448">
        <v>0</v>
      </c>
      <c r="R448">
        <v>0</v>
      </c>
      <c r="S448">
        <v>3</v>
      </c>
      <c r="T448">
        <v>0</v>
      </c>
      <c r="U448">
        <v>0</v>
      </c>
      <c r="V448">
        <v>1</v>
      </c>
      <c r="W448">
        <v>7</v>
      </c>
    </row>
    <row r="449" spans="1:23" x14ac:dyDescent="0.3">
      <c r="A449">
        <v>6</v>
      </c>
      <c r="B449">
        <v>309</v>
      </c>
      <c r="C449">
        <v>1</v>
      </c>
      <c r="D449">
        <v>0</v>
      </c>
      <c r="E449">
        <v>65</v>
      </c>
      <c r="F449">
        <v>-0.39663525071504896</v>
      </c>
      <c r="G449">
        <v>0</v>
      </c>
      <c r="H449" s="1">
        <v>-0.39623841694814149</v>
      </c>
      <c r="I449" s="1">
        <v>0</v>
      </c>
      <c r="J449" s="1">
        <v>-0.39623841694814149</v>
      </c>
      <c r="K449" s="2">
        <v>63.5</v>
      </c>
      <c r="L449">
        <v>160</v>
      </c>
      <c r="M449" s="2">
        <v>24.804690000000001</v>
      </c>
      <c r="N449">
        <v>1</v>
      </c>
      <c r="O449">
        <v>0</v>
      </c>
      <c r="P449">
        <v>0</v>
      </c>
      <c r="Q449">
        <v>0</v>
      </c>
      <c r="R449">
        <v>0</v>
      </c>
      <c r="S449">
        <v>3</v>
      </c>
      <c r="T449">
        <v>0</v>
      </c>
      <c r="U449">
        <v>0</v>
      </c>
      <c r="V449">
        <v>1</v>
      </c>
      <c r="W449">
        <v>2</v>
      </c>
    </row>
    <row r="450" spans="1:23" x14ac:dyDescent="0.3">
      <c r="A450">
        <v>2</v>
      </c>
      <c r="B450">
        <v>71</v>
      </c>
      <c r="C450">
        <v>1</v>
      </c>
      <c r="D450">
        <v>0</v>
      </c>
      <c r="E450">
        <v>82</v>
      </c>
      <c r="F450">
        <v>1.4963460132253881</v>
      </c>
      <c r="G450">
        <v>0</v>
      </c>
      <c r="H450" s="1">
        <v>1.4948489182900422</v>
      </c>
      <c r="I450" s="1">
        <v>0</v>
      </c>
      <c r="J450" s="1">
        <v>1.4948489182900422</v>
      </c>
      <c r="K450" s="2">
        <v>63</v>
      </c>
      <c r="L450">
        <v>162</v>
      </c>
      <c r="M450" s="2">
        <v>24.005490000000002</v>
      </c>
      <c r="N450">
        <v>0</v>
      </c>
      <c r="O450">
        <v>0</v>
      </c>
      <c r="P450">
        <v>0</v>
      </c>
      <c r="Q450">
        <v>0</v>
      </c>
      <c r="R450">
        <v>0</v>
      </c>
      <c r="S450">
        <v>2</v>
      </c>
      <c r="T450">
        <v>0</v>
      </c>
      <c r="U450">
        <v>1</v>
      </c>
      <c r="V450">
        <v>0</v>
      </c>
      <c r="W450">
        <v>5</v>
      </c>
    </row>
    <row r="451" spans="1:23" x14ac:dyDescent="0.3">
      <c r="A451">
        <v>5</v>
      </c>
      <c r="B451">
        <v>296</v>
      </c>
      <c r="C451">
        <v>1</v>
      </c>
      <c r="D451">
        <v>0</v>
      </c>
      <c r="E451">
        <v>56</v>
      </c>
      <c r="F451">
        <v>-1.3988018022129274</v>
      </c>
      <c r="G451">
        <v>0</v>
      </c>
      <c r="H451" s="1">
        <v>-1.3974023003095328</v>
      </c>
      <c r="I451" s="1">
        <v>0</v>
      </c>
      <c r="J451" s="1">
        <v>-1.3974023003095328</v>
      </c>
      <c r="K451" s="2">
        <v>62.6</v>
      </c>
      <c r="L451">
        <v>155</v>
      </c>
      <c r="M451" s="2">
        <v>26.056190000000001</v>
      </c>
      <c r="N451">
        <v>0</v>
      </c>
      <c r="O451">
        <v>0</v>
      </c>
      <c r="P451">
        <v>0</v>
      </c>
      <c r="Q451">
        <v>0</v>
      </c>
      <c r="R451">
        <v>0</v>
      </c>
      <c r="S451">
        <v>1</v>
      </c>
      <c r="T451">
        <v>1</v>
      </c>
      <c r="U451">
        <v>0</v>
      </c>
      <c r="V451">
        <v>0</v>
      </c>
      <c r="W451">
        <v>0</v>
      </c>
    </row>
    <row r="452" spans="1:23" x14ac:dyDescent="0.3">
      <c r="A452">
        <v>5</v>
      </c>
      <c r="B452">
        <v>301</v>
      </c>
      <c r="C452">
        <v>1</v>
      </c>
      <c r="D452">
        <v>1</v>
      </c>
      <c r="E452">
        <v>88</v>
      </c>
      <c r="F452">
        <v>2.1644570475573071</v>
      </c>
      <c r="G452">
        <v>88</v>
      </c>
      <c r="H452" s="1">
        <v>2.1622915071976365</v>
      </c>
      <c r="I452" s="1">
        <v>2.1622915071976365</v>
      </c>
      <c r="J452" s="1">
        <v>0</v>
      </c>
      <c r="K452" s="2">
        <v>57.2</v>
      </c>
      <c r="L452">
        <v>155</v>
      </c>
      <c r="M452" s="2">
        <v>23.808530000000001</v>
      </c>
      <c r="N452">
        <v>0</v>
      </c>
      <c r="O452">
        <v>0</v>
      </c>
      <c r="P452">
        <v>0</v>
      </c>
      <c r="Q452">
        <v>0</v>
      </c>
      <c r="R452">
        <v>0</v>
      </c>
      <c r="S452">
        <v>1</v>
      </c>
      <c r="T452">
        <v>1</v>
      </c>
      <c r="U452">
        <v>0</v>
      </c>
      <c r="V452">
        <v>0</v>
      </c>
      <c r="W452">
        <v>7</v>
      </c>
    </row>
    <row r="453" spans="1:23" x14ac:dyDescent="0.3">
      <c r="A453">
        <v>2</v>
      </c>
      <c r="B453">
        <v>86</v>
      </c>
      <c r="C453">
        <v>1</v>
      </c>
      <c r="D453">
        <v>0</v>
      </c>
      <c r="E453">
        <v>69</v>
      </c>
      <c r="F453">
        <v>4.8772105506230352E-2</v>
      </c>
      <c r="G453">
        <v>0</v>
      </c>
      <c r="H453" s="1">
        <v>4.8723308990254642E-2</v>
      </c>
      <c r="I453" s="1">
        <v>0</v>
      </c>
      <c r="J453" s="1">
        <v>4.8723308990254642E-2</v>
      </c>
      <c r="K453" s="2">
        <v>91.2</v>
      </c>
      <c r="L453">
        <v>163</v>
      </c>
      <c r="M453" s="2">
        <v>34.325719999999997</v>
      </c>
      <c r="N453">
        <v>0</v>
      </c>
      <c r="O453">
        <v>0</v>
      </c>
      <c r="P453">
        <v>1</v>
      </c>
      <c r="Q453">
        <v>0</v>
      </c>
      <c r="R453">
        <v>0</v>
      </c>
      <c r="S453">
        <v>1</v>
      </c>
      <c r="T453">
        <v>1</v>
      </c>
      <c r="U453">
        <v>0</v>
      </c>
      <c r="V453">
        <v>0</v>
      </c>
      <c r="W453">
        <v>4</v>
      </c>
    </row>
    <row r="454" spans="1:23" x14ac:dyDescent="0.3">
      <c r="A454">
        <v>6</v>
      </c>
      <c r="B454">
        <v>309</v>
      </c>
      <c r="C454">
        <v>1</v>
      </c>
      <c r="D454">
        <v>1</v>
      </c>
      <c r="E454">
        <v>70</v>
      </c>
      <c r="F454">
        <v>0.16012394456155019</v>
      </c>
      <c r="G454">
        <v>70</v>
      </c>
      <c r="H454" s="1">
        <v>0.15996374047485368</v>
      </c>
      <c r="I454" s="1">
        <v>0.15996374047485368</v>
      </c>
      <c r="J454" s="1">
        <v>0</v>
      </c>
      <c r="K454" s="2">
        <v>87.5</v>
      </c>
      <c r="L454">
        <v>170</v>
      </c>
      <c r="M454" s="2">
        <v>30.276820000000001</v>
      </c>
      <c r="N454">
        <v>0</v>
      </c>
      <c r="O454">
        <v>0</v>
      </c>
      <c r="P454">
        <v>1</v>
      </c>
      <c r="Q454">
        <v>0</v>
      </c>
      <c r="R454">
        <v>0</v>
      </c>
      <c r="S454">
        <v>1</v>
      </c>
      <c r="T454">
        <v>1</v>
      </c>
      <c r="U454">
        <v>0</v>
      </c>
      <c r="V454">
        <v>0</v>
      </c>
      <c r="W454">
        <v>6</v>
      </c>
    </row>
    <row r="455" spans="1:23" x14ac:dyDescent="0.3">
      <c r="A455">
        <v>3</v>
      </c>
      <c r="B455">
        <v>187</v>
      </c>
      <c r="C455">
        <v>1</v>
      </c>
      <c r="D455">
        <v>0</v>
      </c>
      <c r="E455">
        <v>74</v>
      </c>
      <c r="F455">
        <v>0.60553130078282946</v>
      </c>
      <c r="G455">
        <v>0</v>
      </c>
      <c r="H455" s="1">
        <v>0.60492546641324985</v>
      </c>
      <c r="I455" s="1">
        <v>0</v>
      </c>
      <c r="J455" s="1">
        <v>0.60492546641324985</v>
      </c>
      <c r="K455" s="2">
        <v>99.3</v>
      </c>
      <c r="L455">
        <v>162</v>
      </c>
      <c r="M455" s="2">
        <v>37.837220000000002</v>
      </c>
      <c r="N455">
        <v>0</v>
      </c>
      <c r="O455">
        <v>0</v>
      </c>
      <c r="P455">
        <v>0</v>
      </c>
      <c r="Q455">
        <v>0</v>
      </c>
      <c r="R455">
        <v>0</v>
      </c>
      <c r="S455">
        <v>1</v>
      </c>
      <c r="T455">
        <v>1</v>
      </c>
      <c r="U455">
        <v>0</v>
      </c>
      <c r="V455">
        <v>0</v>
      </c>
      <c r="W455">
        <v>3</v>
      </c>
    </row>
    <row r="456" spans="1:23" x14ac:dyDescent="0.3">
      <c r="A456">
        <v>3</v>
      </c>
      <c r="B456">
        <v>175</v>
      </c>
      <c r="C456">
        <v>1</v>
      </c>
      <c r="D456">
        <v>0</v>
      </c>
      <c r="E456">
        <v>56</v>
      </c>
      <c r="F456">
        <v>-1.3988018022129274</v>
      </c>
      <c r="G456">
        <v>0</v>
      </c>
      <c r="H456" s="1">
        <v>-1.3974023003095328</v>
      </c>
      <c r="I456" s="1">
        <v>0</v>
      </c>
      <c r="J456" s="1">
        <v>-1.3974023003095328</v>
      </c>
      <c r="K456" s="2">
        <v>81.599999999999994</v>
      </c>
      <c r="L456">
        <v>162</v>
      </c>
      <c r="M456" s="2">
        <v>31.09282</v>
      </c>
      <c r="N456">
        <v>0</v>
      </c>
      <c r="O456">
        <v>0</v>
      </c>
      <c r="P456">
        <v>1</v>
      </c>
      <c r="Q456">
        <v>0</v>
      </c>
      <c r="R456">
        <v>0</v>
      </c>
      <c r="S456">
        <v>3</v>
      </c>
      <c r="T456">
        <v>0</v>
      </c>
      <c r="U456">
        <v>0</v>
      </c>
      <c r="V456">
        <v>1</v>
      </c>
      <c r="W456">
        <v>2</v>
      </c>
    </row>
    <row r="457" spans="1:23" x14ac:dyDescent="0.3">
      <c r="A457">
        <v>1</v>
      </c>
      <c r="B457">
        <v>7</v>
      </c>
      <c r="C457">
        <v>1</v>
      </c>
      <c r="D457">
        <v>0</v>
      </c>
      <c r="E457">
        <v>77</v>
      </c>
      <c r="F457">
        <v>0.93958681794878895</v>
      </c>
      <c r="G457">
        <v>0</v>
      </c>
      <c r="H457" s="1">
        <v>0.93864676086704701</v>
      </c>
      <c r="I457" s="1">
        <v>0</v>
      </c>
      <c r="J457" s="1">
        <v>0.93864676086704701</v>
      </c>
      <c r="K457" s="2">
        <v>54.4</v>
      </c>
      <c r="L457">
        <v>153</v>
      </c>
      <c r="M457" s="2">
        <v>23.23893</v>
      </c>
      <c r="N457">
        <v>0</v>
      </c>
      <c r="O457">
        <v>0</v>
      </c>
      <c r="P457">
        <v>1</v>
      </c>
      <c r="Q457">
        <v>0</v>
      </c>
      <c r="R457">
        <v>0</v>
      </c>
      <c r="S457">
        <v>2</v>
      </c>
      <c r="T457">
        <v>0</v>
      </c>
      <c r="U457">
        <v>1</v>
      </c>
      <c r="V457">
        <v>0</v>
      </c>
      <c r="W457">
        <v>7</v>
      </c>
    </row>
    <row r="458" spans="1:23" x14ac:dyDescent="0.3">
      <c r="A458">
        <v>6</v>
      </c>
      <c r="B458">
        <v>309</v>
      </c>
      <c r="C458">
        <v>1</v>
      </c>
      <c r="D458">
        <v>0</v>
      </c>
      <c r="E458">
        <v>65</v>
      </c>
      <c r="F458">
        <v>-0.39663525071504896</v>
      </c>
      <c r="G458">
        <v>0</v>
      </c>
      <c r="H458" s="1">
        <v>-0.39623841694814149</v>
      </c>
      <c r="I458" s="1">
        <v>0</v>
      </c>
      <c r="J458" s="1">
        <v>-0.39623841694814149</v>
      </c>
      <c r="K458" s="2">
        <v>72.599999999999994</v>
      </c>
      <c r="L458">
        <v>165</v>
      </c>
      <c r="M458" s="2">
        <v>26.66667</v>
      </c>
      <c r="N458">
        <v>1</v>
      </c>
      <c r="O458">
        <v>0</v>
      </c>
      <c r="P458">
        <v>0</v>
      </c>
      <c r="Q458">
        <v>0</v>
      </c>
      <c r="R458">
        <v>0</v>
      </c>
      <c r="S458">
        <v>3</v>
      </c>
      <c r="T458">
        <v>0</v>
      </c>
      <c r="U458">
        <v>0</v>
      </c>
      <c r="V458">
        <v>1</v>
      </c>
      <c r="W458">
        <v>2</v>
      </c>
    </row>
    <row r="459" spans="1:23" x14ac:dyDescent="0.3">
      <c r="A459">
        <v>1</v>
      </c>
      <c r="B459">
        <v>37</v>
      </c>
      <c r="C459">
        <v>1</v>
      </c>
      <c r="D459">
        <v>1</v>
      </c>
      <c r="E459">
        <v>88</v>
      </c>
      <c r="F459">
        <v>2.1644570475573071</v>
      </c>
      <c r="G459">
        <v>88</v>
      </c>
      <c r="H459" s="1">
        <v>2.1622915071976365</v>
      </c>
      <c r="I459" s="1">
        <v>2.1622915071976365</v>
      </c>
      <c r="J459" s="1">
        <v>0</v>
      </c>
      <c r="K459" s="2">
        <v>59</v>
      </c>
      <c r="L459">
        <v>168</v>
      </c>
      <c r="M459" s="2">
        <v>20.904199999999999</v>
      </c>
      <c r="N459">
        <v>0</v>
      </c>
      <c r="O459">
        <v>0</v>
      </c>
      <c r="P459">
        <v>1</v>
      </c>
      <c r="Q459">
        <v>0</v>
      </c>
      <c r="R459">
        <v>0</v>
      </c>
      <c r="S459">
        <v>3</v>
      </c>
      <c r="T459">
        <v>0</v>
      </c>
      <c r="U459">
        <v>0</v>
      </c>
      <c r="V459">
        <v>1</v>
      </c>
      <c r="W459">
        <v>9</v>
      </c>
    </row>
    <row r="460" spans="1:23" x14ac:dyDescent="0.3">
      <c r="A460">
        <v>5</v>
      </c>
      <c r="B460">
        <v>304</v>
      </c>
      <c r="C460">
        <v>1</v>
      </c>
      <c r="D460">
        <v>1</v>
      </c>
      <c r="E460">
        <v>82</v>
      </c>
      <c r="F460">
        <v>1.4963460132253881</v>
      </c>
      <c r="G460">
        <v>82</v>
      </c>
      <c r="H460" s="1">
        <v>1.4948489182900422</v>
      </c>
      <c r="I460" s="1">
        <v>1.4948489182900422</v>
      </c>
      <c r="J460" s="1">
        <v>0</v>
      </c>
      <c r="K460" s="2">
        <v>69.400000000000006</v>
      </c>
      <c r="L460">
        <v>155</v>
      </c>
      <c r="M460" s="2">
        <v>28.886579999999999</v>
      </c>
      <c r="N460">
        <v>0</v>
      </c>
      <c r="O460">
        <v>0</v>
      </c>
      <c r="P460">
        <v>1</v>
      </c>
      <c r="Q460">
        <v>0</v>
      </c>
      <c r="R460">
        <v>0</v>
      </c>
      <c r="S460">
        <v>3</v>
      </c>
      <c r="T460">
        <v>0</v>
      </c>
      <c r="U460">
        <v>0</v>
      </c>
      <c r="V460">
        <v>1</v>
      </c>
      <c r="W460">
        <v>8</v>
      </c>
    </row>
    <row r="461" spans="1:23" x14ac:dyDescent="0.3">
      <c r="A461">
        <v>1</v>
      </c>
      <c r="B461">
        <v>35</v>
      </c>
      <c r="C461">
        <v>1</v>
      </c>
      <c r="D461">
        <v>1</v>
      </c>
      <c r="E461">
        <v>56</v>
      </c>
      <c r="F461">
        <v>-1.3988018022129274</v>
      </c>
      <c r="G461">
        <v>56</v>
      </c>
      <c r="H461" s="1">
        <v>-1.3974023003095328</v>
      </c>
      <c r="I461" s="1">
        <v>-1.3974023003095328</v>
      </c>
      <c r="J461" s="1">
        <v>0</v>
      </c>
      <c r="K461" s="2">
        <v>113.4</v>
      </c>
      <c r="L461">
        <v>165</v>
      </c>
      <c r="M461" s="2">
        <v>41.652889999999999</v>
      </c>
      <c r="N461">
        <v>0</v>
      </c>
      <c r="O461">
        <v>0</v>
      </c>
      <c r="P461">
        <v>1</v>
      </c>
      <c r="Q461">
        <v>0</v>
      </c>
      <c r="R461">
        <v>0</v>
      </c>
      <c r="S461">
        <v>2</v>
      </c>
      <c r="T461">
        <v>0</v>
      </c>
      <c r="U461">
        <v>1</v>
      </c>
      <c r="V461">
        <v>0</v>
      </c>
      <c r="W461">
        <v>3</v>
      </c>
    </row>
    <row r="462" spans="1:23" x14ac:dyDescent="0.3">
      <c r="A462">
        <v>6</v>
      </c>
      <c r="B462">
        <v>317</v>
      </c>
      <c r="C462">
        <v>1</v>
      </c>
      <c r="D462">
        <v>1</v>
      </c>
      <c r="E462">
        <v>77</v>
      </c>
      <c r="F462">
        <v>0.93958681794878895</v>
      </c>
      <c r="G462">
        <v>77</v>
      </c>
      <c r="H462" s="1">
        <v>0.93864676086704701</v>
      </c>
      <c r="I462" s="1">
        <v>0.93864676086704701</v>
      </c>
      <c r="J462" s="1">
        <v>0</v>
      </c>
      <c r="K462" s="2">
        <v>59</v>
      </c>
      <c r="L462">
        <v>166</v>
      </c>
      <c r="M462" s="2">
        <v>21.41095</v>
      </c>
      <c r="N462">
        <v>0</v>
      </c>
      <c r="O462">
        <v>0</v>
      </c>
      <c r="P462">
        <v>1</v>
      </c>
      <c r="Q462">
        <v>0</v>
      </c>
      <c r="R462">
        <v>1</v>
      </c>
      <c r="S462">
        <v>3</v>
      </c>
      <c r="T462">
        <v>0</v>
      </c>
      <c r="U462">
        <v>0</v>
      </c>
      <c r="V462">
        <v>1</v>
      </c>
      <c r="W462">
        <v>8</v>
      </c>
    </row>
    <row r="463" spans="1:23" x14ac:dyDescent="0.3">
      <c r="A463">
        <v>2</v>
      </c>
      <c r="B463">
        <v>64</v>
      </c>
      <c r="C463">
        <v>1</v>
      </c>
      <c r="D463">
        <v>0</v>
      </c>
      <c r="E463">
        <v>57</v>
      </c>
      <c r="F463">
        <v>-1.2874499631576075</v>
      </c>
      <c r="G463">
        <v>0</v>
      </c>
      <c r="H463" s="1">
        <v>-1.2861618688249339</v>
      </c>
      <c r="I463" s="1">
        <v>0</v>
      </c>
      <c r="J463" s="1">
        <v>-1.2861618688249339</v>
      </c>
      <c r="K463" s="2">
        <v>79.400000000000006</v>
      </c>
      <c r="L463">
        <v>166</v>
      </c>
      <c r="M463" s="2">
        <v>28.814050000000002</v>
      </c>
      <c r="N463">
        <v>0</v>
      </c>
      <c r="O463">
        <v>0</v>
      </c>
      <c r="P463">
        <v>0</v>
      </c>
      <c r="Q463">
        <v>0</v>
      </c>
      <c r="R463">
        <v>0</v>
      </c>
      <c r="S463">
        <v>2</v>
      </c>
      <c r="T463">
        <v>0</v>
      </c>
      <c r="U463">
        <v>1</v>
      </c>
      <c r="V463">
        <v>0</v>
      </c>
      <c r="W463">
        <v>0</v>
      </c>
    </row>
    <row r="464" spans="1:23" x14ac:dyDescent="0.3">
      <c r="A464">
        <v>6</v>
      </c>
      <c r="B464">
        <v>315</v>
      </c>
      <c r="C464">
        <v>1</v>
      </c>
      <c r="D464">
        <v>0</v>
      </c>
      <c r="E464">
        <v>71</v>
      </c>
      <c r="F464">
        <v>0.27147578361687003</v>
      </c>
      <c r="G464">
        <v>0</v>
      </c>
      <c r="H464" s="1">
        <v>0.27120417195945273</v>
      </c>
      <c r="I464" s="1">
        <v>0</v>
      </c>
      <c r="J464" s="1">
        <v>0.27120417195945273</v>
      </c>
      <c r="K464" s="2">
        <v>56.7</v>
      </c>
      <c r="L464">
        <v>166</v>
      </c>
      <c r="M464" s="2">
        <v>20.576280000000001</v>
      </c>
      <c r="N464">
        <v>0</v>
      </c>
      <c r="O464">
        <v>1</v>
      </c>
      <c r="P464">
        <v>0</v>
      </c>
      <c r="Q464">
        <v>0</v>
      </c>
      <c r="R464">
        <v>0</v>
      </c>
      <c r="S464">
        <v>1</v>
      </c>
      <c r="T464">
        <v>1</v>
      </c>
      <c r="U464">
        <v>0</v>
      </c>
      <c r="V464">
        <v>0</v>
      </c>
      <c r="W464">
        <v>5</v>
      </c>
    </row>
    <row r="465" spans="1:23" x14ac:dyDescent="0.3">
      <c r="A465">
        <v>1</v>
      </c>
      <c r="B465">
        <v>31</v>
      </c>
      <c r="C465">
        <v>1</v>
      </c>
      <c r="D465">
        <v>0</v>
      </c>
      <c r="E465">
        <v>75</v>
      </c>
      <c r="F465">
        <v>0.71688313983814933</v>
      </c>
      <c r="G465">
        <v>0</v>
      </c>
      <c r="H465" s="1">
        <v>0.7161658978978489</v>
      </c>
      <c r="I465" s="1">
        <v>0</v>
      </c>
      <c r="J465" s="1">
        <v>0.7161658978978489</v>
      </c>
      <c r="K465" s="2">
        <v>79.400000000000006</v>
      </c>
      <c r="L465">
        <v>175</v>
      </c>
      <c r="M465" s="2">
        <v>25.92653</v>
      </c>
      <c r="N465">
        <v>0</v>
      </c>
      <c r="O465">
        <v>1</v>
      </c>
      <c r="P465">
        <v>1</v>
      </c>
      <c r="Q465">
        <v>1</v>
      </c>
      <c r="R465">
        <v>0</v>
      </c>
      <c r="S465">
        <v>1</v>
      </c>
      <c r="T465">
        <v>1</v>
      </c>
      <c r="U465">
        <v>0</v>
      </c>
      <c r="V465">
        <v>0</v>
      </c>
      <c r="W465">
        <v>7</v>
      </c>
    </row>
    <row r="466" spans="1:23" x14ac:dyDescent="0.3">
      <c r="A466">
        <v>2</v>
      </c>
      <c r="B466">
        <v>64</v>
      </c>
      <c r="C466">
        <v>1</v>
      </c>
      <c r="D466">
        <v>0</v>
      </c>
      <c r="E466">
        <v>57</v>
      </c>
      <c r="F466">
        <v>-1.2874499631576075</v>
      </c>
      <c r="G466">
        <v>0</v>
      </c>
      <c r="H466" s="1">
        <v>-1.2861618688249339</v>
      </c>
      <c r="I466" s="1">
        <v>0</v>
      </c>
      <c r="J466" s="1">
        <v>-1.2861618688249339</v>
      </c>
      <c r="K466" s="2">
        <v>83.9</v>
      </c>
      <c r="L466">
        <v>158</v>
      </c>
      <c r="M466" s="2">
        <v>33.608400000000003</v>
      </c>
      <c r="N466">
        <v>1</v>
      </c>
      <c r="O466">
        <v>1</v>
      </c>
      <c r="P466">
        <v>0</v>
      </c>
      <c r="Q466">
        <v>0</v>
      </c>
      <c r="R466">
        <v>0</v>
      </c>
      <c r="S466">
        <v>2</v>
      </c>
      <c r="T466">
        <v>0</v>
      </c>
      <c r="U466">
        <v>1</v>
      </c>
      <c r="V466">
        <v>0</v>
      </c>
      <c r="W466">
        <v>1</v>
      </c>
    </row>
    <row r="467" spans="1:23" x14ac:dyDescent="0.3">
      <c r="A467">
        <v>6</v>
      </c>
      <c r="B467">
        <v>316</v>
      </c>
      <c r="C467">
        <v>1</v>
      </c>
      <c r="D467">
        <v>1</v>
      </c>
      <c r="E467">
        <v>57</v>
      </c>
      <c r="F467">
        <v>-1.2874499631576075</v>
      </c>
      <c r="G467">
        <v>57</v>
      </c>
      <c r="H467" s="1">
        <v>-1.2861618688249339</v>
      </c>
      <c r="I467" s="1">
        <v>-1.2861618688249339</v>
      </c>
      <c r="J467" s="1">
        <v>0</v>
      </c>
      <c r="K467" s="2">
        <v>81.599999999999994</v>
      </c>
      <c r="L467">
        <v>157</v>
      </c>
      <c r="M467" s="2">
        <v>33.104790000000001</v>
      </c>
      <c r="N467">
        <v>0</v>
      </c>
      <c r="O467">
        <v>0</v>
      </c>
      <c r="P467">
        <v>0</v>
      </c>
      <c r="Q467">
        <v>0</v>
      </c>
      <c r="R467">
        <v>0</v>
      </c>
      <c r="S467">
        <v>3</v>
      </c>
      <c r="T467">
        <v>0</v>
      </c>
      <c r="U467">
        <v>0</v>
      </c>
      <c r="V467">
        <v>1</v>
      </c>
      <c r="W467">
        <v>1</v>
      </c>
    </row>
    <row r="468" spans="1:23" x14ac:dyDescent="0.3">
      <c r="A468">
        <v>2</v>
      </c>
      <c r="B468">
        <v>86</v>
      </c>
      <c r="C468">
        <v>1</v>
      </c>
      <c r="D468">
        <v>0</v>
      </c>
      <c r="E468">
        <v>72</v>
      </c>
      <c r="F468">
        <v>0.38282762267218984</v>
      </c>
      <c r="G468">
        <v>0</v>
      </c>
      <c r="H468" s="1">
        <v>0.38244460344405179</v>
      </c>
      <c r="I468" s="1">
        <v>0</v>
      </c>
      <c r="J468" s="1">
        <v>0.38244460344405179</v>
      </c>
      <c r="K468" s="2">
        <v>63.5</v>
      </c>
      <c r="L468">
        <v>173</v>
      </c>
      <c r="M468" s="2">
        <v>21.21688</v>
      </c>
      <c r="N468">
        <v>0</v>
      </c>
      <c r="O468">
        <v>1</v>
      </c>
      <c r="P468">
        <v>0</v>
      </c>
      <c r="Q468">
        <v>0</v>
      </c>
      <c r="R468">
        <v>0</v>
      </c>
      <c r="S468">
        <v>3</v>
      </c>
      <c r="T468">
        <v>0</v>
      </c>
      <c r="U468">
        <v>0</v>
      </c>
      <c r="V468">
        <v>1</v>
      </c>
      <c r="W468">
        <v>4</v>
      </c>
    </row>
    <row r="469" spans="1:23" x14ac:dyDescent="0.3">
      <c r="A469">
        <v>5</v>
      </c>
      <c r="B469">
        <v>301</v>
      </c>
      <c r="C469">
        <v>1</v>
      </c>
      <c r="D469">
        <v>1</v>
      </c>
      <c r="E469">
        <v>64</v>
      </c>
      <c r="F469">
        <v>-0.50798708977036877</v>
      </c>
      <c r="G469">
        <v>64</v>
      </c>
      <c r="H469" s="1">
        <v>-0.5074788484327406</v>
      </c>
      <c r="I469" s="1">
        <v>-0.5074788484327406</v>
      </c>
      <c r="J469" s="1">
        <v>0</v>
      </c>
      <c r="K469" s="2">
        <v>111.1</v>
      </c>
      <c r="L469">
        <v>160</v>
      </c>
      <c r="M469" s="2">
        <v>43.398440000000001</v>
      </c>
      <c r="N469">
        <v>0</v>
      </c>
      <c r="O469">
        <v>0</v>
      </c>
      <c r="P469">
        <v>1</v>
      </c>
      <c r="Q469">
        <v>0</v>
      </c>
      <c r="R469">
        <v>0</v>
      </c>
      <c r="S469">
        <v>3</v>
      </c>
      <c r="T469">
        <v>0</v>
      </c>
      <c r="U469">
        <v>0</v>
      </c>
      <c r="V469">
        <v>1</v>
      </c>
      <c r="W469">
        <v>4</v>
      </c>
    </row>
    <row r="470" spans="1:23" x14ac:dyDescent="0.3">
      <c r="A470">
        <v>3</v>
      </c>
      <c r="B470">
        <v>97</v>
      </c>
      <c r="C470">
        <v>1</v>
      </c>
      <c r="D470">
        <v>1</v>
      </c>
      <c r="E470">
        <v>67</v>
      </c>
      <c r="F470">
        <v>-0.17393157260440931</v>
      </c>
      <c r="G470">
        <v>67</v>
      </c>
      <c r="H470" s="1">
        <v>-0.17375755397894344</v>
      </c>
      <c r="I470" s="1">
        <v>-0.17375755397894344</v>
      </c>
      <c r="J470" s="1">
        <v>0</v>
      </c>
      <c r="K470" s="2">
        <v>79.400000000000006</v>
      </c>
      <c r="L470">
        <v>162</v>
      </c>
      <c r="M470" s="2">
        <v>30.254539999999999</v>
      </c>
      <c r="N470">
        <v>0</v>
      </c>
      <c r="O470">
        <v>0</v>
      </c>
      <c r="P470">
        <v>1</v>
      </c>
      <c r="Q470">
        <v>0</v>
      </c>
      <c r="R470">
        <v>0</v>
      </c>
      <c r="S470">
        <v>2</v>
      </c>
      <c r="T470">
        <v>0</v>
      </c>
      <c r="U470">
        <v>1</v>
      </c>
      <c r="V470">
        <v>0</v>
      </c>
      <c r="W470">
        <v>5</v>
      </c>
    </row>
    <row r="471" spans="1:23" x14ac:dyDescent="0.3">
      <c r="A471">
        <v>2</v>
      </c>
      <c r="B471">
        <v>70</v>
      </c>
      <c r="C471">
        <v>1</v>
      </c>
      <c r="D471">
        <v>0</v>
      </c>
      <c r="E471">
        <v>78</v>
      </c>
      <c r="F471">
        <v>1.0509386570041088</v>
      </c>
      <c r="G471">
        <v>0</v>
      </c>
      <c r="H471" s="1">
        <v>1.049887192351646</v>
      </c>
      <c r="I471" s="1">
        <v>0</v>
      </c>
      <c r="J471" s="1">
        <v>1.049887192351646</v>
      </c>
      <c r="K471" s="2">
        <v>63.5</v>
      </c>
      <c r="L471">
        <v>164</v>
      </c>
      <c r="M471" s="2">
        <v>23.609459999999999</v>
      </c>
      <c r="N471">
        <v>0</v>
      </c>
      <c r="O471">
        <v>0</v>
      </c>
      <c r="P471">
        <v>1</v>
      </c>
      <c r="Q471">
        <v>0</v>
      </c>
      <c r="R471">
        <v>0</v>
      </c>
      <c r="S471">
        <v>2</v>
      </c>
      <c r="T471">
        <v>0</v>
      </c>
      <c r="U471">
        <v>1</v>
      </c>
      <c r="V471">
        <v>0</v>
      </c>
      <c r="W471">
        <v>6</v>
      </c>
    </row>
    <row r="472" spans="1:23" x14ac:dyDescent="0.3">
      <c r="A472">
        <v>6</v>
      </c>
      <c r="B472">
        <v>311</v>
      </c>
      <c r="C472">
        <v>1</v>
      </c>
      <c r="D472">
        <v>0</v>
      </c>
      <c r="E472">
        <v>80</v>
      </c>
      <c r="F472">
        <v>1.2736423351147483</v>
      </c>
      <c r="G472">
        <v>0</v>
      </c>
      <c r="H472" s="1">
        <v>1.2723680553208441</v>
      </c>
      <c r="I472" s="1">
        <v>0</v>
      </c>
      <c r="J472" s="1">
        <v>1.2723680553208441</v>
      </c>
      <c r="K472" s="2">
        <v>63.5</v>
      </c>
      <c r="L472">
        <v>163</v>
      </c>
      <c r="M472" s="2">
        <v>23.900030000000001</v>
      </c>
      <c r="N472">
        <v>0</v>
      </c>
      <c r="O472">
        <v>0</v>
      </c>
      <c r="P472">
        <v>1</v>
      </c>
      <c r="Q472">
        <v>0</v>
      </c>
      <c r="R472">
        <v>0</v>
      </c>
      <c r="S472">
        <v>1</v>
      </c>
      <c r="T472">
        <v>1</v>
      </c>
      <c r="U472">
        <v>0</v>
      </c>
      <c r="V472">
        <v>0</v>
      </c>
      <c r="W472">
        <v>7</v>
      </c>
    </row>
    <row r="473" spans="1:23" x14ac:dyDescent="0.3">
      <c r="A473">
        <v>2</v>
      </c>
      <c r="B473">
        <v>68</v>
      </c>
      <c r="C473">
        <v>1</v>
      </c>
      <c r="D473">
        <v>0</v>
      </c>
      <c r="E473">
        <v>67</v>
      </c>
      <c r="F473">
        <v>-0.17393157260440931</v>
      </c>
      <c r="G473">
        <v>0</v>
      </c>
      <c r="H473" s="1">
        <v>-0.17375755397894344</v>
      </c>
      <c r="I473" s="1">
        <v>0</v>
      </c>
      <c r="J473" s="1">
        <v>-0.17375755397894344</v>
      </c>
      <c r="K473" s="2">
        <v>77.099999999999994</v>
      </c>
      <c r="L473">
        <v>162</v>
      </c>
      <c r="M473" s="2">
        <v>29.378139999999998</v>
      </c>
      <c r="N473">
        <v>0</v>
      </c>
      <c r="O473">
        <v>0</v>
      </c>
      <c r="P473">
        <v>1</v>
      </c>
      <c r="Q473">
        <v>0</v>
      </c>
      <c r="R473">
        <v>0</v>
      </c>
      <c r="S473">
        <v>1</v>
      </c>
      <c r="T473">
        <v>1</v>
      </c>
      <c r="U473">
        <v>0</v>
      </c>
      <c r="V473">
        <v>0</v>
      </c>
      <c r="W473">
        <v>4</v>
      </c>
    </row>
    <row r="474" spans="1:23" x14ac:dyDescent="0.3">
      <c r="A474">
        <v>4</v>
      </c>
      <c r="B474">
        <v>282</v>
      </c>
      <c r="C474">
        <v>1</v>
      </c>
      <c r="D474">
        <v>1</v>
      </c>
      <c r="E474">
        <v>82</v>
      </c>
      <c r="F474">
        <v>1.4963460132253881</v>
      </c>
      <c r="G474">
        <v>82</v>
      </c>
      <c r="H474" s="1">
        <v>1.4948489182900422</v>
      </c>
      <c r="I474" s="1">
        <v>1.4948489182900422</v>
      </c>
      <c r="J474" s="1">
        <v>0</v>
      </c>
      <c r="K474" s="2">
        <v>59</v>
      </c>
      <c r="L474">
        <v>147</v>
      </c>
      <c r="M474" s="2">
        <v>27.303439999999998</v>
      </c>
      <c r="N474">
        <v>0</v>
      </c>
      <c r="O474">
        <v>1</v>
      </c>
      <c r="P474">
        <v>1</v>
      </c>
      <c r="Q474">
        <v>1</v>
      </c>
      <c r="R474">
        <v>0</v>
      </c>
      <c r="S474">
        <v>3</v>
      </c>
      <c r="T474">
        <v>0</v>
      </c>
      <c r="U474">
        <v>0</v>
      </c>
      <c r="V474">
        <v>1</v>
      </c>
      <c r="W474">
        <v>9</v>
      </c>
    </row>
    <row r="475" spans="1:23" x14ac:dyDescent="0.3">
      <c r="A475">
        <v>3</v>
      </c>
      <c r="B475">
        <v>187</v>
      </c>
      <c r="C475">
        <v>1</v>
      </c>
      <c r="D475">
        <v>0</v>
      </c>
      <c r="E475">
        <v>77</v>
      </c>
      <c r="F475">
        <v>0.93958681794878895</v>
      </c>
      <c r="G475">
        <v>0</v>
      </c>
      <c r="H475" s="1">
        <v>0.93864676086704701</v>
      </c>
      <c r="I475" s="1">
        <v>0</v>
      </c>
      <c r="J475" s="1">
        <v>0.93864676086704701</v>
      </c>
      <c r="K475" s="2">
        <v>81.599999999999994</v>
      </c>
      <c r="L475">
        <v>170</v>
      </c>
      <c r="M475" s="2">
        <v>28.235289999999999</v>
      </c>
      <c r="N475">
        <v>0</v>
      </c>
      <c r="O475">
        <v>0</v>
      </c>
      <c r="P475">
        <v>0</v>
      </c>
      <c r="Q475">
        <v>0</v>
      </c>
      <c r="R475">
        <v>0</v>
      </c>
      <c r="S475">
        <v>1</v>
      </c>
      <c r="T475">
        <v>1</v>
      </c>
      <c r="U475">
        <v>0</v>
      </c>
      <c r="V475">
        <v>0</v>
      </c>
      <c r="W475">
        <v>4</v>
      </c>
    </row>
    <row r="476" spans="1:23" x14ac:dyDescent="0.3">
      <c r="A476">
        <v>3</v>
      </c>
      <c r="B476">
        <v>115</v>
      </c>
      <c r="C476">
        <v>1</v>
      </c>
      <c r="D476">
        <v>1</v>
      </c>
      <c r="E476">
        <v>77</v>
      </c>
      <c r="F476">
        <v>0.93958681794878895</v>
      </c>
      <c r="G476">
        <v>77</v>
      </c>
      <c r="H476" s="1">
        <v>0.93864676086704701</v>
      </c>
      <c r="I476" s="1">
        <v>0.93864676086704701</v>
      </c>
      <c r="J476" s="1">
        <v>0</v>
      </c>
      <c r="K476" s="2">
        <v>99.8</v>
      </c>
      <c r="L476">
        <v>157</v>
      </c>
      <c r="M476" s="2">
        <v>40.488460000000003</v>
      </c>
      <c r="N476">
        <v>0</v>
      </c>
      <c r="O476">
        <v>0</v>
      </c>
      <c r="P476">
        <v>1</v>
      </c>
      <c r="Q476">
        <v>0</v>
      </c>
      <c r="R476">
        <v>0</v>
      </c>
      <c r="S476">
        <v>1</v>
      </c>
      <c r="T476">
        <v>1</v>
      </c>
      <c r="U476">
        <v>0</v>
      </c>
      <c r="V476">
        <v>0</v>
      </c>
      <c r="W476">
        <v>7</v>
      </c>
    </row>
    <row r="477" spans="1:23" x14ac:dyDescent="0.3">
      <c r="A477">
        <v>6</v>
      </c>
      <c r="B477">
        <v>325</v>
      </c>
      <c r="C477">
        <v>1</v>
      </c>
      <c r="D477">
        <v>0</v>
      </c>
      <c r="E477">
        <v>81</v>
      </c>
      <c r="F477">
        <v>1.3849941741700682</v>
      </c>
      <c r="G477">
        <v>0</v>
      </c>
      <c r="H477" s="1">
        <v>1.3836084868054432</v>
      </c>
      <c r="I477" s="1">
        <v>0</v>
      </c>
      <c r="J477" s="1">
        <v>1.3836084868054432</v>
      </c>
      <c r="K477" s="2">
        <v>63.5</v>
      </c>
      <c r="L477">
        <v>155</v>
      </c>
      <c r="M477" s="2">
        <v>26.430800000000001</v>
      </c>
      <c r="N477">
        <v>0</v>
      </c>
      <c r="O477">
        <v>1</v>
      </c>
      <c r="P477">
        <v>1</v>
      </c>
      <c r="Q477">
        <v>1</v>
      </c>
      <c r="R477">
        <v>0</v>
      </c>
      <c r="S477">
        <v>2</v>
      </c>
      <c r="T477">
        <v>0</v>
      </c>
      <c r="U477">
        <v>1</v>
      </c>
      <c r="V477">
        <v>0</v>
      </c>
      <c r="W477">
        <v>8</v>
      </c>
    </row>
    <row r="478" spans="1:23" x14ac:dyDescent="0.3">
      <c r="A478">
        <v>5</v>
      </c>
      <c r="B478">
        <v>301</v>
      </c>
      <c r="C478">
        <v>1</v>
      </c>
      <c r="D478">
        <v>0</v>
      </c>
      <c r="E478">
        <v>86</v>
      </c>
      <c r="F478">
        <v>1.9417533694466673</v>
      </c>
      <c r="G478">
        <v>0</v>
      </c>
      <c r="H478" s="1">
        <v>1.9398106442284384</v>
      </c>
      <c r="I478" s="1">
        <v>0</v>
      </c>
      <c r="J478" s="1">
        <v>1.9398106442284384</v>
      </c>
      <c r="K478" s="2">
        <v>64.400000000000006</v>
      </c>
      <c r="L478">
        <v>158</v>
      </c>
      <c r="M478" s="2">
        <v>25.797149999999998</v>
      </c>
      <c r="N478">
        <v>0</v>
      </c>
      <c r="O478">
        <v>0</v>
      </c>
      <c r="P478">
        <v>1</v>
      </c>
      <c r="Q478">
        <v>0</v>
      </c>
      <c r="R478">
        <v>0</v>
      </c>
      <c r="S478">
        <v>2</v>
      </c>
      <c r="T478">
        <v>0</v>
      </c>
      <c r="U478">
        <v>1</v>
      </c>
      <c r="V478">
        <v>0</v>
      </c>
      <c r="W478">
        <v>8</v>
      </c>
    </row>
    <row r="479" spans="1:23" x14ac:dyDescent="0.3">
      <c r="A479">
        <v>2</v>
      </c>
      <c r="B479">
        <v>64</v>
      </c>
      <c r="C479">
        <v>1</v>
      </c>
      <c r="D479">
        <v>1</v>
      </c>
      <c r="E479">
        <v>86</v>
      </c>
      <c r="F479">
        <v>1.9417533694466673</v>
      </c>
      <c r="G479">
        <v>86</v>
      </c>
      <c r="H479" s="1">
        <v>1.9398106442284384</v>
      </c>
      <c r="I479" s="1">
        <v>1.9398106442284384</v>
      </c>
      <c r="J479" s="1">
        <v>0</v>
      </c>
      <c r="K479" s="2">
        <v>48.1</v>
      </c>
      <c r="L479">
        <v>168</v>
      </c>
      <c r="M479" s="2">
        <v>17.04223</v>
      </c>
      <c r="N479">
        <v>0</v>
      </c>
      <c r="O479">
        <v>0</v>
      </c>
      <c r="P479">
        <v>0</v>
      </c>
      <c r="Q479">
        <v>0</v>
      </c>
      <c r="R479">
        <v>0</v>
      </c>
      <c r="S479">
        <v>1</v>
      </c>
      <c r="T479">
        <v>1</v>
      </c>
      <c r="U479">
        <v>0</v>
      </c>
      <c r="V479">
        <v>0</v>
      </c>
      <c r="W479">
        <v>8</v>
      </c>
    </row>
    <row r="480" spans="1:23" x14ac:dyDescent="0.3">
      <c r="A480">
        <v>5</v>
      </c>
      <c r="B480">
        <v>294</v>
      </c>
      <c r="C480">
        <v>1</v>
      </c>
      <c r="D480">
        <v>1</v>
      </c>
      <c r="E480">
        <v>79</v>
      </c>
      <c r="F480">
        <v>1.1622904960594287</v>
      </c>
      <c r="G480">
        <v>79</v>
      </c>
      <c r="H480" s="1">
        <v>1.1611276238362451</v>
      </c>
      <c r="I480" s="1">
        <v>1.1611276238362451</v>
      </c>
      <c r="J480" s="1">
        <v>0</v>
      </c>
      <c r="K480" s="2">
        <v>48.5</v>
      </c>
      <c r="L480">
        <v>155</v>
      </c>
      <c r="M480" s="2">
        <v>20.18731</v>
      </c>
      <c r="N480">
        <v>0</v>
      </c>
      <c r="O480">
        <v>0</v>
      </c>
      <c r="P480">
        <v>1</v>
      </c>
      <c r="Q480">
        <v>0</v>
      </c>
      <c r="R480">
        <v>0</v>
      </c>
      <c r="S480">
        <v>3</v>
      </c>
      <c r="T480">
        <v>0</v>
      </c>
      <c r="U480">
        <v>0</v>
      </c>
      <c r="V480">
        <v>1</v>
      </c>
      <c r="W480">
        <v>8</v>
      </c>
    </row>
    <row r="481" spans="1:23" x14ac:dyDescent="0.3">
      <c r="A481">
        <v>6</v>
      </c>
      <c r="B481">
        <v>319</v>
      </c>
      <c r="C481">
        <v>1</v>
      </c>
      <c r="D481">
        <v>1</v>
      </c>
      <c r="E481">
        <v>65</v>
      </c>
      <c r="F481">
        <v>-0.39663525071504896</v>
      </c>
      <c r="G481">
        <v>65</v>
      </c>
      <c r="H481" s="1">
        <v>-0.39623841694814149</v>
      </c>
      <c r="I481" s="1">
        <v>-0.39623841694814149</v>
      </c>
      <c r="J481" s="1">
        <v>0</v>
      </c>
      <c r="K481" s="2">
        <v>86.2</v>
      </c>
      <c r="L481">
        <v>163</v>
      </c>
      <c r="M481" s="2">
        <v>32.443820000000002</v>
      </c>
      <c r="N481">
        <v>1</v>
      </c>
      <c r="O481">
        <v>0</v>
      </c>
      <c r="P481">
        <v>1</v>
      </c>
      <c r="Q481">
        <v>0</v>
      </c>
      <c r="R481">
        <v>0</v>
      </c>
      <c r="S481">
        <v>3</v>
      </c>
      <c r="T481">
        <v>0</v>
      </c>
      <c r="U481">
        <v>0</v>
      </c>
      <c r="V481">
        <v>1</v>
      </c>
      <c r="W481">
        <v>5</v>
      </c>
    </row>
    <row r="482" spans="1:23" x14ac:dyDescent="0.3">
      <c r="A482">
        <v>2</v>
      </c>
      <c r="B482">
        <v>64</v>
      </c>
      <c r="C482">
        <v>1</v>
      </c>
      <c r="D482">
        <v>0</v>
      </c>
      <c r="E482">
        <v>62</v>
      </c>
      <c r="F482">
        <v>-0.7306907678810084</v>
      </c>
      <c r="G482">
        <v>0</v>
      </c>
      <c r="H482" s="1">
        <v>-0.7299597114019386</v>
      </c>
      <c r="I482" s="1">
        <v>0</v>
      </c>
      <c r="J482" s="1">
        <v>-0.7299597114019386</v>
      </c>
      <c r="K482" s="2">
        <v>56.7</v>
      </c>
      <c r="L482">
        <v>165</v>
      </c>
      <c r="M482" s="2">
        <v>20.826450000000001</v>
      </c>
      <c r="N482">
        <v>0</v>
      </c>
      <c r="O482">
        <v>0</v>
      </c>
      <c r="P482">
        <v>1</v>
      </c>
      <c r="Q482">
        <v>0</v>
      </c>
      <c r="R482">
        <v>0</v>
      </c>
      <c r="S482">
        <v>2</v>
      </c>
      <c r="T482">
        <v>0</v>
      </c>
      <c r="U482">
        <v>1</v>
      </c>
      <c r="V482">
        <v>0</v>
      </c>
      <c r="W482">
        <v>4</v>
      </c>
    </row>
    <row r="483" spans="1:23" x14ac:dyDescent="0.3">
      <c r="A483">
        <v>5</v>
      </c>
      <c r="B483">
        <v>288</v>
      </c>
      <c r="C483">
        <v>1</v>
      </c>
      <c r="D483">
        <v>1</v>
      </c>
      <c r="E483">
        <v>59</v>
      </c>
      <c r="F483">
        <v>-1.064746285046968</v>
      </c>
      <c r="G483">
        <v>59</v>
      </c>
      <c r="H483" s="1">
        <v>-1.0636810058557358</v>
      </c>
      <c r="I483" s="1">
        <v>-1.0636810058557358</v>
      </c>
      <c r="J483" s="1">
        <v>0</v>
      </c>
      <c r="K483" s="2">
        <v>67.599999999999994</v>
      </c>
      <c r="L483">
        <v>160</v>
      </c>
      <c r="M483" s="2">
        <v>26.40625</v>
      </c>
      <c r="N483">
        <v>0</v>
      </c>
      <c r="O483">
        <v>0</v>
      </c>
      <c r="P483">
        <v>1</v>
      </c>
      <c r="Q483">
        <v>0</v>
      </c>
      <c r="R483">
        <v>1</v>
      </c>
      <c r="S483">
        <v>3</v>
      </c>
      <c r="T483">
        <v>0</v>
      </c>
      <c r="U483">
        <v>0</v>
      </c>
      <c r="V483">
        <v>1</v>
      </c>
      <c r="W483">
        <v>4</v>
      </c>
    </row>
    <row r="484" spans="1:23" x14ac:dyDescent="0.3">
      <c r="A484">
        <v>5</v>
      </c>
      <c r="B484">
        <v>296</v>
      </c>
      <c r="C484">
        <v>1</v>
      </c>
      <c r="D484">
        <v>0</v>
      </c>
      <c r="E484">
        <v>68</v>
      </c>
      <c r="F484">
        <v>-6.2579733549089481E-2</v>
      </c>
      <c r="G484">
        <v>0</v>
      </c>
      <c r="H484" s="1">
        <v>-6.2517122494344393E-2</v>
      </c>
      <c r="I484" s="1">
        <v>0</v>
      </c>
      <c r="J484" s="1">
        <v>-6.2517122494344393E-2</v>
      </c>
      <c r="K484" s="2">
        <v>65.3</v>
      </c>
      <c r="L484">
        <v>161</v>
      </c>
      <c r="M484" s="2">
        <v>25.191929999999999</v>
      </c>
      <c r="N484">
        <v>1</v>
      </c>
      <c r="O484">
        <v>0</v>
      </c>
      <c r="P484">
        <v>0</v>
      </c>
      <c r="Q484">
        <v>0</v>
      </c>
      <c r="R484">
        <v>0</v>
      </c>
      <c r="S484">
        <v>2</v>
      </c>
      <c r="T484">
        <v>0</v>
      </c>
      <c r="U484">
        <v>1</v>
      </c>
      <c r="V484">
        <v>0</v>
      </c>
      <c r="W484">
        <v>2</v>
      </c>
    </row>
    <row r="485" spans="1:23" x14ac:dyDescent="0.3">
      <c r="A485">
        <v>6</v>
      </c>
      <c r="B485">
        <v>305</v>
      </c>
      <c r="C485">
        <v>1</v>
      </c>
      <c r="D485">
        <v>0</v>
      </c>
      <c r="E485">
        <v>61</v>
      </c>
      <c r="F485">
        <v>-0.84204260693632826</v>
      </c>
      <c r="G485">
        <v>0</v>
      </c>
      <c r="H485" s="1">
        <v>-0.84120014288653766</v>
      </c>
      <c r="I485" s="1">
        <v>0</v>
      </c>
      <c r="J485" s="1">
        <v>-0.84120014288653766</v>
      </c>
      <c r="K485" s="2">
        <v>85.7</v>
      </c>
      <c r="L485">
        <v>162</v>
      </c>
      <c r="M485" s="2">
        <v>32.655079999999998</v>
      </c>
      <c r="N485">
        <v>1</v>
      </c>
      <c r="O485">
        <v>0</v>
      </c>
      <c r="P485">
        <v>1</v>
      </c>
      <c r="Q485">
        <v>0</v>
      </c>
      <c r="R485">
        <v>1</v>
      </c>
      <c r="S485">
        <v>2</v>
      </c>
      <c r="T485">
        <v>0</v>
      </c>
      <c r="U485">
        <v>1</v>
      </c>
      <c r="V485">
        <v>0</v>
      </c>
      <c r="W485">
        <v>4</v>
      </c>
    </row>
    <row r="486" spans="1:23" x14ac:dyDescent="0.3">
      <c r="A486">
        <v>5</v>
      </c>
      <c r="B486">
        <v>287</v>
      </c>
      <c r="C486">
        <v>1</v>
      </c>
      <c r="D486">
        <v>0</v>
      </c>
      <c r="E486">
        <v>79</v>
      </c>
      <c r="F486">
        <v>1.1622904960594287</v>
      </c>
      <c r="G486">
        <v>0</v>
      </c>
      <c r="H486" s="1">
        <v>1.1611276238362451</v>
      </c>
      <c r="I486" s="1">
        <v>0</v>
      </c>
      <c r="J486" s="1">
        <v>1.1611276238362451</v>
      </c>
      <c r="K486" s="2">
        <v>71.7</v>
      </c>
      <c r="L486">
        <v>152</v>
      </c>
      <c r="M486" s="2">
        <v>31.03359</v>
      </c>
      <c r="N486">
        <v>0</v>
      </c>
      <c r="O486">
        <v>0</v>
      </c>
      <c r="P486">
        <v>0</v>
      </c>
      <c r="Q486">
        <v>0</v>
      </c>
      <c r="R486">
        <v>0</v>
      </c>
      <c r="S486">
        <v>2</v>
      </c>
      <c r="T486">
        <v>0</v>
      </c>
      <c r="U486">
        <v>1</v>
      </c>
      <c r="V486">
        <v>0</v>
      </c>
      <c r="W486">
        <v>4</v>
      </c>
    </row>
    <row r="487" spans="1:23" x14ac:dyDescent="0.3">
      <c r="A487">
        <v>6</v>
      </c>
      <c r="B487">
        <v>320</v>
      </c>
      <c r="C487">
        <v>1</v>
      </c>
      <c r="D487">
        <v>1</v>
      </c>
      <c r="E487">
        <v>82</v>
      </c>
      <c r="F487">
        <v>1.4963460132253881</v>
      </c>
      <c r="G487">
        <v>82</v>
      </c>
      <c r="H487" s="1">
        <v>1.4948489182900422</v>
      </c>
      <c r="I487" s="1">
        <v>1.4948489182900422</v>
      </c>
      <c r="J487" s="1">
        <v>0</v>
      </c>
      <c r="K487" s="2">
        <v>45.8</v>
      </c>
      <c r="L487">
        <v>151</v>
      </c>
      <c r="M487" s="2">
        <v>20.086839999999999</v>
      </c>
      <c r="N487">
        <v>0</v>
      </c>
      <c r="O487">
        <v>0</v>
      </c>
      <c r="P487">
        <v>0</v>
      </c>
      <c r="Q487">
        <v>0</v>
      </c>
      <c r="R487">
        <v>0</v>
      </c>
      <c r="S487">
        <v>2</v>
      </c>
      <c r="T487">
        <v>0</v>
      </c>
      <c r="U487">
        <v>1</v>
      </c>
      <c r="V487">
        <v>0</v>
      </c>
      <c r="W487">
        <v>7</v>
      </c>
    </row>
    <row r="488" spans="1:23" x14ac:dyDescent="0.3">
      <c r="A488">
        <v>6</v>
      </c>
      <c r="B488">
        <v>323</v>
      </c>
      <c r="C488">
        <v>1</v>
      </c>
      <c r="D488">
        <v>1</v>
      </c>
      <c r="E488">
        <v>76</v>
      </c>
      <c r="F488">
        <v>0.82823497889346909</v>
      </c>
      <c r="G488">
        <v>76</v>
      </c>
      <c r="H488" s="1">
        <v>0.82740632938244796</v>
      </c>
      <c r="I488" s="1">
        <v>0.82740632938244796</v>
      </c>
      <c r="J488" s="1">
        <v>0</v>
      </c>
      <c r="K488" s="2">
        <v>74.400000000000006</v>
      </c>
      <c r="L488">
        <v>151</v>
      </c>
      <c r="M488" s="2">
        <v>32.63015</v>
      </c>
      <c r="N488">
        <v>0</v>
      </c>
      <c r="O488">
        <v>0</v>
      </c>
      <c r="P488">
        <v>1</v>
      </c>
      <c r="Q488">
        <v>0</v>
      </c>
      <c r="R488">
        <v>0</v>
      </c>
      <c r="S488">
        <v>2</v>
      </c>
      <c r="T488">
        <v>0</v>
      </c>
      <c r="U488">
        <v>1</v>
      </c>
      <c r="V488">
        <v>0</v>
      </c>
      <c r="W488">
        <v>7</v>
      </c>
    </row>
    <row r="489" spans="1:23" x14ac:dyDescent="0.3">
      <c r="A489">
        <v>1</v>
      </c>
      <c r="B489">
        <v>30</v>
      </c>
      <c r="C489">
        <v>1</v>
      </c>
      <c r="D489">
        <v>1</v>
      </c>
      <c r="E489">
        <v>71</v>
      </c>
      <c r="F489">
        <v>0.27147578361687003</v>
      </c>
      <c r="G489">
        <v>71</v>
      </c>
      <c r="H489" s="1">
        <v>0.27120417195945273</v>
      </c>
      <c r="I489" s="1">
        <v>0.27120417195945273</v>
      </c>
      <c r="J489" s="1">
        <v>0</v>
      </c>
      <c r="K489" s="2">
        <v>92.5</v>
      </c>
      <c r="L489">
        <v>163</v>
      </c>
      <c r="M489" s="2">
        <v>34.815010000000001</v>
      </c>
      <c r="N489">
        <v>1</v>
      </c>
      <c r="O489">
        <v>0</v>
      </c>
      <c r="P489">
        <v>1</v>
      </c>
      <c r="Q489">
        <v>0</v>
      </c>
      <c r="R489">
        <v>0</v>
      </c>
      <c r="S489">
        <v>2</v>
      </c>
      <c r="T489">
        <v>0</v>
      </c>
      <c r="U489">
        <v>1</v>
      </c>
      <c r="V489">
        <v>0</v>
      </c>
      <c r="W489">
        <v>6</v>
      </c>
    </row>
    <row r="490" spans="1:23" x14ac:dyDescent="0.3">
      <c r="A490">
        <v>5</v>
      </c>
      <c r="B490">
        <v>295</v>
      </c>
      <c r="C490">
        <v>1</v>
      </c>
      <c r="D490">
        <v>1</v>
      </c>
      <c r="E490">
        <v>65</v>
      </c>
      <c r="F490">
        <v>-0.39663525071504896</v>
      </c>
      <c r="G490">
        <v>65</v>
      </c>
      <c r="H490" s="1">
        <v>-0.39623841694814149</v>
      </c>
      <c r="I490" s="1">
        <v>-0.39623841694814149</v>
      </c>
      <c r="J490" s="1">
        <v>0</v>
      </c>
      <c r="K490" s="2">
        <v>68</v>
      </c>
      <c r="L490">
        <v>167</v>
      </c>
      <c r="M490" s="2">
        <v>24.382370000000002</v>
      </c>
      <c r="N490">
        <v>0</v>
      </c>
      <c r="O490">
        <v>0</v>
      </c>
      <c r="P490">
        <v>0</v>
      </c>
      <c r="Q490">
        <v>0</v>
      </c>
      <c r="R490">
        <v>0</v>
      </c>
      <c r="S490">
        <v>2</v>
      </c>
      <c r="T490">
        <v>0</v>
      </c>
      <c r="U490">
        <v>1</v>
      </c>
      <c r="V490">
        <v>0</v>
      </c>
      <c r="W490">
        <v>3</v>
      </c>
    </row>
    <row r="491" spans="1:23" x14ac:dyDescent="0.3">
      <c r="A491">
        <v>4</v>
      </c>
      <c r="B491">
        <v>281</v>
      </c>
      <c r="C491">
        <v>1</v>
      </c>
      <c r="D491">
        <v>0</v>
      </c>
      <c r="E491">
        <v>65</v>
      </c>
      <c r="F491">
        <v>-0.39663525071504896</v>
      </c>
      <c r="G491">
        <v>0</v>
      </c>
      <c r="H491" s="1">
        <v>-0.39623841694814149</v>
      </c>
      <c r="I491" s="1">
        <v>0</v>
      </c>
      <c r="J491" s="1">
        <v>-0.39623841694814149</v>
      </c>
      <c r="K491" s="2">
        <v>70.3</v>
      </c>
      <c r="L491">
        <v>168</v>
      </c>
      <c r="M491" s="2">
        <v>24.907879999999999</v>
      </c>
      <c r="N491">
        <v>1</v>
      </c>
      <c r="O491">
        <v>1</v>
      </c>
      <c r="P491">
        <v>0</v>
      </c>
      <c r="Q491">
        <v>0</v>
      </c>
      <c r="R491">
        <v>0</v>
      </c>
      <c r="S491">
        <v>2</v>
      </c>
      <c r="T491">
        <v>0</v>
      </c>
      <c r="U491">
        <v>1</v>
      </c>
      <c r="V491">
        <v>0</v>
      </c>
      <c r="W491">
        <v>3</v>
      </c>
    </row>
    <row r="492" spans="1:23" x14ac:dyDescent="0.3">
      <c r="A492">
        <v>6</v>
      </c>
      <c r="B492">
        <v>316</v>
      </c>
      <c r="C492">
        <v>1</v>
      </c>
      <c r="D492">
        <v>0</v>
      </c>
      <c r="E492">
        <v>58</v>
      </c>
      <c r="F492">
        <v>-1.1760981241022876</v>
      </c>
      <c r="G492">
        <v>0</v>
      </c>
      <c r="H492" s="1">
        <v>-1.1749214373403347</v>
      </c>
      <c r="I492" s="1">
        <v>0</v>
      </c>
      <c r="J492" s="1">
        <v>-1.1749214373403347</v>
      </c>
      <c r="K492" s="2">
        <v>72.599999999999994</v>
      </c>
      <c r="L492">
        <v>160</v>
      </c>
      <c r="M492" s="2">
        <v>28.359380000000002</v>
      </c>
      <c r="N492">
        <v>0</v>
      </c>
      <c r="O492">
        <v>0</v>
      </c>
      <c r="P492">
        <v>0</v>
      </c>
      <c r="Q492">
        <v>0</v>
      </c>
      <c r="R492">
        <v>0</v>
      </c>
      <c r="S492">
        <v>2</v>
      </c>
      <c r="T492">
        <v>0</v>
      </c>
      <c r="U492">
        <v>1</v>
      </c>
      <c r="V492">
        <v>0</v>
      </c>
      <c r="W492">
        <v>0</v>
      </c>
    </row>
    <row r="493" spans="1:23" x14ac:dyDescent="0.3">
      <c r="A493">
        <v>6</v>
      </c>
      <c r="B493">
        <v>313</v>
      </c>
      <c r="C493">
        <v>1</v>
      </c>
      <c r="D493">
        <v>0</v>
      </c>
      <c r="E493">
        <v>56</v>
      </c>
      <c r="F493">
        <v>-1.3988018022129274</v>
      </c>
      <c r="G493">
        <v>0</v>
      </c>
      <c r="H493" s="1">
        <v>-1.3974023003095328</v>
      </c>
      <c r="I493" s="1">
        <v>0</v>
      </c>
      <c r="J493" s="1">
        <v>-1.3974023003095328</v>
      </c>
      <c r="K493" s="2">
        <v>72.599999999999994</v>
      </c>
      <c r="L493">
        <v>162</v>
      </c>
      <c r="M493" s="2">
        <v>27.66347</v>
      </c>
      <c r="N493">
        <v>0</v>
      </c>
      <c r="O493">
        <v>1</v>
      </c>
      <c r="P493">
        <v>0</v>
      </c>
      <c r="Q493">
        <v>0</v>
      </c>
      <c r="R493">
        <v>0</v>
      </c>
      <c r="S493">
        <v>2</v>
      </c>
      <c r="T493">
        <v>0</v>
      </c>
      <c r="U493">
        <v>1</v>
      </c>
      <c r="V493">
        <v>0</v>
      </c>
      <c r="W493">
        <v>1</v>
      </c>
    </row>
    <row r="494" spans="1:23" x14ac:dyDescent="0.3">
      <c r="A494">
        <v>1</v>
      </c>
      <c r="B494">
        <v>22</v>
      </c>
      <c r="C494">
        <v>1</v>
      </c>
      <c r="D494">
        <v>1</v>
      </c>
      <c r="E494">
        <v>59</v>
      </c>
      <c r="F494">
        <v>-1.064746285046968</v>
      </c>
      <c r="G494">
        <v>59</v>
      </c>
      <c r="H494" s="1">
        <v>-1.0636810058557358</v>
      </c>
      <c r="I494" s="1">
        <v>-1.0636810058557358</v>
      </c>
      <c r="J494" s="1">
        <v>0</v>
      </c>
      <c r="K494" s="2">
        <v>54</v>
      </c>
      <c r="L494">
        <v>143</v>
      </c>
      <c r="M494" s="2">
        <v>26.407160000000001</v>
      </c>
      <c r="N494">
        <v>0</v>
      </c>
      <c r="O494">
        <v>0</v>
      </c>
      <c r="P494">
        <v>0</v>
      </c>
      <c r="Q494">
        <v>0</v>
      </c>
      <c r="R494">
        <v>0</v>
      </c>
      <c r="S494">
        <v>1</v>
      </c>
      <c r="T494">
        <v>1</v>
      </c>
      <c r="U494">
        <v>0</v>
      </c>
      <c r="V494">
        <v>0</v>
      </c>
      <c r="W494">
        <v>2</v>
      </c>
    </row>
    <row r="495" spans="1:23" x14ac:dyDescent="0.3">
      <c r="A495">
        <v>3</v>
      </c>
      <c r="B495">
        <v>166</v>
      </c>
      <c r="C495">
        <v>1</v>
      </c>
      <c r="D495">
        <v>0</v>
      </c>
      <c r="E495">
        <v>88</v>
      </c>
      <c r="F495">
        <v>2.1644570475573071</v>
      </c>
      <c r="G495">
        <v>0</v>
      </c>
      <c r="H495" s="1">
        <v>2.1622915071976365</v>
      </c>
      <c r="I495" s="1">
        <v>0</v>
      </c>
      <c r="J495" s="1">
        <v>2.1622915071976365</v>
      </c>
      <c r="K495" s="2">
        <v>81.599999999999994</v>
      </c>
      <c r="L495">
        <v>158</v>
      </c>
      <c r="M495" s="2">
        <v>32.687069999999999</v>
      </c>
      <c r="N495">
        <v>0</v>
      </c>
      <c r="O495">
        <v>0</v>
      </c>
      <c r="P495">
        <v>0</v>
      </c>
      <c r="Q495">
        <v>0</v>
      </c>
      <c r="R495">
        <v>0</v>
      </c>
      <c r="S495">
        <v>1</v>
      </c>
      <c r="T495">
        <v>1</v>
      </c>
      <c r="U495">
        <v>0</v>
      </c>
      <c r="V495">
        <v>0</v>
      </c>
      <c r="W495">
        <v>6</v>
      </c>
    </row>
    <row r="496" spans="1:23" x14ac:dyDescent="0.3">
      <c r="A496">
        <v>2</v>
      </c>
      <c r="B496">
        <v>70</v>
      </c>
      <c r="C496">
        <v>1</v>
      </c>
      <c r="D496">
        <v>0</v>
      </c>
      <c r="E496">
        <v>87</v>
      </c>
      <c r="F496">
        <v>2.0531052085019872</v>
      </c>
      <c r="G496">
        <v>0</v>
      </c>
      <c r="H496" s="1">
        <v>2.0510510757130374</v>
      </c>
      <c r="I496" s="1">
        <v>0</v>
      </c>
      <c r="J496" s="1">
        <v>2.0510510757130374</v>
      </c>
      <c r="K496" s="2">
        <v>64.400000000000006</v>
      </c>
      <c r="L496">
        <v>158</v>
      </c>
      <c r="M496" s="2">
        <v>25.797149999999998</v>
      </c>
      <c r="N496">
        <v>0</v>
      </c>
      <c r="O496">
        <v>1</v>
      </c>
      <c r="P496">
        <v>1</v>
      </c>
      <c r="Q496">
        <v>1</v>
      </c>
      <c r="R496">
        <v>0</v>
      </c>
      <c r="S496">
        <v>2</v>
      </c>
      <c r="T496">
        <v>0</v>
      </c>
      <c r="U496">
        <v>1</v>
      </c>
      <c r="V496">
        <v>0</v>
      </c>
      <c r="W496">
        <v>9</v>
      </c>
    </row>
    <row r="497" spans="1:23" x14ac:dyDescent="0.3">
      <c r="A497">
        <v>5</v>
      </c>
      <c r="B497">
        <v>287</v>
      </c>
      <c r="C497">
        <v>1</v>
      </c>
      <c r="D497">
        <v>1</v>
      </c>
      <c r="E497">
        <v>79</v>
      </c>
      <c r="F497">
        <v>1.1622904960594287</v>
      </c>
      <c r="G497">
        <v>79</v>
      </c>
      <c r="H497" s="1">
        <v>1.1611276238362451</v>
      </c>
      <c r="I497" s="1">
        <v>1.1611276238362451</v>
      </c>
      <c r="J497" s="1">
        <v>0</v>
      </c>
      <c r="K497" s="2">
        <v>63.5</v>
      </c>
      <c r="L497">
        <v>157</v>
      </c>
      <c r="M497" s="2">
        <v>25.761690000000002</v>
      </c>
      <c r="N497">
        <v>0</v>
      </c>
      <c r="O497">
        <v>1</v>
      </c>
      <c r="P497">
        <v>1</v>
      </c>
      <c r="Q497">
        <v>1</v>
      </c>
      <c r="R497">
        <v>0</v>
      </c>
      <c r="S497">
        <v>3</v>
      </c>
      <c r="T497">
        <v>0</v>
      </c>
      <c r="U497">
        <v>0</v>
      </c>
      <c r="V497">
        <v>1</v>
      </c>
      <c r="W497">
        <v>8</v>
      </c>
    </row>
    <row r="498" spans="1:23" x14ac:dyDescent="0.3">
      <c r="A498">
        <v>5</v>
      </c>
      <c r="B498">
        <v>296</v>
      </c>
      <c r="C498">
        <v>1</v>
      </c>
      <c r="D498">
        <v>0</v>
      </c>
      <c r="E498">
        <v>64</v>
      </c>
      <c r="F498">
        <v>-0.50798708977036877</v>
      </c>
      <c r="G498">
        <v>0</v>
      </c>
      <c r="H498" s="1">
        <v>-0.5074788484327406</v>
      </c>
      <c r="I498" s="1">
        <v>0</v>
      </c>
      <c r="J498" s="1">
        <v>-0.5074788484327406</v>
      </c>
      <c r="K498" s="2">
        <v>48.1</v>
      </c>
      <c r="L498">
        <v>149</v>
      </c>
      <c r="M498" s="2">
        <v>21.665690000000001</v>
      </c>
      <c r="N498">
        <v>0</v>
      </c>
      <c r="O498">
        <v>0</v>
      </c>
      <c r="P498">
        <v>0</v>
      </c>
      <c r="Q498">
        <v>0</v>
      </c>
      <c r="R498">
        <v>0</v>
      </c>
      <c r="S498">
        <v>3</v>
      </c>
      <c r="T498">
        <v>0</v>
      </c>
      <c r="U498">
        <v>0</v>
      </c>
      <c r="V498">
        <v>1</v>
      </c>
      <c r="W498">
        <v>2</v>
      </c>
    </row>
    <row r="499" spans="1:23" x14ac:dyDescent="0.3">
      <c r="A499">
        <v>5</v>
      </c>
      <c r="B499">
        <v>287</v>
      </c>
      <c r="C499">
        <v>1</v>
      </c>
      <c r="D499">
        <v>1</v>
      </c>
      <c r="E499">
        <v>61</v>
      </c>
      <c r="F499">
        <v>-0.84204260693632826</v>
      </c>
      <c r="G499">
        <v>61</v>
      </c>
      <c r="H499" s="1">
        <v>-0.84120014288653766</v>
      </c>
      <c r="I499" s="1">
        <v>-0.84120014288653766</v>
      </c>
      <c r="J499" s="1">
        <v>0</v>
      </c>
      <c r="K499" s="2">
        <v>70.8</v>
      </c>
      <c r="L499">
        <v>161</v>
      </c>
      <c r="M499" s="2">
        <v>27.313759999999998</v>
      </c>
      <c r="N499">
        <v>1</v>
      </c>
      <c r="O499">
        <v>0</v>
      </c>
      <c r="P499">
        <v>1</v>
      </c>
      <c r="Q499">
        <v>0</v>
      </c>
      <c r="R499">
        <v>0</v>
      </c>
      <c r="S499">
        <v>3</v>
      </c>
      <c r="T499">
        <v>0</v>
      </c>
      <c r="U499">
        <v>0</v>
      </c>
      <c r="V499">
        <v>1</v>
      </c>
      <c r="W499">
        <v>4</v>
      </c>
    </row>
    <row r="500" spans="1:23" x14ac:dyDescent="0.3">
      <c r="A500">
        <v>3</v>
      </c>
      <c r="B500">
        <v>181</v>
      </c>
      <c r="C500">
        <v>1</v>
      </c>
      <c r="D500">
        <v>1</v>
      </c>
      <c r="E500">
        <v>81</v>
      </c>
      <c r="F500">
        <v>1.3849941741700682</v>
      </c>
      <c r="G500">
        <v>81</v>
      </c>
      <c r="H500" s="1">
        <v>1.3836084868054432</v>
      </c>
      <c r="I500" s="1">
        <v>1.3836084868054432</v>
      </c>
      <c r="J500" s="1">
        <v>0</v>
      </c>
      <c r="K500" s="2">
        <v>77.599999999999994</v>
      </c>
      <c r="L500">
        <v>153</v>
      </c>
      <c r="M500" s="2">
        <v>33.149639999999998</v>
      </c>
      <c r="N500">
        <v>0</v>
      </c>
      <c r="O500">
        <v>0</v>
      </c>
      <c r="P500">
        <v>1</v>
      </c>
      <c r="Q500">
        <v>0</v>
      </c>
      <c r="R500">
        <v>0</v>
      </c>
      <c r="S500">
        <v>2</v>
      </c>
      <c r="T500">
        <v>0</v>
      </c>
      <c r="U500">
        <v>1</v>
      </c>
      <c r="V500">
        <v>0</v>
      </c>
      <c r="W500">
        <v>8</v>
      </c>
    </row>
    <row r="501" spans="1:23" x14ac:dyDescent="0.3">
      <c r="A501">
        <v>6</v>
      </c>
      <c r="B501">
        <v>317</v>
      </c>
      <c r="C501">
        <v>1</v>
      </c>
      <c r="D501">
        <v>0</v>
      </c>
      <c r="E501">
        <v>63</v>
      </c>
      <c r="F501">
        <v>-0.61933892882568864</v>
      </c>
      <c r="G501">
        <v>0</v>
      </c>
      <c r="H501" s="1">
        <v>-0.61871927991733955</v>
      </c>
      <c r="I501" s="1">
        <v>0</v>
      </c>
      <c r="J501" s="1">
        <v>-0.61871927991733955</v>
      </c>
      <c r="K501" s="2">
        <v>74.8</v>
      </c>
      <c r="L501">
        <v>165</v>
      </c>
      <c r="M501" s="2">
        <v>27.47475</v>
      </c>
      <c r="N501">
        <v>0</v>
      </c>
      <c r="O501">
        <v>0</v>
      </c>
      <c r="P501">
        <v>0</v>
      </c>
      <c r="Q501">
        <v>0</v>
      </c>
      <c r="R501">
        <v>0</v>
      </c>
      <c r="S501">
        <v>1</v>
      </c>
      <c r="T501">
        <v>1</v>
      </c>
      <c r="U501">
        <v>0</v>
      </c>
      <c r="V501">
        <v>0</v>
      </c>
      <c r="W501">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08F55-0BDC-470D-852E-2C0503F88B54}">
  <dimension ref="A1"/>
  <sheetViews>
    <sheetView workbookViewId="0">
      <selection activeCell="K9" sqref="K9"/>
    </sheetView>
  </sheetViews>
  <sheetFormatPr defaultRowHeight="14.4" x14ac:dyDescent="0.3"/>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O28"/>
  <sheetViews>
    <sheetView showGridLines="0" showRowColHeaders="0" zoomScaleNormal="100" workbookViewId="0">
      <pane xSplit="1" topLeftCell="B1" activePane="topRight" state="frozenSplit"/>
      <selection pane="topRight" activeCell="B1" sqref="B1"/>
    </sheetView>
  </sheetViews>
  <sheetFormatPr defaultColWidth="9.109375" defaultRowHeight="12" customHeight="1" outlineLevelRow="1" x14ac:dyDescent="0.2"/>
  <cols>
    <col min="1" max="1" width="18.109375" style="17" bestFit="1" customWidth="1"/>
    <col min="2" max="10" width="9.6640625" style="17" customWidth="1"/>
    <col min="11" max="300" width="9.109375" style="17"/>
    <col min="301" max="301" width="82" style="17" bestFit="1" customWidth="1"/>
    <col min="302" max="16384" width="9.109375" style="17"/>
  </cols>
  <sheetData>
    <row r="1" spans="1:301" ht="12" customHeight="1" x14ac:dyDescent="0.2">
      <c r="A1" s="108" t="s">
        <v>191</v>
      </c>
      <c r="B1" s="17" t="s">
        <v>203</v>
      </c>
      <c r="N1" s="111" t="s">
        <v>188</v>
      </c>
      <c r="W1" s="111"/>
      <c r="X1" s="111">
        <v>21</v>
      </c>
      <c r="Z1" s="116" t="s">
        <v>202</v>
      </c>
      <c r="KO1" s="115" t="s">
        <v>202</v>
      </c>
    </row>
    <row r="2" spans="1:301" ht="12" customHeight="1" outlineLevel="1" thickBot="1" x14ac:dyDescent="0.25">
      <c r="A2" s="109" t="s">
        <v>192</v>
      </c>
      <c r="B2" s="109" t="s">
        <v>40</v>
      </c>
      <c r="C2" s="109" t="s">
        <v>39</v>
      </c>
      <c r="D2" s="109" t="s">
        <v>193</v>
      </c>
      <c r="E2" s="109" t="s">
        <v>194</v>
      </c>
      <c r="F2" s="109" t="s">
        <v>195</v>
      </c>
      <c r="G2" s="109" t="s">
        <v>196</v>
      </c>
      <c r="H2" s="109" t="s">
        <v>197</v>
      </c>
      <c r="I2" s="109" t="s">
        <v>198</v>
      </c>
      <c r="J2" s="70"/>
    </row>
    <row r="3" spans="1:301" ht="12" customHeight="1" outlineLevel="1" x14ac:dyDescent="0.2">
      <c r="A3" s="70" t="s">
        <v>2</v>
      </c>
      <c r="B3" s="19">
        <v>500</v>
      </c>
      <c r="C3" s="121">
        <v>0.25</v>
      </c>
      <c r="D3" s="17">
        <v>0</v>
      </c>
      <c r="E3" s="17">
        <v>0.433446365197594</v>
      </c>
      <c r="F3" s="17">
        <v>0.5</v>
      </c>
      <c r="G3" s="17">
        <v>1.9384310743640384E-2</v>
      </c>
      <c r="H3" s="17">
        <v>0</v>
      </c>
      <c r="I3" s="17">
        <v>1</v>
      </c>
    </row>
    <row r="4" spans="1:301" ht="12" customHeight="1" outlineLevel="1" x14ac:dyDescent="0.2">
      <c r="A4" s="70" t="s">
        <v>4</v>
      </c>
      <c r="B4" s="19">
        <v>500</v>
      </c>
      <c r="C4" s="121">
        <v>68.561999999999998</v>
      </c>
      <c r="D4" s="17">
        <v>67</v>
      </c>
      <c r="E4" s="121">
        <v>8.9895372271946599</v>
      </c>
      <c r="F4" s="17">
        <v>69.147653611673618</v>
      </c>
      <c r="G4" s="17">
        <v>0.40202432652544456</v>
      </c>
      <c r="H4" s="121">
        <v>55</v>
      </c>
      <c r="I4" s="121">
        <v>90</v>
      </c>
    </row>
    <row r="5" spans="1:301" ht="12" customHeight="1" outlineLevel="1" x14ac:dyDescent="0.2">
      <c r="A5" s="70" t="s">
        <v>5</v>
      </c>
      <c r="B5" s="19">
        <v>500</v>
      </c>
      <c r="C5" s="17">
        <v>18.414000000000001</v>
      </c>
      <c r="D5" s="17">
        <v>0</v>
      </c>
      <c r="E5" s="17">
        <v>32.091905284191824</v>
      </c>
      <c r="F5" s="17">
        <v>36.971691873648417</v>
      </c>
      <c r="G5" s="17">
        <v>1.4351936348587524</v>
      </c>
      <c r="H5" s="17">
        <v>0</v>
      </c>
      <c r="I5" s="17">
        <v>90</v>
      </c>
    </row>
    <row r="6" spans="1:301" ht="12" customHeight="1" outlineLevel="1" x14ac:dyDescent="0.2">
      <c r="A6" s="70" t="s">
        <v>14</v>
      </c>
      <c r="B6" s="19">
        <v>500</v>
      </c>
      <c r="C6" s="17">
        <v>0.376</v>
      </c>
      <c r="D6" s="17">
        <v>0</v>
      </c>
      <c r="E6" s="17">
        <v>0.48486512390225955</v>
      </c>
      <c r="F6" s="17">
        <v>0.61318838867023562</v>
      </c>
      <c r="G6" s="17">
        <v>2.1683827539286209E-2</v>
      </c>
      <c r="H6" s="17">
        <v>0</v>
      </c>
      <c r="I6" s="17">
        <v>1</v>
      </c>
    </row>
    <row r="7" spans="1:301" ht="12" customHeight="1" outlineLevel="1" x14ac:dyDescent="0.2">
      <c r="A7" s="70" t="s">
        <v>10</v>
      </c>
      <c r="B7" s="19">
        <v>500</v>
      </c>
      <c r="C7" s="17">
        <v>161.364</v>
      </c>
      <c r="D7" s="17">
        <v>161.5</v>
      </c>
      <c r="E7" s="17">
        <v>6.3554927879082914</v>
      </c>
      <c r="F7" s="17">
        <v>161.48886029692574</v>
      </c>
      <c r="G7" s="17">
        <v>0.28422627808545187</v>
      </c>
      <c r="H7" s="17">
        <v>134</v>
      </c>
      <c r="I7" s="17">
        <v>199</v>
      </c>
    </row>
    <row r="8" spans="1:301" ht="12" customHeight="1" outlineLevel="1" x14ac:dyDescent="0.2">
      <c r="A8" s="70" t="s">
        <v>13</v>
      </c>
      <c r="B8" s="19">
        <v>500</v>
      </c>
      <c r="C8" s="17">
        <v>0.13</v>
      </c>
      <c r="D8" s="17">
        <v>0</v>
      </c>
      <c r="E8" s="17">
        <v>0.33664024314780494</v>
      </c>
      <c r="F8" s="17">
        <v>0.36055512754639896</v>
      </c>
      <c r="G8" s="17">
        <v>1.5055009352810992E-2</v>
      </c>
      <c r="H8" s="17">
        <v>0</v>
      </c>
      <c r="I8" s="17">
        <v>1</v>
      </c>
    </row>
    <row r="9" spans="1:301" ht="12" customHeight="1" outlineLevel="1" x14ac:dyDescent="0.2">
      <c r="A9" s="70" t="s">
        <v>15</v>
      </c>
      <c r="B9" s="19">
        <v>500</v>
      </c>
      <c r="C9" s="17">
        <v>0.05</v>
      </c>
      <c r="D9" s="17">
        <v>0</v>
      </c>
      <c r="E9" s="17">
        <v>0.21816321958744908</v>
      </c>
      <c r="F9" s="17">
        <v>0.22360679774997899</v>
      </c>
      <c r="G9" s="26">
        <v>9.756555783754995E-3</v>
      </c>
      <c r="H9" s="17">
        <v>0</v>
      </c>
      <c r="I9" s="17">
        <v>1</v>
      </c>
    </row>
    <row r="10" spans="1:301" ht="12" customHeight="1" outlineLevel="1" x14ac:dyDescent="0.2">
      <c r="A10" s="70" t="s">
        <v>3</v>
      </c>
      <c r="B10" s="19">
        <v>500</v>
      </c>
      <c r="C10" s="121">
        <v>0.252</v>
      </c>
      <c r="D10" s="17">
        <v>0</v>
      </c>
      <c r="E10" s="17">
        <v>0.43459607395257266</v>
      </c>
      <c r="F10" s="17">
        <v>0.50199601592044529</v>
      </c>
      <c r="G10" s="17">
        <v>1.9435727282249564E-2</v>
      </c>
      <c r="H10" s="17">
        <v>0</v>
      </c>
      <c r="I10" s="17">
        <v>1</v>
      </c>
    </row>
    <row r="11" spans="1:301" ht="12" customHeight="1" outlineLevel="1" x14ac:dyDescent="0.2">
      <c r="A11" s="70" t="s">
        <v>20</v>
      </c>
      <c r="B11" s="19">
        <v>500</v>
      </c>
      <c r="C11" s="17">
        <v>0.29399999999999998</v>
      </c>
      <c r="D11" s="17">
        <v>0</v>
      </c>
      <c r="E11" s="17">
        <v>0.45604819911917172</v>
      </c>
      <c r="F11" s="17">
        <v>0.54221766846903841</v>
      </c>
      <c r="G11" s="17">
        <v>2.0395095484936551E-2</v>
      </c>
      <c r="H11" s="17">
        <v>0</v>
      </c>
      <c r="I11" s="17">
        <v>1</v>
      </c>
    </row>
    <row r="12" spans="1:301" ht="12" customHeight="1" x14ac:dyDescent="0.2">
      <c r="A12" s="114"/>
    </row>
    <row r="13" spans="1:301" ht="12" customHeight="1" x14ac:dyDescent="0.2">
      <c r="A13" s="108" t="s">
        <v>199</v>
      </c>
    </row>
    <row r="14" spans="1:301" ht="12" customHeight="1" outlineLevel="1" thickBot="1" x14ac:dyDescent="0.25">
      <c r="A14" s="109" t="s">
        <v>192</v>
      </c>
      <c r="B14" s="110" t="s">
        <v>200</v>
      </c>
    </row>
    <row r="15" spans="1:301" ht="12" customHeight="1" outlineLevel="1" thickBot="1" x14ac:dyDescent="0.25">
      <c r="A15" s="70" t="s">
        <v>2</v>
      </c>
      <c r="B15" s="112">
        <v>1</v>
      </c>
      <c r="C15" s="113" t="s">
        <v>75</v>
      </c>
    </row>
    <row r="16" spans="1:301" ht="12" customHeight="1" outlineLevel="1" thickBot="1" x14ac:dyDescent="0.25">
      <c r="A16" s="70" t="s">
        <v>4</v>
      </c>
      <c r="B16" s="122">
        <v>0.20765351603831739</v>
      </c>
      <c r="C16" s="112">
        <v>1</v>
      </c>
      <c r="D16" s="113" t="s">
        <v>76</v>
      </c>
    </row>
    <row r="17" spans="1:10" ht="12" customHeight="1" outlineLevel="1" thickBot="1" x14ac:dyDescent="0.25">
      <c r="A17" s="70" t="s">
        <v>5</v>
      </c>
      <c r="B17" s="122">
        <v>0.21772329642350641</v>
      </c>
      <c r="C17" s="117">
        <v>0.3626263014225875</v>
      </c>
      <c r="D17" s="112">
        <v>1</v>
      </c>
      <c r="E17" s="113" t="s">
        <v>77</v>
      </c>
    </row>
    <row r="18" spans="1:10" ht="12" customHeight="1" outlineLevel="1" thickBot="1" x14ac:dyDescent="0.25">
      <c r="A18" s="70" t="s">
        <v>14</v>
      </c>
      <c r="B18" s="117">
        <v>0.15256788471749985</v>
      </c>
      <c r="C18" s="117">
        <v>0.23831931848736895</v>
      </c>
      <c r="D18" s="117">
        <v>0.20595725586852029</v>
      </c>
      <c r="E18" s="112">
        <v>1</v>
      </c>
      <c r="F18" s="113" t="s">
        <v>78</v>
      </c>
    </row>
    <row r="19" spans="1:10" ht="12" customHeight="1" outlineLevel="1" thickBot="1" x14ac:dyDescent="0.25">
      <c r="A19" s="70" t="s">
        <v>10</v>
      </c>
      <c r="B19" s="117">
        <v>-0.1364005529271467</v>
      </c>
      <c r="C19" s="117">
        <v>-0.19264860783049093</v>
      </c>
      <c r="D19" s="117">
        <v>-0.10773021675390936</v>
      </c>
      <c r="E19" s="118">
        <v>7.0604294044134597E-2</v>
      </c>
      <c r="F19" s="112">
        <v>1</v>
      </c>
      <c r="G19" s="113" t="s">
        <v>79</v>
      </c>
    </row>
    <row r="20" spans="1:10" ht="12" customHeight="1" outlineLevel="1" thickBot="1" x14ac:dyDescent="0.25">
      <c r="A20" s="70" t="s">
        <v>13</v>
      </c>
      <c r="B20" s="117">
        <v>0.10643874854241848</v>
      </c>
      <c r="C20" s="118">
        <v>3.4746186909321519E-2</v>
      </c>
      <c r="D20" s="118">
        <v>3.266424423870392E-2</v>
      </c>
      <c r="E20" s="118">
        <v>6.8754401019958137E-3</v>
      </c>
      <c r="F20" s="118">
        <v>6.9631660052437441E-2</v>
      </c>
      <c r="G20" s="112">
        <v>1</v>
      </c>
      <c r="H20" s="113" t="s">
        <v>80</v>
      </c>
    </row>
    <row r="21" spans="1:10" ht="12" customHeight="1" outlineLevel="1" thickBot="1" x14ac:dyDescent="0.25">
      <c r="A21" s="70" t="s">
        <v>15</v>
      </c>
      <c r="B21" s="118">
        <v>5.8279423710861464E-2</v>
      </c>
      <c r="C21" s="117">
        <v>0.16344243707041306</v>
      </c>
      <c r="D21" s="118">
        <v>7.8900619883965309E-2</v>
      </c>
      <c r="E21" s="117">
        <v>0.2955436086875487</v>
      </c>
      <c r="F21" s="118">
        <v>-3.0352046906759584E-3</v>
      </c>
      <c r="G21" s="119">
        <v>0.59348691699798428</v>
      </c>
      <c r="H21" s="112">
        <v>1</v>
      </c>
      <c r="I21" s="113" t="s">
        <v>81</v>
      </c>
    </row>
    <row r="22" spans="1:10" ht="12" customHeight="1" outlineLevel="1" thickBot="1" x14ac:dyDescent="0.35">
      <c r="A22" s="70" t="s">
        <v>3</v>
      </c>
      <c r="B22" s="122">
        <v>0.21808819162706899</v>
      </c>
      <c r="C22" s="117">
        <v>0.29145289783000666</v>
      </c>
      <c r="D22" s="120">
        <v>0.98955034592139979</v>
      </c>
      <c r="E22" s="117">
        <v>0.19613974622133959</v>
      </c>
      <c r="F22" s="117">
        <v>-0.10220318780021892</v>
      </c>
      <c r="G22" s="118">
        <v>2.2190272650847311E-2</v>
      </c>
      <c r="H22" s="118">
        <v>5.7068424845882995E-2</v>
      </c>
      <c r="I22" s="112">
        <v>1</v>
      </c>
      <c r="J22" s="113" t="s">
        <v>82</v>
      </c>
    </row>
    <row r="23" spans="1:10" ht="12" customHeight="1" outlineLevel="1" x14ac:dyDescent="0.2">
      <c r="A23" s="70" t="s">
        <v>20</v>
      </c>
      <c r="B23" s="117">
        <v>0.1241908022628818</v>
      </c>
      <c r="C23" s="118">
        <v>-4.7227117265372411E-2</v>
      </c>
      <c r="D23" s="117">
        <v>0.16364875900894313</v>
      </c>
      <c r="E23" s="117">
        <v>0.10628983183100811</v>
      </c>
      <c r="F23" s="118">
        <v>1.6242746682841397E-2</v>
      </c>
      <c r="G23" s="117">
        <v>0.10299109620834705</v>
      </c>
      <c r="H23" s="118">
        <v>9.3661288483934166E-2</v>
      </c>
      <c r="I23" s="117">
        <v>0.17144559001068999</v>
      </c>
      <c r="J23" s="112">
        <v>1</v>
      </c>
    </row>
    <row r="24" spans="1:10" ht="12" customHeight="1" x14ac:dyDescent="0.2">
      <c r="A24" s="114"/>
    </row>
    <row r="28" spans="1:10" ht="12" customHeight="1" x14ac:dyDescent="0.2">
      <c r="A28" s="111" t="s">
        <v>201</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O28"/>
  <sheetViews>
    <sheetView showGridLines="0" showRowColHeaders="0" zoomScaleNormal="100" workbookViewId="0">
      <pane xSplit="1" topLeftCell="B1" activePane="topRight" state="frozenSplit"/>
      <selection pane="topRight" activeCell="B1" sqref="B1"/>
    </sheetView>
  </sheetViews>
  <sheetFormatPr defaultColWidth="9.109375" defaultRowHeight="12" customHeight="1" outlineLevelRow="1" x14ac:dyDescent="0.2"/>
  <cols>
    <col min="1" max="1" width="18.109375" style="17" bestFit="1" customWidth="1"/>
    <col min="2" max="10" width="9.6640625" style="17" customWidth="1"/>
    <col min="11" max="300" width="9.109375" style="17"/>
    <col min="301" max="301" width="82" style="17" bestFit="1" customWidth="1"/>
    <col min="302" max="16384" width="9.109375" style="17"/>
  </cols>
  <sheetData>
    <row r="1" spans="1:301" ht="12" customHeight="1" x14ac:dyDescent="0.2">
      <c r="A1" s="108" t="s">
        <v>191</v>
      </c>
      <c r="B1" s="17" t="s">
        <v>204</v>
      </c>
      <c r="W1" s="111"/>
      <c r="X1" s="111">
        <v>21</v>
      </c>
      <c r="Z1" s="116" t="s">
        <v>202</v>
      </c>
      <c r="KO1" s="115" t="s">
        <v>202</v>
      </c>
    </row>
    <row r="2" spans="1:301" ht="12" hidden="1" customHeight="1" outlineLevel="1" thickBot="1" x14ac:dyDescent="0.25">
      <c r="A2" s="109" t="s">
        <v>192</v>
      </c>
      <c r="B2" s="109" t="s">
        <v>40</v>
      </c>
      <c r="C2" s="109" t="s">
        <v>39</v>
      </c>
      <c r="D2" s="109" t="s">
        <v>193</v>
      </c>
      <c r="E2" s="109" t="s">
        <v>194</v>
      </c>
      <c r="F2" s="109" t="s">
        <v>195</v>
      </c>
      <c r="G2" s="109" t="s">
        <v>196</v>
      </c>
      <c r="H2" s="109" t="s">
        <v>197</v>
      </c>
      <c r="I2" s="109" t="s">
        <v>198</v>
      </c>
      <c r="J2" s="70"/>
    </row>
    <row r="3" spans="1:301" ht="12" hidden="1" customHeight="1" outlineLevel="1" x14ac:dyDescent="0.2">
      <c r="A3" s="70" t="s">
        <v>2</v>
      </c>
      <c r="B3" s="19">
        <v>500</v>
      </c>
      <c r="C3" s="17">
        <v>0.25</v>
      </c>
      <c r="D3" s="17">
        <v>0</v>
      </c>
      <c r="E3" s="17">
        <v>0.433446365197594</v>
      </c>
      <c r="F3" s="17">
        <v>0.5</v>
      </c>
      <c r="G3" s="17">
        <v>1.9384310743640384E-2</v>
      </c>
      <c r="H3" s="17">
        <v>0</v>
      </c>
      <c r="I3" s="17">
        <v>1</v>
      </c>
    </row>
    <row r="4" spans="1:301" ht="12" hidden="1" customHeight="1" outlineLevel="1" x14ac:dyDescent="0.2">
      <c r="A4" s="70" t="s">
        <v>8</v>
      </c>
      <c r="B4" s="19">
        <v>500</v>
      </c>
      <c r="C4" s="17">
        <v>-0.12641095656874243</v>
      </c>
      <c r="D4" s="17">
        <v>0</v>
      </c>
      <c r="E4" s="17">
        <v>0.80962577473906794</v>
      </c>
      <c r="F4" s="17">
        <v>0.81863461768496992</v>
      </c>
      <c r="G4" s="17">
        <v>3.6207565373049755E-2</v>
      </c>
      <c r="H4" s="17">
        <v>-1.508642731794132</v>
      </c>
      <c r="I4" s="17">
        <v>2.3847723701668344</v>
      </c>
    </row>
    <row r="5" spans="1:301" ht="12" hidden="1" customHeight="1" outlineLevel="1" x14ac:dyDescent="0.2">
      <c r="A5" s="70" t="s">
        <v>7</v>
      </c>
      <c r="B5" s="19">
        <v>500</v>
      </c>
      <c r="C5" s="17">
        <v>0.12641095656874271</v>
      </c>
      <c r="D5" s="17">
        <v>0</v>
      </c>
      <c r="E5" s="17">
        <v>0.55900142932117769</v>
      </c>
      <c r="F5" s="17">
        <v>0.57257083642792883</v>
      </c>
      <c r="G5" s="17">
        <v>2.4999303909633949E-2</v>
      </c>
      <c r="H5" s="17">
        <v>-1.3974023003095328</v>
      </c>
      <c r="I5" s="17">
        <v>2.3847723701668344</v>
      </c>
    </row>
    <row r="6" spans="1:301" ht="12" hidden="1" customHeight="1" outlineLevel="1" x14ac:dyDescent="0.2">
      <c r="A6" s="70" t="s">
        <v>14</v>
      </c>
      <c r="B6" s="19">
        <v>500</v>
      </c>
      <c r="C6" s="17">
        <v>0.376</v>
      </c>
      <c r="D6" s="17">
        <v>0</v>
      </c>
      <c r="E6" s="17">
        <v>0.48486512390225955</v>
      </c>
      <c r="F6" s="17">
        <v>0.61318838867023562</v>
      </c>
      <c r="G6" s="17">
        <v>2.1683827539286209E-2</v>
      </c>
      <c r="H6" s="17">
        <v>0</v>
      </c>
      <c r="I6" s="17">
        <v>1</v>
      </c>
    </row>
    <row r="7" spans="1:301" ht="12" hidden="1" customHeight="1" outlineLevel="1" x14ac:dyDescent="0.2">
      <c r="A7" s="70" t="s">
        <v>10</v>
      </c>
      <c r="B7" s="19">
        <v>500</v>
      </c>
      <c r="C7" s="17">
        <v>161.364</v>
      </c>
      <c r="D7" s="17">
        <v>161.5</v>
      </c>
      <c r="E7" s="17">
        <v>6.3554927879082914</v>
      </c>
      <c r="F7" s="17">
        <v>161.48886029692574</v>
      </c>
      <c r="G7" s="17">
        <v>0.28422627808545187</v>
      </c>
      <c r="H7" s="17">
        <v>134</v>
      </c>
      <c r="I7" s="17">
        <v>199</v>
      </c>
    </row>
    <row r="8" spans="1:301" ht="12" hidden="1" customHeight="1" outlineLevel="1" x14ac:dyDescent="0.2">
      <c r="A8" s="70" t="s">
        <v>13</v>
      </c>
      <c r="B8" s="19">
        <v>500</v>
      </c>
      <c r="C8" s="17">
        <v>0.13</v>
      </c>
      <c r="D8" s="17">
        <v>0</v>
      </c>
      <c r="E8" s="17">
        <v>0.33664024314780494</v>
      </c>
      <c r="F8" s="17">
        <v>0.36055512754639896</v>
      </c>
      <c r="G8" s="17">
        <v>1.5055009352810992E-2</v>
      </c>
      <c r="H8" s="17">
        <v>0</v>
      </c>
      <c r="I8" s="17">
        <v>1</v>
      </c>
    </row>
    <row r="9" spans="1:301" ht="12" hidden="1" customHeight="1" outlineLevel="1" x14ac:dyDescent="0.2">
      <c r="A9" s="70" t="s">
        <v>15</v>
      </c>
      <c r="B9" s="19">
        <v>500</v>
      </c>
      <c r="C9" s="17">
        <v>0.05</v>
      </c>
      <c r="D9" s="17">
        <v>0</v>
      </c>
      <c r="E9" s="17">
        <v>0.21816321958744908</v>
      </c>
      <c r="F9" s="17">
        <v>0.22360679774997899</v>
      </c>
      <c r="G9" s="26">
        <v>9.756555783754995E-3</v>
      </c>
      <c r="H9" s="17">
        <v>0</v>
      </c>
      <c r="I9" s="17">
        <v>1</v>
      </c>
    </row>
    <row r="10" spans="1:301" ht="12" hidden="1" customHeight="1" outlineLevel="1" x14ac:dyDescent="0.2">
      <c r="A10" s="70" t="s">
        <v>3</v>
      </c>
      <c r="B10" s="19">
        <v>500</v>
      </c>
      <c r="C10" s="17">
        <v>0.252</v>
      </c>
      <c r="D10" s="17">
        <v>0</v>
      </c>
      <c r="E10" s="17">
        <v>0.43459607395257266</v>
      </c>
      <c r="F10" s="17">
        <v>0.50199601592044529</v>
      </c>
      <c r="G10" s="17">
        <v>1.9435727282249564E-2</v>
      </c>
      <c r="H10" s="17">
        <v>0</v>
      </c>
      <c r="I10" s="17">
        <v>1</v>
      </c>
    </row>
    <row r="11" spans="1:301" ht="12" hidden="1" customHeight="1" outlineLevel="1" x14ac:dyDescent="0.2">
      <c r="A11" s="70" t="s">
        <v>20</v>
      </c>
      <c r="B11" s="19">
        <v>500</v>
      </c>
      <c r="C11" s="17">
        <v>0.29399999999999998</v>
      </c>
      <c r="D11" s="17">
        <v>0</v>
      </c>
      <c r="E11" s="17">
        <v>0.45604819911917172</v>
      </c>
      <c r="F11" s="17">
        <v>0.54221766846903841</v>
      </c>
      <c r="G11" s="17">
        <v>2.0395095484936551E-2</v>
      </c>
      <c r="H11" s="17">
        <v>0</v>
      </c>
      <c r="I11" s="17">
        <v>1</v>
      </c>
    </row>
    <row r="12" spans="1:301" ht="12" customHeight="1" collapsed="1" x14ac:dyDescent="0.2">
      <c r="A12" s="114"/>
    </row>
    <row r="13" spans="1:301" ht="12" customHeight="1" x14ac:dyDescent="0.2">
      <c r="A13" s="108" t="s">
        <v>199</v>
      </c>
    </row>
    <row r="14" spans="1:301" ht="12" customHeight="1" outlineLevel="1" thickBot="1" x14ac:dyDescent="0.25">
      <c r="A14" s="109" t="s">
        <v>192</v>
      </c>
      <c r="B14" s="110" t="s">
        <v>200</v>
      </c>
    </row>
    <row r="15" spans="1:301" ht="12" customHeight="1" outlineLevel="1" thickBot="1" x14ac:dyDescent="0.25">
      <c r="A15" s="70" t="s">
        <v>2</v>
      </c>
      <c r="B15" s="112">
        <v>1</v>
      </c>
      <c r="C15" s="113" t="s">
        <v>180</v>
      </c>
    </row>
    <row r="16" spans="1:301" ht="12" customHeight="1" outlineLevel="1" thickBot="1" x14ac:dyDescent="0.25">
      <c r="A16" s="70" t="s">
        <v>8</v>
      </c>
      <c r="B16" s="121">
        <v>0.18931686134100209</v>
      </c>
      <c r="C16" s="112">
        <v>1</v>
      </c>
      <c r="D16" s="113" t="s">
        <v>181</v>
      </c>
    </row>
    <row r="17" spans="1:10" ht="12" customHeight="1" outlineLevel="1" thickBot="1" x14ac:dyDescent="0.25">
      <c r="A17" s="70" t="s">
        <v>7</v>
      </c>
      <c r="B17" s="121">
        <v>9.7276505303343683E-2</v>
      </c>
      <c r="C17" s="17">
        <v>3.5378682040730247E-2</v>
      </c>
      <c r="D17" s="112">
        <v>1</v>
      </c>
      <c r="E17" s="113" t="s">
        <v>77</v>
      </c>
    </row>
    <row r="18" spans="1:10" ht="12" customHeight="1" outlineLevel="1" thickBot="1" x14ac:dyDescent="0.25">
      <c r="A18" s="70" t="s">
        <v>14</v>
      </c>
      <c r="B18" s="17">
        <v>0.15256788471749985</v>
      </c>
      <c r="C18" s="17">
        <v>0.18921698995719641</v>
      </c>
      <c r="D18" s="17">
        <v>0.15227933585581116</v>
      </c>
      <c r="E18" s="112">
        <v>1</v>
      </c>
      <c r="F18" s="113" t="s">
        <v>78</v>
      </c>
    </row>
    <row r="19" spans="1:10" ht="12" customHeight="1" outlineLevel="1" thickBot="1" x14ac:dyDescent="0.25">
      <c r="A19" s="70" t="s">
        <v>10</v>
      </c>
      <c r="B19" s="17">
        <v>-0.1364005529271467</v>
      </c>
      <c r="C19" s="17">
        <v>-0.18134792670322442</v>
      </c>
      <c r="D19" s="17">
        <v>-8.1975912354491851E-2</v>
      </c>
      <c r="E19" s="17">
        <v>7.0604294044134597E-2</v>
      </c>
      <c r="F19" s="112">
        <v>1</v>
      </c>
      <c r="G19" s="113" t="s">
        <v>79</v>
      </c>
    </row>
    <row r="20" spans="1:10" ht="12" customHeight="1" outlineLevel="1" thickBot="1" x14ac:dyDescent="0.25">
      <c r="A20" s="70" t="s">
        <v>13</v>
      </c>
      <c r="B20" s="17">
        <v>0.10643874854241848</v>
      </c>
      <c r="C20" s="17">
        <v>-1.026455818710624E-2</v>
      </c>
      <c r="D20" s="17">
        <v>7.7024199806066396E-2</v>
      </c>
      <c r="E20" s="17">
        <v>6.8754401019958137E-3</v>
      </c>
      <c r="F20" s="17">
        <v>6.9631660052437441E-2</v>
      </c>
      <c r="G20" s="112">
        <v>1</v>
      </c>
      <c r="H20" s="113" t="s">
        <v>80</v>
      </c>
    </row>
    <row r="21" spans="1:10" ht="12" customHeight="1" outlineLevel="1" thickBot="1" x14ac:dyDescent="0.25">
      <c r="A21" s="70" t="s">
        <v>15</v>
      </c>
      <c r="B21" s="17">
        <v>5.8279423710861464E-2</v>
      </c>
      <c r="C21" s="17">
        <v>8.7612203379172526E-2</v>
      </c>
      <c r="D21" s="17">
        <v>0.1654903443543814</v>
      </c>
      <c r="E21" s="17">
        <v>0.2955436086875487</v>
      </c>
      <c r="F21" s="17">
        <v>-3.0352046906759584E-3</v>
      </c>
      <c r="G21" s="17">
        <v>0.59348691699798428</v>
      </c>
      <c r="H21" s="112">
        <v>1</v>
      </c>
      <c r="I21" s="113" t="s">
        <v>81</v>
      </c>
    </row>
    <row r="22" spans="1:10" ht="12" customHeight="1" outlineLevel="1" thickBot="1" x14ac:dyDescent="0.25">
      <c r="A22" s="70" t="s">
        <v>3</v>
      </c>
      <c r="B22" s="121">
        <v>0.21808819162706899</v>
      </c>
      <c r="C22" s="121">
        <v>9.0716146329249653E-2</v>
      </c>
      <c r="D22" s="121">
        <v>0.38999322030639644</v>
      </c>
      <c r="E22" s="17">
        <v>0.19613974622133959</v>
      </c>
      <c r="F22" s="17">
        <v>-0.10220318780021892</v>
      </c>
      <c r="G22" s="17">
        <v>2.2190272650847311E-2</v>
      </c>
      <c r="H22" s="17">
        <v>5.7068424845882995E-2</v>
      </c>
      <c r="I22" s="112">
        <v>1</v>
      </c>
      <c r="J22" s="113" t="s">
        <v>82</v>
      </c>
    </row>
    <row r="23" spans="1:10" ht="12" customHeight="1" outlineLevel="1" x14ac:dyDescent="0.2">
      <c r="A23" s="70" t="s">
        <v>20</v>
      </c>
      <c r="B23" s="17">
        <v>0.1241908022628818</v>
      </c>
      <c r="C23" s="17">
        <v>-7.8017586300889119E-2</v>
      </c>
      <c r="D23" s="17">
        <v>2.8511432441437039E-2</v>
      </c>
      <c r="E23" s="17">
        <v>0.10628983183100811</v>
      </c>
      <c r="F23" s="17">
        <v>1.6242746682841397E-2</v>
      </c>
      <c r="G23" s="17">
        <v>0.10299109620834705</v>
      </c>
      <c r="H23" s="17">
        <v>9.3661288483934166E-2</v>
      </c>
      <c r="I23" s="17">
        <v>0.17144559001068999</v>
      </c>
      <c r="J23" s="112">
        <v>1</v>
      </c>
    </row>
    <row r="24" spans="1:10" ht="12" customHeight="1" x14ac:dyDescent="0.2">
      <c r="A24" s="114"/>
    </row>
    <row r="28" spans="1:10" ht="12" customHeight="1" x14ac:dyDescent="0.2">
      <c r="A28" s="111" t="s">
        <v>201</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N199"/>
  <sheetViews>
    <sheetView showGridLines="0" showRowColHeaders="0" topLeftCell="A26" zoomScaleNormal="100" workbookViewId="0">
      <selection activeCell="B1" sqref="B1"/>
    </sheetView>
  </sheetViews>
  <sheetFormatPr defaultColWidth="9.109375" defaultRowHeight="10.199999999999999" outlineLevelRow="1" x14ac:dyDescent="0.2"/>
  <cols>
    <col min="1" max="1" width="15.6640625" style="4" customWidth="1"/>
    <col min="2" max="9" width="9.6640625" style="4" customWidth="1"/>
    <col min="10" max="16384" width="9.109375" style="4"/>
  </cols>
  <sheetData>
    <row r="1" spans="1:144" x14ac:dyDescent="0.2">
      <c r="A1" s="5" t="s">
        <v>22</v>
      </c>
      <c r="B1" s="4" t="s">
        <v>23</v>
      </c>
      <c r="F1" s="6"/>
      <c r="M1" s="6" t="s">
        <v>168</v>
      </c>
      <c r="R1" s="6" t="s">
        <v>24</v>
      </c>
      <c r="Z1" s="76" t="s">
        <v>25</v>
      </c>
      <c r="BZ1" s="7" t="s">
        <v>25</v>
      </c>
    </row>
    <row r="2" spans="1:144" x14ac:dyDescent="0.2">
      <c r="A2" s="5" t="s">
        <v>26</v>
      </c>
      <c r="C2" s="4" t="s">
        <v>2</v>
      </c>
      <c r="G2" s="9" t="s">
        <v>27</v>
      </c>
      <c r="H2" s="10" t="s">
        <v>28</v>
      </c>
      <c r="I2" s="13" t="s">
        <v>29</v>
      </c>
    </row>
    <row r="3" spans="1:144" hidden="1" outlineLevel="1" x14ac:dyDescent="0.2">
      <c r="A3" s="5" t="s">
        <v>30</v>
      </c>
    </row>
    <row r="4" spans="1:144" hidden="1" outlineLevel="1" x14ac:dyDescent="0.2">
      <c r="A4" s="4" t="s">
        <v>31</v>
      </c>
    </row>
    <row r="5" spans="1:144" hidden="1" outlineLevel="1" x14ac:dyDescent="0.2">
      <c r="A5" s="5" t="s">
        <v>32</v>
      </c>
    </row>
    <row r="6" spans="1:144" hidden="1" outlineLevel="1" x14ac:dyDescent="0.2">
      <c r="A6" s="4" t="s">
        <v>33</v>
      </c>
    </row>
    <row r="7" spans="1:144" hidden="1" outlineLevel="1" x14ac:dyDescent="0.2">
      <c r="A7" s="4" t="s">
        <v>34</v>
      </c>
    </row>
    <row r="8" spans="1:144" collapsed="1" x14ac:dyDescent="0.2">
      <c r="A8" s="74"/>
      <c r="J8" s="6" t="s">
        <v>169</v>
      </c>
      <c r="K8" s="6" t="s">
        <v>170</v>
      </c>
    </row>
    <row r="9" spans="1:144" x14ac:dyDescent="0.2">
      <c r="A9" s="14" t="s">
        <v>35</v>
      </c>
      <c r="AQ9" s="62" t="s">
        <v>141</v>
      </c>
      <c r="AR9" s="62" t="s">
        <v>142</v>
      </c>
      <c r="AS9" s="62"/>
      <c r="AT9" s="62"/>
      <c r="AU9" s="62"/>
      <c r="AV9" s="62"/>
      <c r="AW9" s="62"/>
      <c r="AX9" s="62"/>
      <c r="AY9" s="62"/>
      <c r="AZ9" s="62"/>
      <c r="BA9" s="62"/>
      <c r="BB9" s="62"/>
      <c r="BC9" s="62"/>
      <c r="BD9" s="62"/>
      <c r="BE9" s="62"/>
      <c r="BF9" s="62"/>
      <c r="BG9" s="62"/>
      <c r="BH9" s="62"/>
      <c r="BI9" s="62"/>
      <c r="BJ9" s="62"/>
      <c r="BK9" s="62"/>
      <c r="BL9" s="62"/>
      <c r="BM9" s="62"/>
      <c r="BN9" s="62"/>
      <c r="BO9" s="62"/>
      <c r="BP9" s="62"/>
      <c r="BQ9" s="62"/>
      <c r="BR9" s="62"/>
      <c r="BS9" s="62"/>
      <c r="BT9" s="62"/>
      <c r="BU9" s="62"/>
      <c r="BV9" s="62"/>
      <c r="BW9" s="62"/>
      <c r="BX9" s="62"/>
      <c r="BY9" s="62"/>
      <c r="BZ9" s="62"/>
      <c r="CA9" s="62"/>
      <c r="CB9" s="62"/>
      <c r="CC9" s="62"/>
      <c r="CD9" s="62"/>
      <c r="CE9" s="62"/>
      <c r="CF9" s="62"/>
      <c r="CG9" s="62"/>
      <c r="CH9" s="62"/>
      <c r="CI9" s="62"/>
      <c r="CJ9" s="62"/>
      <c r="CK9" s="62"/>
      <c r="CL9" s="62"/>
      <c r="CM9" s="62"/>
      <c r="CN9" s="62"/>
      <c r="CO9" s="62"/>
      <c r="CP9" s="62"/>
      <c r="CQ9" s="62"/>
      <c r="CR9" s="62"/>
      <c r="CS9" s="62"/>
      <c r="CT9" s="62"/>
      <c r="CU9" s="62"/>
      <c r="CV9" s="62"/>
      <c r="CW9" s="62"/>
      <c r="CX9" s="62"/>
      <c r="CY9" s="62"/>
      <c r="CZ9" s="62"/>
      <c r="DA9" s="62"/>
      <c r="DB9" s="62"/>
      <c r="DC9" s="62"/>
      <c r="DD9" s="62"/>
      <c r="DE9" s="62"/>
      <c r="DF9" s="62"/>
      <c r="DG9" s="62"/>
      <c r="DH9" s="62"/>
      <c r="DI9" s="62"/>
      <c r="DJ9" s="62"/>
      <c r="DK9" s="62"/>
      <c r="DL9" s="62"/>
      <c r="DM9" s="62"/>
      <c r="DN9" s="62"/>
      <c r="DO9" s="62"/>
      <c r="DP9" s="62"/>
      <c r="DQ9" s="62"/>
      <c r="DR9" s="62"/>
      <c r="DS9" s="62"/>
      <c r="DT9" s="62"/>
      <c r="DU9" s="62"/>
      <c r="DV9" s="62"/>
      <c r="DW9" s="62"/>
      <c r="DX9" s="62"/>
      <c r="DY9" s="62"/>
      <c r="DZ9" s="62"/>
      <c r="EA9" s="62"/>
      <c r="EB9" s="62"/>
      <c r="EC9" s="62"/>
      <c r="ED9" s="62"/>
      <c r="EE9" s="62"/>
      <c r="EF9" s="62"/>
      <c r="EG9" s="62"/>
      <c r="EH9" s="62"/>
      <c r="EI9" s="62"/>
      <c r="EJ9" s="62"/>
      <c r="EK9" s="62"/>
      <c r="EL9" s="62"/>
      <c r="EM9" s="62"/>
      <c r="EN9" s="62"/>
    </row>
    <row r="10" spans="1:144" ht="10.8" outlineLevel="1" thickBot="1" x14ac:dyDescent="0.25">
      <c r="A10" s="15"/>
      <c r="B10" s="16" t="s">
        <v>36</v>
      </c>
      <c r="C10" s="18" t="s">
        <v>37</v>
      </c>
      <c r="D10" s="18" t="s">
        <v>38</v>
      </c>
      <c r="E10" s="18" t="s">
        <v>39</v>
      </c>
      <c r="F10" s="18" t="s">
        <v>40</v>
      </c>
      <c r="G10" s="18" t="s">
        <v>41</v>
      </c>
      <c r="H10" s="18" t="s">
        <v>42</v>
      </c>
      <c r="I10" s="18" t="s">
        <v>43</v>
      </c>
      <c r="AQ10" s="62">
        <v>7</v>
      </c>
      <c r="AR10" s="62">
        <f>CHOOSE(AQ10,0,0.25,0.5,0.68,0.8,0.9,0.95,0.98,0.99,0.997,0.999)</f>
        <v>0.95</v>
      </c>
      <c r="AS10" s="62"/>
      <c r="AT10" s="62"/>
      <c r="AU10" s="62"/>
      <c r="AV10" s="62"/>
      <c r="AW10" s="62"/>
      <c r="AX10" s="62"/>
      <c r="AY10" s="62"/>
      <c r="AZ10" s="62"/>
      <c r="BA10" s="62"/>
      <c r="BB10" s="62"/>
      <c r="BC10" s="62"/>
      <c r="BD10" s="62"/>
      <c r="BE10" s="62"/>
      <c r="BF10" s="62"/>
      <c r="BG10" s="62"/>
      <c r="BH10" s="62"/>
      <c r="BI10" s="62"/>
      <c r="BJ10" s="62"/>
      <c r="BK10" s="62"/>
      <c r="BL10" s="62"/>
      <c r="BM10" s="62"/>
      <c r="BN10" s="62"/>
      <c r="BO10" s="62"/>
      <c r="BP10" s="62"/>
      <c r="BQ10" s="62"/>
      <c r="BR10" s="62"/>
      <c r="BS10" s="62"/>
      <c r="BT10" s="62"/>
      <c r="BU10" s="62"/>
      <c r="BV10" s="62"/>
      <c r="BW10" s="62"/>
      <c r="BX10" s="62"/>
      <c r="BY10" s="62"/>
      <c r="BZ10" s="62"/>
      <c r="CA10" s="62"/>
      <c r="CB10" s="62"/>
      <c r="CC10" s="62"/>
      <c r="CD10" s="62"/>
      <c r="CE10" s="62"/>
      <c r="CF10" s="62"/>
      <c r="CG10" s="62"/>
      <c r="CH10" s="62"/>
      <c r="CI10" s="62"/>
      <c r="CJ10" s="62"/>
      <c r="CK10" s="62"/>
      <c r="CL10" s="62"/>
      <c r="CM10" s="62"/>
      <c r="CN10" s="62"/>
      <c r="CO10" s="62"/>
      <c r="CP10" s="62"/>
      <c r="CQ10" s="62"/>
      <c r="CR10" s="62"/>
      <c r="CS10" s="62"/>
      <c r="CT10" s="62"/>
      <c r="CU10" s="62"/>
      <c r="CV10" s="62"/>
      <c r="CW10" s="62"/>
      <c r="CX10" s="62"/>
      <c r="CY10" s="62"/>
      <c r="CZ10" s="62"/>
      <c r="DA10" s="62"/>
      <c r="DB10" s="62"/>
      <c r="DC10" s="62"/>
      <c r="DD10" s="62"/>
      <c r="DE10" s="62"/>
      <c r="DF10" s="62"/>
      <c r="DG10" s="62"/>
      <c r="DH10" s="62"/>
      <c r="DI10" s="62"/>
      <c r="DJ10" s="62"/>
      <c r="DK10" s="62"/>
      <c r="DL10" s="62"/>
      <c r="DM10" s="62"/>
      <c r="DN10" s="62"/>
      <c r="DO10" s="62"/>
      <c r="DP10" s="62"/>
      <c r="DQ10" s="62"/>
      <c r="DR10" s="62"/>
      <c r="DS10" s="62"/>
      <c r="DT10" s="62"/>
      <c r="DU10" s="62"/>
      <c r="DV10" s="62"/>
      <c r="DW10" s="62"/>
      <c r="DX10" s="62"/>
      <c r="DY10" s="62"/>
      <c r="DZ10" s="62"/>
      <c r="EA10" s="62"/>
      <c r="EB10" s="62"/>
      <c r="EC10" s="62"/>
      <c r="ED10" s="62"/>
      <c r="EE10" s="62"/>
      <c r="EF10" s="62"/>
      <c r="EG10" s="62"/>
      <c r="EH10" s="62"/>
      <c r="EI10" s="62"/>
      <c r="EJ10" s="62"/>
      <c r="EK10" s="62"/>
      <c r="EL10" s="62"/>
      <c r="EM10" s="62"/>
      <c r="EN10" s="62"/>
    </row>
    <row r="11" spans="1:144" outlineLevel="1" x14ac:dyDescent="0.2">
      <c r="B11" s="20">
        <f xml:space="preserve"> 1 - $C$39 / $C$40</f>
        <v>0.10996738518251636</v>
      </c>
      <c r="C11" s="20">
        <f xml:space="preserve"> MAX(0,1 - ($C$39 + 2*($B$38+1))/$C$40)</f>
        <v>7.7958003993649716E-2</v>
      </c>
      <c r="D11" s="21">
        <v>0.40538196118337944</v>
      </c>
      <c r="E11" s="21">
        <v>0.25</v>
      </c>
      <c r="F11" s="22">
        <v>500</v>
      </c>
      <c r="G11" s="23">
        <f>$AR$71</f>
        <v>0.72808533333333314</v>
      </c>
      <c r="H11" s="20">
        <f>_xlfn.NORM.S.INV(1-(1-I11)/2)</f>
        <v>1.9599639845400536</v>
      </c>
      <c r="I11" s="24">
        <f>$AR$10</f>
        <v>0.95</v>
      </c>
      <c r="AQ11" s="62"/>
      <c r="AR11" s="62"/>
      <c r="AS11" s="62"/>
      <c r="AT11" s="62"/>
      <c r="AU11" s="62"/>
      <c r="AV11" s="62"/>
      <c r="AW11" s="62"/>
      <c r="AX11" s="62"/>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2"/>
      <c r="BX11" s="62"/>
      <c r="BY11" s="62"/>
      <c r="BZ11" s="62"/>
      <c r="CA11" s="62"/>
      <c r="CB11" s="62"/>
      <c r="CC11" s="62"/>
      <c r="CD11" s="62"/>
      <c r="CE11" s="62"/>
      <c r="CF11" s="62"/>
      <c r="CG11" s="62"/>
      <c r="CH11" s="62"/>
      <c r="CI11" s="62"/>
      <c r="CJ11" s="62"/>
      <c r="CK11" s="62"/>
      <c r="CL11" s="62"/>
      <c r="CM11" s="62"/>
      <c r="CN11" s="62"/>
      <c r="CO11" s="62"/>
      <c r="CP11" s="62"/>
      <c r="CQ11" s="62"/>
      <c r="CR11" s="62"/>
      <c r="CS11" s="62"/>
      <c r="CT11" s="62"/>
      <c r="CU11" s="62"/>
      <c r="CV11" s="62"/>
      <c r="CW11" s="62"/>
      <c r="CX11" s="62"/>
      <c r="CY11" s="62"/>
      <c r="CZ11" s="62"/>
      <c r="DA11" s="62"/>
      <c r="DB11" s="62"/>
      <c r="DC11" s="62"/>
      <c r="DD11" s="62"/>
      <c r="DE11" s="62"/>
      <c r="DF11" s="62"/>
      <c r="DG11" s="62"/>
      <c r="DH11" s="62"/>
      <c r="DI11" s="62"/>
      <c r="DJ11" s="62"/>
      <c r="DK11" s="62"/>
      <c r="DL11" s="62"/>
      <c r="DM11" s="62"/>
      <c r="DN11" s="62"/>
      <c r="DO11" s="62"/>
      <c r="DP11" s="62"/>
      <c r="DQ11" s="62"/>
      <c r="DR11" s="62"/>
      <c r="DS11" s="62"/>
      <c r="DT11" s="62"/>
      <c r="DU11" s="62"/>
      <c r="DV11" s="62"/>
      <c r="DW11" s="62"/>
      <c r="DX11" s="62"/>
      <c r="DY11" s="62"/>
      <c r="DZ11" s="62"/>
      <c r="EA11" s="62"/>
      <c r="EB11" s="62"/>
      <c r="EC11" s="62"/>
      <c r="ED11" s="62"/>
      <c r="EE11" s="62"/>
      <c r="EF11" s="62"/>
      <c r="EG11" s="62"/>
      <c r="EH11" s="62"/>
      <c r="EI11" s="62"/>
      <c r="EJ11" s="62"/>
      <c r="EK11" s="62"/>
      <c r="EL11" s="62"/>
      <c r="EM11" s="62"/>
      <c r="EN11" s="62"/>
    </row>
    <row r="12" spans="1:144" x14ac:dyDescent="0.2">
      <c r="A12" s="74"/>
      <c r="AQ12" s="62"/>
      <c r="AR12" s="62"/>
      <c r="AS12" s="62"/>
      <c r="AT12" s="62"/>
      <c r="AU12" s="62"/>
      <c r="AV12" s="62"/>
      <c r="AW12" s="62"/>
      <c r="AX12" s="62"/>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2"/>
      <c r="BX12" s="62"/>
      <c r="BY12" s="62"/>
      <c r="BZ12" s="62"/>
      <c r="CA12" s="62"/>
      <c r="CB12" s="62"/>
      <c r="CC12" s="62"/>
      <c r="CD12" s="62"/>
      <c r="CE12" s="62"/>
      <c r="CF12" s="62"/>
      <c r="CG12" s="62"/>
      <c r="CH12" s="62"/>
      <c r="CI12" s="62"/>
      <c r="CJ12" s="62"/>
      <c r="CK12" s="62"/>
      <c r="CL12" s="62"/>
      <c r="CM12" s="62"/>
      <c r="CN12" s="62"/>
      <c r="CO12" s="62"/>
      <c r="CP12" s="62"/>
      <c r="CQ12" s="62"/>
      <c r="CR12" s="62"/>
      <c r="CS12" s="62"/>
      <c r="CT12" s="62"/>
      <c r="CU12" s="62"/>
      <c r="CV12" s="62"/>
      <c r="CW12" s="62"/>
      <c r="CX12" s="62"/>
      <c r="CY12" s="62"/>
      <c r="CZ12" s="62"/>
      <c r="DA12" s="62"/>
      <c r="DB12" s="62"/>
      <c r="DC12" s="62"/>
      <c r="DD12" s="62"/>
      <c r="DE12" s="62"/>
      <c r="DF12" s="62"/>
      <c r="DG12" s="62"/>
      <c r="DH12" s="62"/>
      <c r="DI12" s="62"/>
      <c r="DJ12" s="62"/>
      <c r="DK12" s="62"/>
      <c r="DL12" s="62"/>
      <c r="DM12" s="62"/>
      <c r="DN12" s="62"/>
      <c r="DO12" s="62"/>
      <c r="DP12" s="62"/>
      <c r="DQ12" s="62"/>
      <c r="DR12" s="62"/>
      <c r="DS12" s="62"/>
      <c r="DT12" s="62"/>
      <c r="DU12" s="62"/>
      <c r="DV12" s="62"/>
      <c r="DW12" s="62"/>
      <c r="DX12" s="62"/>
      <c r="DY12" s="62"/>
      <c r="DZ12" s="62"/>
      <c r="EA12" s="62"/>
      <c r="EB12" s="62"/>
      <c r="EC12" s="62"/>
      <c r="ED12" s="62"/>
      <c r="EE12" s="62"/>
      <c r="EF12" s="62"/>
      <c r="EG12" s="62"/>
      <c r="EH12" s="62"/>
      <c r="EI12" s="62"/>
      <c r="EJ12" s="62"/>
      <c r="EK12" s="62"/>
      <c r="EL12" s="62"/>
      <c r="EM12" s="62"/>
      <c r="EN12" s="62"/>
    </row>
    <row r="13" spans="1:144" x14ac:dyDescent="0.2">
      <c r="A13" s="14" t="s">
        <v>44</v>
      </c>
      <c r="AQ13" s="62" t="s">
        <v>53</v>
      </c>
      <c r="AR13" s="62"/>
      <c r="AS13" s="62"/>
      <c r="AT13" s="62"/>
      <c r="AU13" s="62"/>
      <c r="AV13" s="62"/>
      <c r="AW13" s="62"/>
      <c r="AX13" s="62"/>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2"/>
      <c r="BX13" s="62"/>
      <c r="BY13" s="62"/>
      <c r="BZ13" s="62"/>
      <c r="CA13" s="62"/>
      <c r="CB13" s="62"/>
      <c r="CC13" s="62"/>
      <c r="CD13" s="62"/>
      <c r="CE13" s="62"/>
      <c r="CF13" s="62"/>
      <c r="CG13" s="62"/>
      <c r="CH13" s="62"/>
      <c r="CI13" s="62"/>
      <c r="CJ13" s="62"/>
      <c r="CK13" s="62"/>
      <c r="CL13" s="62"/>
      <c r="CM13" s="62"/>
      <c r="CN13" s="62"/>
      <c r="CO13" s="62"/>
      <c r="CP13" s="62"/>
      <c r="CQ13" s="62"/>
      <c r="CR13" s="62"/>
      <c r="CS13" s="62"/>
      <c r="CT13" s="62"/>
      <c r="CU13" s="62"/>
      <c r="CV13" s="62"/>
      <c r="CW13" s="62"/>
      <c r="CX13" s="62"/>
      <c r="CY13" s="62"/>
      <c r="CZ13" s="62"/>
      <c r="DA13" s="62"/>
      <c r="DB13" s="62"/>
      <c r="DC13" s="62"/>
      <c r="DD13" s="62"/>
      <c r="DE13" s="62"/>
      <c r="DF13" s="62"/>
      <c r="DG13" s="62"/>
      <c r="DH13" s="62"/>
      <c r="DI13" s="62"/>
      <c r="DJ13" s="62"/>
      <c r="DK13" s="62"/>
      <c r="DL13" s="62"/>
      <c r="DM13" s="62"/>
      <c r="DN13" s="62"/>
      <c r="DO13" s="62"/>
      <c r="DP13" s="62"/>
      <c r="DQ13" s="62"/>
      <c r="DR13" s="62"/>
      <c r="DS13" s="62"/>
      <c r="DT13" s="62"/>
      <c r="DU13" s="62"/>
      <c r="DV13" s="62"/>
      <c r="DW13" s="62"/>
      <c r="DX13" s="62"/>
      <c r="DY13" s="62"/>
      <c r="DZ13" s="62"/>
      <c r="EA13" s="62"/>
      <c r="EB13" s="62"/>
      <c r="EC13" s="62"/>
      <c r="ED13" s="62"/>
      <c r="EE13" s="62"/>
      <c r="EF13" s="62"/>
      <c r="EG13" s="62"/>
      <c r="EH13" s="62"/>
      <c r="EI13" s="62"/>
      <c r="EJ13" s="62"/>
      <c r="EK13" s="62"/>
      <c r="EL13" s="62"/>
      <c r="EM13" s="62"/>
      <c r="EN13" s="62"/>
    </row>
    <row r="14" spans="1:144" ht="10.8" outlineLevel="1" thickBot="1" x14ac:dyDescent="0.25">
      <c r="A14" s="18" t="s">
        <v>45</v>
      </c>
      <c r="B14" s="18" t="s">
        <v>46</v>
      </c>
      <c r="C14" s="18" t="s">
        <v>47</v>
      </c>
      <c r="D14" s="18" t="s">
        <v>48</v>
      </c>
      <c r="E14" s="18" t="s">
        <v>49</v>
      </c>
      <c r="F14" s="18" t="str">
        <f>IF($I$11&gt;99%,("Lower"&amp;TEXT($I$11,"0.0%")),("Lower"&amp;TEXT($I$11,"0%")))</f>
        <v>Lower95%</v>
      </c>
      <c r="G14" s="18" t="str">
        <f>IF($I$11&gt;99%,("Upper"&amp;TEXT($I$11,"0.0%")),("Upper"&amp;TEXT($I$11,"0%")))</f>
        <v>Upper95%</v>
      </c>
      <c r="H14" s="18" t="s">
        <v>51</v>
      </c>
      <c r="I14" s="18" t="s">
        <v>50</v>
      </c>
      <c r="AQ14" s="62" t="s">
        <v>4</v>
      </c>
      <c r="AR14" s="62" t="s">
        <v>5</v>
      </c>
      <c r="AS14" s="62" t="s">
        <v>14</v>
      </c>
      <c r="AT14" s="62" t="s">
        <v>10</v>
      </c>
      <c r="AU14" s="62" t="s">
        <v>13</v>
      </c>
      <c r="AV14" s="62" t="s">
        <v>15</v>
      </c>
      <c r="AW14" s="62" t="s">
        <v>3</v>
      </c>
      <c r="AX14" s="62" t="s">
        <v>20</v>
      </c>
      <c r="AY14" s="62" t="s">
        <v>52</v>
      </c>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2"/>
      <c r="BX14" s="62"/>
      <c r="BY14" s="62"/>
      <c r="BZ14" s="62"/>
      <c r="CA14" s="62"/>
      <c r="CB14" s="62"/>
      <c r="CC14" s="62"/>
      <c r="CD14" s="62"/>
      <c r="CE14" s="62"/>
      <c r="CF14" s="62"/>
      <c r="CG14" s="62"/>
      <c r="CH14" s="62"/>
      <c r="CI14" s="62"/>
      <c r="CJ14" s="62"/>
      <c r="CK14" s="62"/>
      <c r="CL14" s="62"/>
      <c r="CM14" s="62"/>
      <c r="CN14" s="62"/>
      <c r="CO14" s="62"/>
      <c r="CP14" s="62"/>
      <c r="CQ14" s="62"/>
      <c r="CR14" s="62"/>
      <c r="CS14" s="62"/>
      <c r="CT14" s="62"/>
      <c r="CU14" s="62"/>
      <c r="CV14" s="62"/>
      <c r="CW14" s="62"/>
      <c r="CX14" s="62"/>
      <c r="CY14" s="62"/>
      <c r="CZ14" s="62"/>
      <c r="DA14" s="62"/>
      <c r="DB14" s="62"/>
      <c r="DC14" s="62"/>
      <c r="DD14" s="62"/>
      <c r="DE14" s="62"/>
      <c r="DF14" s="62"/>
      <c r="DG14" s="62"/>
      <c r="DH14" s="62"/>
      <c r="DI14" s="62"/>
      <c r="DJ14" s="62"/>
      <c r="DK14" s="62"/>
      <c r="DL14" s="62"/>
      <c r="DM14" s="62"/>
      <c r="DN14" s="62"/>
      <c r="DO14" s="62"/>
      <c r="DP14" s="62"/>
      <c r="DQ14" s="62"/>
      <c r="DR14" s="62"/>
      <c r="DS14" s="62"/>
      <c r="DT14" s="62"/>
      <c r="DU14" s="62"/>
      <c r="DV14" s="62"/>
      <c r="DW14" s="62"/>
      <c r="DX14" s="62"/>
      <c r="DY14" s="62"/>
      <c r="DZ14" s="62"/>
      <c r="EA14" s="62"/>
      <c r="EB14" s="62"/>
      <c r="EC14" s="62"/>
      <c r="ED14" s="62"/>
      <c r="EE14" s="62"/>
      <c r="EF14" s="62"/>
      <c r="EG14" s="62"/>
      <c r="EH14" s="62"/>
      <c r="EI14" s="62"/>
      <c r="EJ14" s="62"/>
      <c r="EK14" s="62"/>
      <c r="EL14" s="62"/>
      <c r="EM14" s="62"/>
      <c r="EN14" s="62"/>
    </row>
    <row r="15" spans="1:144" outlineLevel="1" x14ac:dyDescent="0.2">
      <c r="A15" s="25" t="s">
        <v>52</v>
      </c>
      <c r="B15" s="17">
        <v>1.7172434498108109</v>
      </c>
      <c r="C15" s="17">
        <v>3.3217567845748825</v>
      </c>
      <c r="D15" s="17">
        <f t="shared" ref="D15:D23" si="0">B15 / C15</f>
        <v>0.5169684480769664</v>
      </c>
      <c r="E15" s="17">
        <f t="shared" ref="E15:E23" si="1">2*(1-_xlfn.NORM.S.DIST(ABS(B15)/C15,1))</f>
        <v>0.60517818445524707</v>
      </c>
      <c r="F15" s="17">
        <f t="shared" ref="F15:F23" si="2">B15 - $H$11 * C15</f>
        <v>-4.7932802133575327</v>
      </c>
      <c r="G15" s="17">
        <f t="shared" ref="G15:G23" si="3">B15 + $H$11 * C15</f>
        <v>8.227767112979155</v>
      </c>
      <c r="H15" s="17"/>
      <c r="I15" s="17"/>
      <c r="AQ15" s="62">
        <v>2.7233836706735791E-4</v>
      </c>
      <c r="AR15" s="62">
        <v>-2.5850056628378613E-4</v>
      </c>
      <c r="AS15" s="62">
        <v>-6.3250280060450355E-4</v>
      </c>
      <c r="AT15" s="62">
        <v>5.2214458218393376E-5</v>
      </c>
      <c r="AU15" s="62">
        <v>5.020190394416235E-4</v>
      </c>
      <c r="AV15" s="62">
        <v>-8.7763262934736647E-4</v>
      </c>
      <c r="AW15" s="62">
        <v>1.7999023442646967E-2</v>
      </c>
      <c r="AX15" s="62">
        <v>4.9670988168406139E-4</v>
      </c>
      <c r="AY15" s="62">
        <v>-2.7242462182413163E-2</v>
      </c>
      <c r="AZ15" s="62"/>
      <c r="BA15" s="62"/>
      <c r="BB15" s="62"/>
      <c r="BC15" s="62"/>
      <c r="BD15" s="62"/>
      <c r="BE15" s="62"/>
      <c r="BF15" s="62"/>
      <c r="BG15" s="62"/>
      <c r="BH15" s="62"/>
      <c r="BI15" s="62"/>
      <c r="BJ15" s="62"/>
      <c r="BK15" s="62"/>
      <c r="BL15" s="62"/>
      <c r="BM15" s="62"/>
      <c r="BN15" s="62"/>
      <c r="BO15" s="62"/>
      <c r="BP15" s="62"/>
      <c r="BQ15" s="62"/>
      <c r="BR15" s="62"/>
      <c r="BS15" s="62"/>
      <c r="BT15" s="62"/>
      <c r="BU15" s="62"/>
      <c r="BV15" s="62"/>
      <c r="BW15" s="62"/>
      <c r="BX15" s="62"/>
      <c r="BY15" s="62"/>
      <c r="BZ15" s="62"/>
      <c r="CA15" s="62"/>
      <c r="CB15" s="62"/>
      <c r="CC15" s="62"/>
      <c r="CD15" s="62"/>
      <c r="CE15" s="62"/>
      <c r="CF15" s="62"/>
      <c r="CG15" s="62"/>
      <c r="CH15" s="62"/>
      <c r="CI15" s="62"/>
      <c r="CJ15" s="62"/>
      <c r="CK15" s="62"/>
      <c r="CL15" s="62"/>
      <c r="CM15" s="62"/>
      <c r="CN15" s="62"/>
      <c r="CO15" s="62"/>
      <c r="CP15" s="62"/>
      <c r="CQ15" s="62"/>
      <c r="CR15" s="62"/>
      <c r="CS15" s="62"/>
      <c r="CT15" s="62"/>
      <c r="CU15" s="62"/>
      <c r="CV15" s="62"/>
      <c r="CW15" s="62"/>
      <c r="CX15" s="62"/>
      <c r="CY15" s="62"/>
      <c r="CZ15" s="62"/>
      <c r="DA15" s="62"/>
      <c r="DB15" s="62"/>
      <c r="DC15" s="62"/>
      <c r="DD15" s="62"/>
      <c r="DE15" s="62"/>
      <c r="DF15" s="62"/>
      <c r="DG15" s="62"/>
      <c r="DH15" s="62"/>
      <c r="DI15" s="62"/>
      <c r="DJ15" s="62"/>
      <c r="DK15" s="62"/>
      <c r="DL15" s="62"/>
      <c r="DM15" s="62"/>
      <c r="DN15" s="62"/>
      <c r="DO15" s="62"/>
      <c r="DP15" s="62"/>
      <c r="DQ15" s="62"/>
      <c r="DR15" s="62"/>
      <c r="DS15" s="62"/>
      <c r="DT15" s="62"/>
      <c r="DU15" s="62"/>
      <c r="DV15" s="62"/>
      <c r="DW15" s="62"/>
      <c r="DX15" s="62"/>
      <c r="DY15" s="62"/>
      <c r="DZ15" s="62"/>
      <c r="EA15" s="62"/>
      <c r="EB15" s="62"/>
      <c r="EC15" s="62"/>
      <c r="ED15" s="62"/>
      <c r="EE15" s="62"/>
      <c r="EF15" s="62"/>
      <c r="EG15" s="62"/>
      <c r="EH15" s="62"/>
      <c r="EI15" s="62"/>
      <c r="EJ15" s="62"/>
      <c r="EK15" s="62"/>
      <c r="EL15" s="62"/>
      <c r="EM15" s="62"/>
      <c r="EN15" s="62"/>
    </row>
    <row r="16" spans="1:144" outlineLevel="1" x14ac:dyDescent="0.2">
      <c r="A16" s="25" t="s">
        <v>4</v>
      </c>
      <c r="B16" s="17">
        <v>5.731022529736346E-2</v>
      </c>
      <c r="C16" s="17">
        <v>1.650267757266553E-2</v>
      </c>
      <c r="D16" s="77">
        <f t="shared" si="0"/>
        <v>3.4727834343858328</v>
      </c>
      <c r="E16" s="17">
        <f t="shared" si="1"/>
        <v>5.1509080811174002E-4</v>
      </c>
      <c r="F16" s="17">
        <f t="shared" si="2"/>
        <v>2.496557160646215E-2</v>
      </c>
      <c r="G16" s="17">
        <f t="shared" si="3"/>
        <v>8.9654878988264769E-2</v>
      </c>
      <c r="H16" s="17">
        <v>1.6732427397144252</v>
      </c>
      <c r="I16" s="17">
        <f>(B16*8.98953722719466)/(PI()/SQRT(3))</f>
        <v>0.28404045892202368</v>
      </c>
      <c r="AQ16" s="62">
        <v>-2.585005662837863E-4</v>
      </c>
      <c r="AR16" s="62">
        <v>6.7245471544481847E-4</v>
      </c>
      <c r="AS16" s="62">
        <v>3.2789050522676088E-4</v>
      </c>
      <c r="AT16" s="62">
        <v>-3.2544734711841617E-5</v>
      </c>
      <c r="AU16" s="62">
        <v>-5.2620048822183991E-4</v>
      </c>
      <c r="AV16" s="62">
        <v>-6.793843376102284E-4</v>
      </c>
      <c r="AW16" s="62">
        <v>-4.8348378989388999E-2</v>
      </c>
      <c r="AX16" s="62">
        <v>-1.0001403902263658E-4</v>
      </c>
      <c r="AY16" s="62">
        <v>2.3218496279029905E-2</v>
      </c>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2"/>
      <c r="BX16" s="62"/>
      <c r="BY16" s="62"/>
      <c r="BZ16" s="62"/>
      <c r="CA16" s="62"/>
      <c r="CB16" s="62"/>
      <c r="CC16" s="62"/>
      <c r="CD16" s="62"/>
      <c r="CE16" s="62"/>
      <c r="CF16" s="62"/>
      <c r="CG16" s="62"/>
      <c r="CH16" s="62"/>
      <c r="CI16" s="62"/>
      <c r="CJ16" s="62"/>
      <c r="CK16" s="62"/>
      <c r="CL16" s="62"/>
      <c r="CM16" s="62"/>
      <c r="CN16" s="62"/>
      <c r="CO16" s="62"/>
      <c r="CP16" s="62"/>
      <c r="CQ16" s="62"/>
      <c r="CR16" s="62"/>
      <c r="CS16" s="62"/>
      <c r="CT16" s="62"/>
      <c r="CU16" s="62"/>
      <c r="CV16" s="62"/>
      <c r="CW16" s="62"/>
      <c r="CX16" s="62"/>
      <c r="CY16" s="62"/>
      <c r="CZ16" s="62"/>
      <c r="DA16" s="62"/>
      <c r="DB16" s="62"/>
      <c r="DC16" s="62"/>
      <c r="DD16" s="62"/>
      <c r="DE16" s="62"/>
      <c r="DF16" s="62"/>
      <c r="DG16" s="62"/>
      <c r="DH16" s="62"/>
      <c r="DI16" s="62"/>
      <c r="DJ16" s="62"/>
      <c r="DK16" s="62"/>
      <c r="DL16" s="62"/>
      <c r="DM16" s="62"/>
      <c r="DN16" s="62"/>
      <c r="DO16" s="62"/>
      <c r="DP16" s="62"/>
      <c r="DQ16" s="62"/>
      <c r="DR16" s="62"/>
      <c r="DS16" s="62"/>
      <c r="DT16" s="62"/>
      <c r="DU16" s="62"/>
      <c r="DV16" s="62"/>
      <c r="DW16" s="62"/>
      <c r="DX16" s="62"/>
      <c r="DY16" s="62"/>
      <c r="DZ16" s="62"/>
      <c r="EA16" s="62"/>
      <c r="EB16" s="62"/>
      <c r="EC16" s="62"/>
      <c r="ED16" s="62"/>
      <c r="EE16" s="62"/>
      <c r="EF16" s="62"/>
      <c r="EG16" s="62"/>
      <c r="EH16" s="62"/>
      <c r="EI16" s="62"/>
      <c r="EJ16" s="62"/>
      <c r="EK16" s="62"/>
      <c r="EL16" s="62"/>
      <c r="EM16" s="62"/>
      <c r="EN16" s="62"/>
    </row>
    <row r="17" spans="1:144" outlineLevel="1" x14ac:dyDescent="0.2">
      <c r="A17" s="25" t="s">
        <v>5</v>
      </c>
      <c r="B17" s="17">
        <v>-5.5274313023348599E-2</v>
      </c>
      <c r="C17" s="17">
        <v>2.5931731825021221E-2</v>
      </c>
      <c r="D17" s="78">
        <f t="shared" si="0"/>
        <v>-2.1315318774820535</v>
      </c>
      <c r="E17" s="17">
        <f t="shared" si="1"/>
        <v>3.3045349156082704E-2</v>
      </c>
      <c r="F17" s="17">
        <f t="shared" si="2"/>
        <v>-0.1060995734571413</v>
      </c>
      <c r="G17" s="26">
        <f t="shared" si="3"/>
        <v>-4.4490525895558922E-3</v>
      </c>
      <c r="H17" s="105">
        <v>68.653848768324906</v>
      </c>
      <c r="I17" s="17">
        <f>(B17*32.0919052841918)/(PI()/SQRT(3))</f>
        <v>-0.97797918180602716</v>
      </c>
      <c r="AQ17" s="62">
        <v>-6.3250280060448555E-4</v>
      </c>
      <c r="AR17" s="62">
        <v>3.2789050522674413E-4</v>
      </c>
      <c r="AS17" s="62">
        <v>6.347080939612601E-2</v>
      </c>
      <c r="AT17" s="62">
        <v>-8.6689356095747978E-4</v>
      </c>
      <c r="AU17" s="62">
        <v>2.9497086065499396E-2</v>
      </c>
      <c r="AV17" s="62">
        <v>-5.8512763075154364E-2</v>
      </c>
      <c r="AW17" s="62">
        <v>-3.043416664778054E-2</v>
      </c>
      <c r="AX17" s="62">
        <v>-5.675715198627594E-3</v>
      </c>
      <c r="AY17" s="62">
        <v>0.15787668672841948</v>
      </c>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2"/>
      <c r="BX17" s="62"/>
      <c r="BY17" s="62"/>
      <c r="BZ17" s="62"/>
      <c r="CA17" s="62"/>
      <c r="CB17" s="62"/>
      <c r="CC17" s="62"/>
      <c r="CD17" s="62"/>
      <c r="CE17" s="62"/>
      <c r="CF17" s="62"/>
      <c r="CG17" s="62"/>
      <c r="CH17" s="62"/>
      <c r="CI17" s="62"/>
      <c r="CJ17" s="62"/>
      <c r="CK17" s="62"/>
      <c r="CL17" s="62"/>
      <c r="CM17" s="62"/>
      <c r="CN17" s="62"/>
      <c r="CO17" s="62"/>
      <c r="CP17" s="62"/>
      <c r="CQ17" s="62"/>
      <c r="CR17" s="62"/>
      <c r="CS17" s="62"/>
      <c r="CT17" s="62"/>
      <c r="CU17" s="62"/>
      <c r="CV17" s="62"/>
      <c r="CW17" s="62"/>
      <c r="CX17" s="62"/>
      <c r="CY17" s="62"/>
      <c r="CZ17" s="62"/>
      <c r="DA17" s="62"/>
      <c r="DB17" s="62"/>
      <c r="DC17" s="62"/>
      <c r="DD17" s="62"/>
      <c r="DE17" s="62"/>
      <c r="DF17" s="62"/>
      <c r="DG17" s="62"/>
      <c r="DH17" s="62"/>
      <c r="DI17" s="62"/>
      <c r="DJ17" s="62"/>
      <c r="DK17" s="62"/>
      <c r="DL17" s="62"/>
      <c r="DM17" s="62"/>
      <c r="DN17" s="62"/>
      <c r="DO17" s="62"/>
      <c r="DP17" s="62"/>
      <c r="DQ17" s="62"/>
      <c r="DR17" s="62"/>
      <c r="DS17" s="62"/>
      <c r="DT17" s="62"/>
      <c r="DU17" s="62"/>
      <c r="DV17" s="62"/>
      <c r="DW17" s="62"/>
      <c r="DX17" s="62"/>
      <c r="DY17" s="62"/>
      <c r="DZ17" s="62"/>
      <c r="EA17" s="62"/>
      <c r="EB17" s="62"/>
      <c r="EC17" s="62"/>
      <c r="ED17" s="62"/>
      <c r="EE17" s="62"/>
      <c r="EF17" s="62"/>
      <c r="EG17" s="62"/>
      <c r="EH17" s="62"/>
      <c r="EI17" s="62"/>
      <c r="EJ17" s="62"/>
      <c r="EK17" s="62"/>
      <c r="EL17" s="62"/>
      <c r="EM17" s="62"/>
      <c r="EN17" s="62"/>
    </row>
    <row r="18" spans="1:144" outlineLevel="1" x14ac:dyDescent="0.2">
      <c r="A18" s="25" t="s">
        <v>14</v>
      </c>
      <c r="B18" s="17">
        <v>0.64416411112864025</v>
      </c>
      <c r="C18" s="17">
        <v>0.25193413702022599</v>
      </c>
      <c r="D18" s="79">
        <f t="shared" si="0"/>
        <v>2.5568750576938486</v>
      </c>
      <c r="E18" s="17">
        <f t="shared" si="1"/>
        <v>1.0561714519792043E-2</v>
      </c>
      <c r="F18" s="17">
        <f t="shared" si="2"/>
        <v>0.15038227609281829</v>
      </c>
      <c r="G18" s="17">
        <f t="shared" si="3"/>
        <v>1.1379459461644621</v>
      </c>
      <c r="H18" s="17">
        <v>1.2589828132549479</v>
      </c>
      <c r="I18" s="17">
        <f>(B18*0.48486512390226)/(PI()/SQRT(3))</f>
        <v>0.1721980488661399</v>
      </c>
      <c r="AQ18" s="62">
        <v>5.2214458218387189E-5</v>
      </c>
      <c r="AR18" s="62">
        <v>-3.2544734711835952E-5</v>
      </c>
      <c r="AS18" s="62">
        <v>-8.6689356095747175E-4</v>
      </c>
      <c r="AT18" s="62">
        <v>3.3599685841080058E-4</v>
      </c>
      <c r="AU18" s="62">
        <v>-1.1036994978906747E-3</v>
      </c>
      <c r="AV18" s="62">
        <v>1.213032871177798E-3</v>
      </c>
      <c r="AW18" s="62">
        <v>2.520938005237539E-3</v>
      </c>
      <c r="AX18" s="62">
        <v>-3.7736162587333326E-5</v>
      </c>
      <c r="AY18" s="62">
        <v>-5.7157684346498136E-2</v>
      </c>
      <c r="AZ18" s="62"/>
      <c r="BA18" s="62"/>
      <c r="BB18" s="62"/>
      <c r="BC18" s="62"/>
      <c r="BD18" s="62"/>
      <c r="BE18" s="62"/>
      <c r="BF18" s="62"/>
      <c r="BG18" s="62"/>
      <c r="BH18" s="62"/>
      <c r="BI18" s="62"/>
      <c r="BJ18" s="62"/>
      <c r="BK18" s="62"/>
      <c r="BL18" s="62"/>
      <c r="BM18" s="62"/>
      <c r="BN18" s="62"/>
      <c r="BO18" s="62"/>
      <c r="BP18" s="62"/>
      <c r="BQ18" s="62"/>
      <c r="BR18" s="62"/>
      <c r="BS18" s="62"/>
      <c r="BT18" s="62"/>
      <c r="BU18" s="62"/>
      <c r="BV18" s="62"/>
      <c r="BW18" s="62"/>
      <c r="BX18" s="62"/>
      <c r="BY18" s="62"/>
      <c r="BZ18" s="62"/>
      <c r="CA18" s="62"/>
      <c r="CB18" s="62"/>
      <c r="CC18" s="62"/>
      <c r="CD18" s="62"/>
      <c r="CE18" s="62"/>
      <c r="CF18" s="62"/>
      <c r="CG18" s="62"/>
      <c r="CH18" s="62"/>
      <c r="CI18" s="62"/>
      <c r="CJ18" s="62"/>
      <c r="CK18" s="62"/>
      <c r="CL18" s="62"/>
      <c r="CM18" s="62"/>
      <c r="CN18" s="62"/>
      <c r="CO18" s="62"/>
      <c r="CP18" s="62"/>
      <c r="CQ18" s="62"/>
      <c r="CR18" s="62"/>
      <c r="CS18" s="62"/>
      <c r="CT18" s="62"/>
      <c r="CU18" s="62"/>
      <c r="CV18" s="62"/>
      <c r="CW18" s="62"/>
      <c r="CX18" s="62"/>
      <c r="CY18" s="62"/>
      <c r="CZ18" s="62"/>
      <c r="DA18" s="62"/>
      <c r="DB18" s="62"/>
      <c r="DC18" s="62"/>
      <c r="DD18" s="62"/>
      <c r="DE18" s="62"/>
      <c r="DF18" s="62"/>
      <c r="DG18" s="62"/>
      <c r="DH18" s="62"/>
      <c r="DI18" s="62"/>
      <c r="DJ18" s="62"/>
      <c r="DK18" s="62"/>
      <c r="DL18" s="62"/>
      <c r="DM18" s="62"/>
      <c r="DN18" s="62"/>
      <c r="DO18" s="62"/>
      <c r="DP18" s="62"/>
      <c r="DQ18" s="62"/>
      <c r="DR18" s="62"/>
      <c r="DS18" s="62"/>
      <c r="DT18" s="62"/>
      <c r="DU18" s="62"/>
      <c r="DV18" s="62"/>
      <c r="DW18" s="62"/>
      <c r="DX18" s="62"/>
      <c r="DY18" s="62"/>
      <c r="DZ18" s="62"/>
      <c r="EA18" s="62"/>
      <c r="EB18" s="62"/>
      <c r="EC18" s="62"/>
      <c r="ED18" s="62"/>
      <c r="EE18" s="62"/>
      <c r="EF18" s="62"/>
      <c r="EG18" s="62"/>
      <c r="EH18" s="62"/>
      <c r="EI18" s="62"/>
      <c r="EJ18" s="62"/>
      <c r="EK18" s="62"/>
      <c r="EL18" s="62"/>
      <c r="EM18" s="62"/>
      <c r="EN18" s="62"/>
    </row>
    <row r="19" spans="1:144" outlineLevel="1" x14ac:dyDescent="0.2">
      <c r="A19" s="25" t="s">
        <v>10</v>
      </c>
      <c r="B19" s="17">
        <v>-4.6736489629515023E-2</v>
      </c>
      <c r="C19" s="17">
        <v>1.8330217085752165E-2</v>
      </c>
      <c r="D19" s="80">
        <f t="shared" si="0"/>
        <v>-2.5496964608151136</v>
      </c>
      <c r="E19" s="17">
        <f t="shared" si="1"/>
        <v>1.0781674503174576E-2</v>
      </c>
      <c r="F19" s="17">
        <f t="shared" si="2"/>
        <v>-8.2663054946390008E-2</v>
      </c>
      <c r="G19" s="17">
        <f t="shared" si="3"/>
        <v>-1.0809924312640037E-2</v>
      </c>
      <c r="H19" s="17">
        <v>1.0748221737863457</v>
      </c>
      <c r="I19" s="17">
        <f>(B19*6.35549278790829)/(PI()/SQRT(3))</f>
        <v>-0.16376310888053497</v>
      </c>
      <c r="AQ19" s="62">
        <v>5.020190394416466E-4</v>
      </c>
      <c r="AR19" s="62">
        <v>-5.2620048822186116E-4</v>
      </c>
      <c r="AS19" s="62">
        <v>2.9497086065499327E-2</v>
      </c>
      <c r="AT19" s="62">
        <v>-1.1036994978906637E-3</v>
      </c>
      <c r="AU19" s="62">
        <v>0.15441880647459497</v>
      </c>
      <c r="AV19" s="62">
        <v>-0.15485235494136332</v>
      </c>
      <c r="AW19" s="62">
        <v>3.8608882870456315E-2</v>
      </c>
      <c r="AX19" s="62">
        <v>-5.7231377361838861E-3</v>
      </c>
      <c r="AY19" s="62">
        <v>0.11445209224959481</v>
      </c>
      <c r="AZ19" s="62"/>
      <c r="BA19" s="62"/>
      <c r="BB19" s="62"/>
      <c r="BC19" s="62"/>
      <c r="BD19" s="62"/>
      <c r="BE19" s="62"/>
      <c r="BF19" s="62"/>
      <c r="BG19" s="62"/>
      <c r="BH19" s="62"/>
      <c r="BI19" s="62"/>
      <c r="BJ19" s="62"/>
      <c r="BK19" s="62"/>
      <c r="BL19" s="62"/>
      <c r="BM19" s="62"/>
      <c r="BN19" s="62"/>
      <c r="BO19" s="62"/>
      <c r="BP19" s="62"/>
      <c r="BQ19" s="62"/>
      <c r="BR19" s="62"/>
      <c r="BS19" s="62"/>
      <c r="BT19" s="62"/>
      <c r="BU19" s="62"/>
      <c r="BV19" s="62"/>
      <c r="BW19" s="62"/>
      <c r="BX19" s="62"/>
      <c r="BY19" s="62"/>
      <c r="BZ19" s="62"/>
      <c r="CA19" s="62"/>
      <c r="CB19" s="62"/>
      <c r="CC19" s="62"/>
      <c r="CD19" s="62"/>
      <c r="CE19" s="62"/>
      <c r="CF19" s="62"/>
      <c r="CG19" s="62"/>
      <c r="CH19" s="62"/>
      <c r="CI19" s="62"/>
      <c r="CJ19" s="62"/>
      <c r="CK19" s="62"/>
      <c r="CL19" s="62"/>
      <c r="CM19" s="62"/>
      <c r="CN19" s="62"/>
      <c r="CO19" s="62"/>
      <c r="CP19" s="62"/>
      <c r="CQ19" s="62"/>
      <c r="CR19" s="62"/>
      <c r="CS19" s="62"/>
      <c r="CT19" s="62"/>
      <c r="CU19" s="62"/>
      <c r="CV19" s="62"/>
      <c r="CW19" s="62"/>
      <c r="CX19" s="62"/>
      <c r="CY19" s="62"/>
      <c r="CZ19" s="62"/>
      <c r="DA19" s="62"/>
      <c r="DB19" s="62"/>
      <c r="DC19" s="62"/>
      <c r="DD19" s="62"/>
      <c r="DE19" s="62"/>
      <c r="DF19" s="62"/>
      <c r="DG19" s="62"/>
      <c r="DH19" s="62"/>
      <c r="DI19" s="62"/>
      <c r="DJ19" s="62"/>
      <c r="DK19" s="62"/>
      <c r="DL19" s="62"/>
      <c r="DM19" s="62"/>
      <c r="DN19" s="62"/>
      <c r="DO19" s="62"/>
      <c r="DP19" s="62"/>
      <c r="DQ19" s="62"/>
      <c r="DR19" s="62"/>
      <c r="DS19" s="62"/>
      <c r="DT19" s="62"/>
      <c r="DU19" s="62"/>
      <c r="DV19" s="62"/>
      <c r="DW19" s="62"/>
      <c r="DX19" s="62"/>
      <c r="DY19" s="62"/>
      <c r="DZ19" s="62"/>
      <c r="EA19" s="62"/>
      <c r="EB19" s="62"/>
      <c r="EC19" s="62"/>
      <c r="ED19" s="62"/>
      <c r="EE19" s="62"/>
      <c r="EF19" s="62"/>
      <c r="EG19" s="62"/>
      <c r="EH19" s="62"/>
      <c r="EI19" s="62"/>
      <c r="EJ19" s="62"/>
      <c r="EK19" s="62"/>
      <c r="EL19" s="62"/>
      <c r="EM19" s="62"/>
      <c r="EN19" s="62"/>
    </row>
    <row r="20" spans="1:144" outlineLevel="1" x14ac:dyDescent="0.2">
      <c r="A20" s="25" t="s">
        <v>13</v>
      </c>
      <c r="B20" s="17">
        <v>1.2466412825756836</v>
      </c>
      <c r="C20" s="17">
        <v>0.39296158396794334</v>
      </c>
      <c r="D20" s="81">
        <f t="shared" si="0"/>
        <v>3.1724253296917211</v>
      </c>
      <c r="E20" s="17">
        <f t="shared" si="1"/>
        <v>1.5117142850742393E-3</v>
      </c>
      <c r="F20" s="17">
        <f t="shared" si="2"/>
        <v>0.47645073069070254</v>
      </c>
      <c r="G20" s="17">
        <f t="shared" si="3"/>
        <v>2.0168318344606648</v>
      </c>
      <c r="H20" s="17">
        <v>1.6528646871017585</v>
      </c>
      <c r="I20" s="17">
        <f>(B20*0.336640243147805)/(PI()/SQRT(3))</f>
        <v>0.23137599050904575</v>
      </c>
      <c r="AQ20" s="62">
        <v>-8.7763262934739314E-4</v>
      </c>
      <c r="AR20" s="62">
        <v>-6.7938433761020379E-4</v>
      </c>
      <c r="AS20" s="62">
        <v>-5.851276307515426E-2</v>
      </c>
      <c r="AT20" s="62">
        <v>1.213032871177779E-3</v>
      </c>
      <c r="AU20" s="62">
        <v>-0.15485235494136329</v>
      </c>
      <c r="AV20" s="62">
        <v>0.3881233694528512</v>
      </c>
      <c r="AW20" s="62">
        <v>5.3157187816228788E-2</v>
      </c>
      <c r="AX20" s="62">
        <v>-3.9586084088671395E-3</v>
      </c>
      <c r="AY20" s="62">
        <v>-0.1045363483594587</v>
      </c>
      <c r="AZ20" s="62"/>
      <c r="BA20" s="62"/>
      <c r="BB20" s="62"/>
      <c r="BC20" s="62"/>
      <c r="BD20" s="62"/>
      <c r="BE20" s="62"/>
      <c r="BF20" s="62"/>
      <c r="BG20" s="62"/>
      <c r="BH20" s="62"/>
      <c r="BI20" s="62"/>
      <c r="BJ20" s="62"/>
      <c r="BK20" s="62"/>
      <c r="BL20" s="62"/>
      <c r="BM20" s="62"/>
      <c r="BN20" s="62"/>
      <c r="BO20" s="62"/>
      <c r="BP20" s="62"/>
      <c r="BQ20" s="62"/>
      <c r="BR20" s="62"/>
      <c r="BS20" s="62"/>
      <c r="BT20" s="62"/>
      <c r="BU20" s="62"/>
      <c r="BV20" s="62"/>
      <c r="BW20" s="62"/>
      <c r="BX20" s="62"/>
      <c r="BY20" s="62"/>
      <c r="BZ20" s="62"/>
      <c r="CA20" s="62"/>
      <c r="CB20" s="62"/>
      <c r="CC20" s="62"/>
      <c r="CD20" s="62"/>
      <c r="CE20" s="62"/>
      <c r="CF20" s="62"/>
      <c r="CG20" s="62"/>
      <c r="CH20" s="62"/>
      <c r="CI20" s="62"/>
      <c r="CJ20" s="62"/>
      <c r="CK20" s="62"/>
      <c r="CL20" s="62"/>
      <c r="CM20" s="62"/>
      <c r="CN20" s="62"/>
      <c r="CO20" s="62"/>
      <c r="CP20" s="62"/>
      <c r="CQ20" s="62"/>
      <c r="CR20" s="62"/>
      <c r="CS20" s="62"/>
      <c r="CT20" s="62"/>
      <c r="CU20" s="62"/>
      <c r="CV20" s="62"/>
      <c r="CW20" s="62"/>
      <c r="CX20" s="62"/>
      <c r="CY20" s="62"/>
      <c r="CZ20" s="62"/>
      <c r="DA20" s="62"/>
      <c r="DB20" s="62"/>
      <c r="DC20" s="62"/>
      <c r="DD20" s="62"/>
      <c r="DE20" s="62"/>
      <c r="DF20" s="62"/>
      <c r="DG20" s="62"/>
      <c r="DH20" s="62"/>
      <c r="DI20" s="62"/>
      <c r="DJ20" s="62"/>
      <c r="DK20" s="62"/>
      <c r="DL20" s="62"/>
      <c r="DM20" s="62"/>
      <c r="DN20" s="62"/>
      <c r="DO20" s="62"/>
      <c r="DP20" s="62"/>
      <c r="DQ20" s="62"/>
      <c r="DR20" s="62"/>
      <c r="DS20" s="62"/>
      <c r="DT20" s="62"/>
      <c r="DU20" s="62"/>
      <c r="DV20" s="62"/>
      <c r="DW20" s="62"/>
      <c r="DX20" s="62"/>
      <c r="DY20" s="62"/>
      <c r="DZ20" s="62"/>
      <c r="EA20" s="62"/>
      <c r="EB20" s="62"/>
      <c r="EC20" s="62"/>
      <c r="ED20" s="62"/>
      <c r="EE20" s="62"/>
      <c r="EF20" s="62"/>
      <c r="EG20" s="62"/>
      <c r="EH20" s="62"/>
      <c r="EI20" s="62"/>
      <c r="EJ20" s="62"/>
      <c r="EK20" s="62"/>
      <c r="EL20" s="62"/>
      <c r="EM20" s="62"/>
      <c r="EN20" s="62"/>
    </row>
    <row r="21" spans="1:144" outlineLevel="1" x14ac:dyDescent="0.2">
      <c r="A21" s="25" t="s">
        <v>15</v>
      </c>
      <c r="B21" s="17">
        <v>-1.2805397678674888</v>
      </c>
      <c r="C21" s="17">
        <v>0.6229954810854178</v>
      </c>
      <c r="D21" s="82">
        <f t="shared" si="0"/>
        <v>-2.0554559491129218</v>
      </c>
      <c r="E21" s="17">
        <f t="shared" si="1"/>
        <v>3.9834986261887861E-2</v>
      </c>
      <c r="F21" s="17">
        <f t="shared" si="2"/>
        <v>-2.5015884733261116</v>
      </c>
      <c r="G21" s="17">
        <f t="shared" si="3"/>
        <v>-5.9491062408865814E-2</v>
      </c>
      <c r="H21" s="17">
        <v>1.818240601342012</v>
      </c>
      <c r="I21" s="17">
        <f>(B21*0.218163219587449)/(PI()/SQRT(3))</f>
        <v>-0.15402292231240469</v>
      </c>
      <c r="AQ21" s="62">
        <v>1.7999023442646974E-2</v>
      </c>
      <c r="AR21" s="62">
        <v>-4.8348378989388999E-2</v>
      </c>
      <c r="AS21" s="62">
        <v>-3.0434166647781709E-2</v>
      </c>
      <c r="AT21" s="62">
        <v>2.5209380052379363E-3</v>
      </c>
      <c r="AU21" s="62">
        <v>3.8608882870454823E-2</v>
      </c>
      <c r="AV21" s="62">
        <v>5.3157187816230508E-2</v>
      </c>
      <c r="AW21" s="62">
        <v>3.5351281070391209</v>
      </c>
      <c r="AX21" s="62">
        <v>-3.6288506119380678E-3</v>
      </c>
      <c r="AY21" s="62">
        <v>-1.6710054930790381</v>
      </c>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62"/>
      <c r="BX21" s="62"/>
      <c r="BY21" s="62"/>
      <c r="BZ21" s="62"/>
      <c r="CA21" s="62"/>
      <c r="CB21" s="62"/>
      <c r="CC21" s="62"/>
      <c r="CD21" s="62"/>
      <c r="CE21" s="62"/>
      <c r="CF21" s="62"/>
      <c r="CG21" s="62"/>
      <c r="CH21" s="62"/>
      <c r="CI21" s="62"/>
      <c r="CJ21" s="62"/>
      <c r="CK21" s="62"/>
      <c r="CL21" s="62"/>
      <c r="CM21" s="62"/>
      <c r="CN21" s="62"/>
      <c r="CO21" s="62"/>
      <c r="CP21" s="62"/>
      <c r="CQ21" s="62"/>
      <c r="CR21" s="62"/>
      <c r="CS21" s="62"/>
      <c r="CT21" s="62"/>
      <c r="CU21" s="62"/>
      <c r="CV21" s="62"/>
      <c r="CW21" s="62"/>
      <c r="CX21" s="62"/>
      <c r="CY21" s="62"/>
      <c r="CZ21" s="62"/>
      <c r="DA21" s="62"/>
      <c r="DB21" s="62"/>
      <c r="DC21" s="62"/>
      <c r="DD21" s="62"/>
      <c r="DE21" s="62"/>
      <c r="DF21" s="62"/>
      <c r="DG21" s="62"/>
      <c r="DH21" s="62"/>
      <c r="DI21" s="62"/>
      <c r="DJ21" s="62"/>
      <c r="DK21" s="62"/>
      <c r="DL21" s="62"/>
      <c r="DM21" s="62"/>
      <c r="DN21" s="62"/>
      <c r="DO21" s="62"/>
      <c r="DP21" s="62"/>
      <c r="DQ21" s="62"/>
      <c r="DR21" s="62"/>
      <c r="DS21" s="62"/>
      <c r="DT21" s="62"/>
      <c r="DU21" s="62"/>
      <c r="DV21" s="62"/>
      <c r="DW21" s="62"/>
      <c r="DX21" s="62"/>
      <c r="DY21" s="62"/>
      <c r="DZ21" s="62"/>
      <c r="EA21" s="62"/>
      <c r="EB21" s="62"/>
      <c r="EC21" s="62"/>
      <c r="ED21" s="62"/>
      <c r="EE21" s="62"/>
      <c r="EF21" s="62"/>
      <c r="EG21" s="62"/>
      <c r="EH21" s="62"/>
      <c r="EI21" s="62"/>
      <c r="EJ21" s="62"/>
      <c r="EK21" s="62"/>
      <c r="EL21" s="62"/>
      <c r="EM21" s="62"/>
      <c r="EN21" s="62"/>
    </row>
    <row r="22" spans="1:144" outlineLevel="1" x14ac:dyDescent="0.2">
      <c r="A22" s="25" t="s">
        <v>3</v>
      </c>
      <c r="B22" s="17">
        <v>4.6122917198915081</v>
      </c>
      <c r="C22" s="17">
        <v>1.8801936355171296</v>
      </c>
      <c r="D22" s="83">
        <f t="shared" si="0"/>
        <v>2.4530939966845176</v>
      </c>
      <c r="E22" s="17">
        <f t="shared" si="1"/>
        <v>1.4163332327851608E-2</v>
      </c>
      <c r="F22" s="17">
        <f t="shared" si="2"/>
        <v>0.92717991031650548</v>
      </c>
      <c r="G22" s="17">
        <f t="shared" si="3"/>
        <v>8.2974035294665107</v>
      </c>
      <c r="H22" s="105">
        <v>65.348617101491797</v>
      </c>
      <c r="I22" s="17">
        <f>(B22*0.434596073952573)/(PI()/SQRT(3))</f>
        <v>1.1051298798062477</v>
      </c>
      <c r="AQ22" s="62">
        <v>4.9670988168406443E-4</v>
      </c>
      <c r="AR22" s="62">
        <v>-1.0001403902263932E-4</v>
      </c>
      <c r="AS22" s="62">
        <v>-5.675715198627633E-3</v>
      </c>
      <c r="AT22" s="62">
        <v>-3.7736162587322755E-5</v>
      </c>
      <c r="AU22" s="62">
        <v>-5.7231377361839208E-3</v>
      </c>
      <c r="AV22" s="62">
        <v>-3.9586084088671005E-3</v>
      </c>
      <c r="AW22" s="62">
        <v>-3.6288506119378731E-3</v>
      </c>
      <c r="AX22" s="62">
        <v>5.7975574576396918E-2</v>
      </c>
      <c r="AY22" s="62">
        <v>-4.13920403611414E-2</v>
      </c>
      <c r="AZ22" s="62"/>
      <c r="BA22" s="62"/>
      <c r="BB22" s="62"/>
      <c r="BC22" s="62"/>
      <c r="BD22" s="62"/>
      <c r="BE22" s="62"/>
      <c r="BF22" s="62"/>
      <c r="BG22" s="62"/>
      <c r="BH22" s="62"/>
      <c r="BI22" s="62"/>
      <c r="BJ22" s="62"/>
      <c r="BK22" s="62"/>
      <c r="BL22" s="62"/>
      <c r="BM22" s="62"/>
      <c r="BN22" s="62"/>
      <c r="BO22" s="62"/>
      <c r="BP22" s="62"/>
      <c r="BQ22" s="62"/>
      <c r="BR22" s="62"/>
      <c r="BS22" s="62"/>
      <c r="BT22" s="62"/>
      <c r="BU22" s="62"/>
      <c r="BV22" s="62"/>
      <c r="BW22" s="62"/>
      <c r="BX22" s="62"/>
      <c r="BY22" s="62"/>
      <c r="BZ22" s="62"/>
      <c r="CA22" s="62"/>
      <c r="CB22" s="62"/>
      <c r="CC22" s="62"/>
      <c r="CD22" s="62"/>
      <c r="CE22" s="62"/>
      <c r="CF22" s="62"/>
      <c r="CG22" s="62"/>
      <c r="CH22" s="62"/>
      <c r="CI22" s="62"/>
      <c r="CJ22" s="62"/>
      <c r="CK22" s="62"/>
      <c r="CL22" s="62"/>
      <c r="CM22" s="62"/>
      <c r="CN22" s="62"/>
      <c r="CO22" s="62"/>
      <c r="CP22" s="62"/>
      <c r="CQ22" s="62"/>
      <c r="CR22" s="62"/>
      <c r="CS22" s="62"/>
      <c r="CT22" s="62"/>
      <c r="CU22" s="62"/>
      <c r="CV22" s="62"/>
      <c r="CW22" s="62"/>
      <c r="CX22" s="62"/>
      <c r="CY22" s="62"/>
      <c r="CZ22" s="62"/>
      <c r="DA22" s="62"/>
      <c r="DB22" s="62"/>
      <c r="DC22" s="62"/>
      <c r="DD22" s="62"/>
      <c r="DE22" s="62"/>
      <c r="DF22" s="62"/>
      <c r="DG22" s="62"/>
      <c r="DH22" s="62"/>
      <c r="DI22" s="62"/>
      <c r="DJ22" s="62"/>
      <c r="DK22" s="62"/>
      <c r="DL22" s="62"/>
      <c r="DM22" s="62"/>
      <c r="DN22" s="62"/>
      <c r="DO22" s="62"/>
      <c r="DP22" s="62"/>
      <c r="DQ22" s="62"/>
      <c r="DR22" s="62"/>
      <c r="DS22" s="62"/>
      <c r="DT22" s="62"/>
      <c r="DU22" s="62"/>
      <c r="DV22" s="62"/>
      <c r="DW22" s="62"/>
      <c r="DX22" s="62"/>
      <c r="DY22" s="62"/>
      <c r="DZ22" s="62"/>
      <c r="EA22" s="62"/>
      <c r="EB22" s="62"/>
      <c r="EC22" s="62"/>
      <c r="ED22" s="62"/>
      <c r="EE22" s="62"/>
      <c r="EF22" s="62"/>
      <c r="EG22" s="62"/>
      <c r="EH22" s="62"/>
      <c r="EI22" s="62"/>
      <c r="EJ22" s="62"/>
      <c r="EK22" s="62"/>
      <c r="EL22" s="62"/>
      <c r="EM22" s="62"/>
      <c r="EN22" s="62"/>
    </row>
    <row r="23" spans="1:144" outlineLevel="1" x14ac:dyDescent="0.2">
      <c r="A23" s="25" t="s">
        <v>20</v>
      </c>
      <c r="B23" s="17">
        <v>0.46896859360206644</v>
      </c>
      <c r="C23" s="17">
        <v>0.24078117571022226</v>
      </c>
      <c r="D23" s="84">
        <f t="shared" si="0"/>
        <v>1.9476962524946944</v>
      </c>
      <c r="E23" s="17">
        <f t="shared" si="1"/>
        <v>5.1451318789142553E-2</v>
      </c>
      <c r="F23" s="26">
        <f t="shared" si="2"/>
        <v>-2.9538389451795322E-3</v>
      </c>
      <c r="G23" s="17">
        <f t="shared" si="3"/>
        <v>0.94089102614931241</v>
      </c>
      <c r="H23" s="17">
        <v>1.0636022651511217</v>
      </c>
      <c r="I23" s="17">
        <f>(B23*0.456048199119172)/(PI()/SQRT(3))</f>
        <v>0.11791396930275674</v>
      </c>
      <c r="AQ23" s="62">
        <v>-2.7242462182412185E-2</v>
      </c>
      <c r="AR23" s="62">
        <v>2.3218496279028999E-2</v>
      </c>
      <c r="AS23" s="62">
        <v>0.15787668672841945</v>
      </c>
      <c r="AT23" s="62">
        <v>-5.7157684346498559E-2</v>
      </c>
      <c r="AU23" s="62">
        <v>0.11445209224959821</v>
      </c>
      <c r="AV23" s="62">
        <v>-0.10453634835946363</v>
      </c>
      <c r="AW23" s="62">
        <v>-1.6710054930789748</v>
      </c>
      <c r="AX23" s="62">
        <v>-4.1392040361139519E-2</v>
      </c>
      <c r="AY23" s="62">
        <v>11.034068135869264</v>
      </c>
      <c r="AZ23" s="62"/>
      <c r="BA23" s="62"/>
      <c r="BB23" s="62"/>
      <c r="BC23" s="62"/>
      <c r="BD23" s="62"/>
      <c r="BE23" s="62"/>
      <c r="BF23" s="62"/>
      <c r="BG23" s="62"/>
      <c r="BH23" s="62"/>
      <c r="BI23" s="62"/>
      <c r="BJ23" s="62"/>
      <c r="BK23" s="62"/>
      <c r="BL23" s="62"/>
      <c r="BM23" s="62"/>
      <c r="BN23" s="62"/>
      <c r="BO23" s="62"/>
      <c r="BP23" s="62"/>
      <c r="BQ23" s="62"/>
      <c r="BR23" s="62"/>
      <c r="BS23" s="62"/>
      <c r="BT23" s="62"/>
      <c r="BU23" s="62"/>
      <c r="BV23" s="62"/>
      <c r="BW23" s="62"/>
      <c r="BX23" s="62"/>
      <c r="BY23" s="62"/>
      <c r="BZ23" s="62"/>
      <c r="CA23" s="62"/>
      <c r="CB23" s="62"/>
      <c r="CC23" s="62"/>
      <c r="CD23" s="62"/>
      <c r="CE23" s="62"/>
      <c r="CF23" s="62"/>
      <c r="CG23" s="62"/>
      <c r="CH23" s="62"/>
      <c r="CI23" s="62"/>
      <c r="CJ23" s="62"/>
      <c r="CK23" s="62"/>
      <c r="CL23" s="62"/>
      <c r="CM23" s="62"/>
      <c r="CN23" s="62"/>
      <c r="CO23" s="62"/>
      <c r="CP23" s="62"/>
      <c r="CQ23" s="62"/>
      <c r="CR23" s="62"/>
      <c r="CS23" s="62"/>
      <c r="CT23" s="62"/>
      <c r="CU23" s="62"/>
      <c r="CV23" s="62"/>
      <c r="CW23" s="62"/>
      <c r="CX23" s="62"/>
      <c r="CY23" s="62"/>
      <c r="CZ23" s="62"/>
      <c r="DA23" s="62"/>
      <c r="DB23" s="62"/>
      <c r="DC23" s="62"/>
      <c r="DD23" s="62"/>
      <c r="DE23" s="62"/>
      <c r="DF23" s="62"/>
      <c r="DG23" s="62"/>
      <c r="DH23" s="62"/>
      <c r="DI23" s="62"/>
      <c r="DJ23" s="62"/>
      <c r="DK23" s="62"/>
      <c r="DL23" s="62"/>
      <c r="DM23" s="62"/>
      <c r="DN23" s="62"/>
      <c r="DO23" s="62"/>
      <c r="DP23" s="62"/>
      <c r="DQ23" s="62"/>
      <c r="DR23" s="62"/>
      <c r="DS23" s="62"/>
      <c r="DT23" s="62"/>
      <c r="DU23" s="62"/>
      <c r="DV23" s="62"/>
      <c r="DW23" s="62"/>
      <c r="DX23" s="62"/>
      <c r="DY23" s="62"/>
      <c r="DZ23" s="62"/>
      <c r="EA23" s="62"/>
      <c r="EB23" s="62"/>
      <c r="EC23" s="62"/>
      <c r="ED23" s="62"/>
      <c r="EE23" s="62"/>
      <c r="EF23" s="62"/>
      <c r="EG23" s="62"/>
      <c r="EH23" s="62"/>
      <c r="EI23" s="62"/>
      <c r="EJ23" s="62"/>
      <c r="EK23" s="62"/>
      <c r="EL23" s="62"/>
      <c r="EM23" s="62"/>
      <c r="EN23" s="62"/>
    </row>
    <row r="24" spans="1:144" x14ac:dyDescent="0.2">
      <c r="A24" s="74"/>
      <c r="AQ24" s="62"/>
      <c r="AR24" s="62"/>
      <c r="AS24" s="62"/>
      <c r="AT24" s="62"/>
      <c r="AU24" s="62"/>
      <c r="AV24" s="62"/>
      <c r="AW24" s="62"/>
      <c r="AX24" s="62"/>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2"/>
      <c r="BX24" s="62"/>
      <c r="BY24" s="62"/>
      <c r="BZ24" s="62"/>
      <c r="CA24" s="62"/>
      <c r="CB24" s="62"/>
      <c r="CC24" s="62"/>
      <c r="CD24" s="62"/>
      <c r="CE24" s="62"/>
      <c r="CF24" s="62"/>
      <c r="CG24" s="62"/>
      <c r="CH24" s="62"/>
      <c r="CI24" s="62"/>
      <c r="CJ24" s="62"/>
      <c r="CK24" s="62"/>
      <c r="CL24" s="62"/>
      <c r="CM24" s="62"/>
      <c r="CN24" s="62"/>
      <c r="CO24" s="62"/>
      <c r="CP24" s="62"/>
      <c r="CQ24" s="62"/>
      <c r="CR24" s="62"/>
      <c r="CS24" s="62"/>
      <c r="CT24" s="62"/>
      <c r="CU24" s="62"/>
      <c r="CV24" s="62"/>
      <c r="CW24" s="62"/>
      <c r="CX24" s="62"/>
      <c r="CY24" s="62"/>
      <c r="CZ24" s="62"/>
      <c r="DA24" s="62"/>
      <c r="DB24" s="62"/>
      <c r="DC24" s="62"/>
      <c r="DD24" s="62"/>
      <c r="DE24" s="62"/>
      <c r="DF24" s="62"/>
      <c r="DG24" s="62"/>
      <c r="DH24" s="62"/>
      <c r="DI24" s="62"/>
      <c r="DJ24" s="62"/>
      <c r="DK24" s="62"/>
      <c r="DL24" s="62"/>
      <c r="DM24" s="62"/>
      <c r="DN24" s="62"/>
      <c r="DO24" s="62"/>
      <c r="DP24" s="62"/>
      <c r="DQ24" s="62"/>
      <c r="DR24" s="62"/>
      <c r="DS24" s="62"/>
      <c r="DT24" s="62"/>
      <c r="DU24" s="62"/>
      <c r="DV24" s="62"/>
      <c r="DW24" s="62"/>
      <c r="DX24" s="62"/>
      <c r="DY24" s="62"/>
      <c r="DZ24" s="62"/>
      <c r="EA24" s="62"/>
      <c r="EB24" s="62"/>
      <c r="EC24" s="62"/>
      <c r="ED24" s="62"/>
      <c r="EE24" s="62"/>
      <c r="EF24" s="62"/>
      <c r="EG24" s="62"/>
      <c r="EH24" s="62"/>
      <c r="EI24" s="62"/>
      <c r="EJ24" s="62"/>
      <c r="EK24" s="62"/>
      <c r="EL24" s="62"/>
      <c r="EM24" s="62"/>
      <c r="EN24" s="62"/>
    </row>
    <row r="25" spans="1:144" x14ac:dyDescent="0.2">
      <c r="A25" s="14" t="s">
        <v>54</v>
      </c>
      <c r="AQ25" s="62"/>
      <c r="AR25" s="62"/>
      <c r="AS25" s="62"/>
      <c r="AT25" s="62"/>
      <c r="AU25" s="62"/>
      <c r="AV25" s="62"/>
      <c r="AW25" s="62"/>
      <c r="AX25" s="62"/>
      <c r="AY25" s="62"/>
      <c r="AZ25" s="62"/>
      <c r="BA25" s="62"/>
      <c r="BB25" s="62"/>
      <c r="BC25" s="62"/>
      <c r="BD25" s="62"/>
      <c r="BE25" s="62"/>
      <c r="BF25" s="62"/>
      <c r="BG25" s="62"/>
      <c r="BH25" s="62"/>
      <c r="BI25" s="62"/>
      <c r="BJ25" s="62"/>
      <c r="BK25" s="62"/>
      <c r="BL25" s="62"/>
      <c r="BM25" s="62"/>
      <c r="BN25" s="62"/>
      <c r="BO25" s="62"/>
      <c r="BP25" s="62"/>
      <c r="BQ25" s="62"/>
      <c r="BR25" s="62"/>
      <c r="BS25" s="62"/>
      <c r="BT25" s="62"/>
      <c r="BU25" s="62"/>
      <c r="BV25" s="62"/>
      <c r="BW25" s="62"/>
      <c r="BX25" s="62"/>
      <c r="BY25" s="62"/>
      <c r="BZ25" s="62"/>
      <c r="CA25" s="62"/>
      <c r="CB25" s="62"/>
      <c r="CC25" s="62"/>
      <c r="CD25" s="62"/>
      <c r="CE25" s="62"/>
      <c r="CF25" s="62"/>
      <c r="CG25" s="62"/>
      <c r="CH25" s="62"/>
      <c r="CI25" s="62"/>
      <c r="CJ25" s="62"/>
      <c r="CK25" s="62"/>
      <c r="CL25" s="62"/>
      <c r="CM25" s="62"/>
      <c r="CN25" s="62"/>
      <c r="CO25" s="62"/>
      <c r="CP25" s="62"/>
      <c r="CQ25" s="62"/>
      <c r="CR25" s="62"/>
      <c r="CS25" s="62"/>
      <c r="CT25" s="62"/>
      <c r="CU25" s="62"/>
      <c r="CV25" s="62"/>
      <c r="CW25" s="62"/>
      <c r="CX25" s="62"/>
      <c r="CY25" s="62"/>
      <c r="CZ25" s="62"/>
      <c r="DA25" s="62"/>
      <c r="DB25" s="62"/>
      <c r="DC25" s="62"/>
      <c r="DD25" s="62"/>
      <c r="DE25" s="62"/>
      <c r="DF25" s="62"/>
      <c r="DG25" s="62"/>
      <c r="DH25" s="62"/>
      <c r="DI25" s="62"/>
      <c r="DJ25" s="62"/>
      <c r="DK25" s="62"/>
      <c r="DL25" s="62"/>
      <c r="DM25" s="62"/>
      <c r="DN25" s="62"/>
      <c r="DO25" s="62"/>
      <c r="DP25" s="62"/>
      <c r="DQ25" s="62"/>
      <c r="DR25" s="62"/>
      <c r="DS25" s="62"/>
      <c r="DT25" s="62"/>
      <c r="DU25" s="62"/>
      <c r="DV25" s="62"/>
      <c r="DW25" s="62"/>
      <c r="DX25" s="62"/>
      <c r="DY25" s="62"/>
      <c r="DZ25" s="62"/>
      <c r="EA25" s="62"/>
      <c r="EB25" s="62"/>
      <c r="EC25" s="62"/>
      <c r="ED25" s="62"/>
      <c r="EE25" s="62"/>
      <c r="EF25" s="62"/>
      <c r="EG25" s="62"/>
      <c r="EH25" s="62"/>
      <c r="EI25" s="62"/>
      <c r="EJ25" s="62"/>
      <c r="EK25" s="62"/>
      <c r="EL25" s="62"/>
      <c r="EM25" s="62"/>
      <c r="EN25" s="62"/>
    </row>
    <row r="26" spans="1:144" ht="10.8" outlineLevel="1" thickBot="1" x14ac:dyDescent="0.25">
      <c r="A26" s="16" t="s">
        <v>45</v>
      </c>
      <c r="B26" s="16" t="s">
        <v>55</v>
      </c>
      <c r="C26" s="16" t="s">
        <v>56</v>
      </c>
      <c r="D26" s="16" t="str">
        <f>IF($I$10&gt;99%,("Lower"&amp;TEXT($I$11,"0.0%")),("Lower"&amp;TEXT($I$11,"0%")))</f>
        <v>Lower95.0%</v>
      </c>
      <c r="E26" s="16" t="str">
        <f>IF($I$10&gt;99%,("Upper"&amp;TEXT($I$11,"0.0%")),("Upper"&amp;TEXT($I$11,"0%")))</f>
        <v>Upper95.0%</v>
      </c>
      <c r="F26" s="28" t="s">
        <v>57</v>
      </c>
      <c r="AQ26" s="62"/>
      <c r="AR26" s="62"/>
      <c r="AS26" s="62"/>
      <c r="AT26" s="62"/>
      <c r="AU26" s="62"/>
      <c r="AV26" s="62"/>
      <c r="AW26" s="62"/>
      <c r="AX26" s="62"/>
      <c r="AY26" s="62"/>
      <c r="AZ26" s="62"/>
      <c r="BA26" s="62"/>
      <c r="BB26" s="62"/>
      <c r="BC26" s="62"/>
      <c r="BD26" s="62"/>
      <c r="BE26" s="62"/>
      <c r="BF26" s="62"/>
      <c r="BG26" s="62"/>
      <c r="BH26" s="62"/>
      <c r="BI26" s="62"/>
      <c r="BJ26" s="62"/>
      <c r="BK26" s="62"/>
      <c r="BL26" s="62"/>
      <c r="BM26" s="62"/>
      <c r="BN26" s="62"/>
      <c r="BO26" s="62"/>
      <c r="BP26" s="62"/>
      <c r="BQ26" s="62"/>
      <c r="BR26" s="62"/>
      <c r="BS26" s="62"/>
      <c r="BT26" s="62"/>
      <c r="BU26" s="62"/>
      <c r="BV26" s="62"/>
      <c r="BW26" s="62"/>
      <c r="BX26" s="62"/>
      <c r="BY26" s="62"/>
      <c r="BZ26" s="62"/>
      <c r="CA26" s="62"/>
      <c r="CB26" s="62"/>
      <c r="CC26" s="62"/>
      <c r="CD26" s="62"/>
      <c r="CE26" s="62"/>
      <c r="CF26" s="62"/>
      <c r="CG26" s="62"/>
      <c r="CH26" s="62"/>
      <c r="CI26" s="62"/>
      <c r="CJ26" s="62"/>
      <c r="CK26" s="62"/>
      <c r="CL26" s="62"/>
      <c r="CM26" s="62"/>
      <c r="CN26" s="62"/>
      <c r="CO26" s="62"/>
      <c r="CP26" s="62"/>
      <c r="CQ26" s="62"/>
      <c r="CR26" s="62"/>
      <c r="CS26" s="62"/>
      <c r="CT26" s="62"/>
      <c r="CU26" s="62"/>
      <c r="CV26" s="62"/>
      <c r="CW26" s="62"/>
      <c r="CX26" s="62"/>
      <c r="CY26" s="62"/>
      <c r="CZ26" s="62"/>
      <c r="DA26" s="62"/>
      <c r="DB26" s="62"/>
      <c r="DC26" s="62"/>
      <c r="DD26" s="62"/>
      <c r="DE26" s="62"/>
      <c r="DF26" s="62"/>
      <c r="DG26" s="62"/>
      <c r="DH26" s="62"/>
      <c r="DI26" s="62"/>
      <c r="DJ26" s="62"/>
      <c r="DK26" s="62"/>
      <c r="DL26" s="62"/>
      <c r="DM26" s="62"/>
      <c r="DN26" s="62"/>
      <c r="DO26" s="62"/>
      <c r="DP26" s="62"/>
      <c r="DQ26" s="62"/>
      <c r="DR26" s="62"/>
      <c r="DS26" s="62"/>
      <c r="DT26" s="62"/>
      <c r="DU26" s="62"/>
      <c r="DV26" s="62"/>
      <c r="DW26" s="62"/>
      <c r="DX26" s="62"/>
      <c r="DY26" s="62"/>
      <c r="DZ26" s="62"/>
      <c r="EA26" s="62"/>
      <c r="EB26" s="62"/>
      <c r="EC26" s="62"/>
      <c r="ED26" s="62"/>
      <c r="EE26" s="62"/>
      <c r="EF26" s="62"/>
      <c r="EG26" s="62"/>
      <c r="EH26" s="62"/>
      <c r="EI26" s="62"/>
      <c r="EJ26" s="62"/>
      <c r="EK26" s="62"/>
      <c r="EL26" s="62"/>
      <c r="EM26" s="62"/>
      <c r="EN26" s="62"/>
    </row>
    <row r="27" spans="1:144" outlineLevel="1" x14ac:dyDescent="0.2">
      <c r="A27" s="25" t="s">
        <v>4</v>
      </c>
      <c r="B27" s="17">
        <f t="shared" ref="B27:B34" si="4">EXP(B16)</f>
        <v>1.0589842831567313</v>
      </c>
      <c r="C27" s="17">
        <f t="shared" ref="C27:C34" si="5">EXP(C16*$H$11)</f>
        <v>1.0328734276056861</v>
      </c>
      <c r="D27" s="17">
        <f t="shared" ref="D27:E34" si="6">EXP(F16)</f>
        <v>1.0252798211796126</v>
      </c>
      <c r="E27" s="17">
        <f t="shared" si="6"/>
        <v>1.0937967263246435</v>
      </c>
      <c r="F27" s="4">
        <f t="shared" ref="F27:F34" si="7">EXP(I16)</f>
        <v>1.3284866788044405</v>
      </c>
      <c r="AQ27" s="62"/>
      <c r="AR27" s="62"/>
      <c r="AS27" s="62"/>
      <c r="AT27" s="62"/>
      <c r="AU27" s="62"/>
      <c r="AV27" s="62"/>
      <c r="AW27" s="62"/>
      <c r="AX27" s="62"/>
      <c r="AY27" s="62"/>
      <c r="AZ27" s="62"/>
      <c r="BA27" s="62"/>
      <c r="BB27" s="62"/>
      <c r="BC27" s="62"/>
      <c r="BD27" s="62"/>
      <c r="BE27" s="62"/>
      <c r="BF27" s="62"/>
      <c r="BG27" s="62"/>
      <c r="BH27" s="62"/>
      <c r="BI27" s="62"/>
      <c r="BJ27" s="62"/>
      <c r="BK27" s="62"/>
      <c r="BL27" s="62"/>
      <c r="BM27" s="62"/>
      <c r="BN27" s="62"/>
      <c r="BO27" s="62"/>
      <c r="BP27" s="62"/>
      <c r="BQ27" s="62"/>
      <c r="BR27" s="62"/>
      <c r="BS27" s="62"/>
      <c r="BT27" s="62"/>
      <c r="BU27" s="62"/>
      <c r="BV27" s="62"/>
      <c r="BW27" s="62"/>
      <c r="BX27" s="62"/>
      <c r="BY27" s="62"/>
      <c r="BZ27" s="62"/>
      <c r="CA27" s="62"/>
      <c r="CB27" s="62"/>
      <c r="CC27" s="62"/>
      <c r="CD27" s="62"/>
      <c r="CE27" s="62"/>
      <c r="CF27" s="62"/>
      <c r="CG27" s="62"/>
      <c r="CH27" s="62"/>
      <c r="CI27" s="62"/>
      <c r="CJ27" s="62"/>
      <c r="CK27" s="62"/>
      <c r="CL27" s="62"/>
      <c r="CM27" s="62"/>
      <c r="CN27" s="62"/>
      <c r="CO27" s="62"/>
      <c r="CP27" s="62"/>
      <c r="CQ27" s="62"/>
      <c r="CR27" s="62"/>
      <c r="CS27" s="62"/>
      <c r="CT27" s="62"/>
      <c r="CU27" s="62"/>
      <c r="CV27" s="62"/>
      <c r="CW27" s="62"/>
      <c r="CX27" s="62"/>
      <c r="CY27" s="62"/>
      <c r="CZ27" s="62"/>
      <c r="DA27" s="62"/>
      <c r="DB27" s="62"/>
      <c r="DC27" s="62"/>
      <c r="DD27" s="62"/>
      <c r="DE27" s="62"/>
      <c r="DF27" s="62"/>
      <c r="DG27" s="62"/>
      <c r="DH27" s="62"/>
      <c r="DI27" s="62"/>
      <c r="DJ27" s="62"/>
      <c r="DK27" s="62"/>
      <c r="DL27" s="62"/>
      <c r="DM27" s="62"/>
      <c r="DN27" s="62"/>
      <c r="DO27" s="62"/>
      <c r="DP27" s="62"/>
      <c r="DQ27" s="62"/>
      <c r="DR27" s="62"/>
      <c r="DS27" s="62"/>
      <c r="DT27" s="62"/>
      <c r="DU27" s="62"/>
      <c r="DV27" s="62"/>
      <c r="DW27" s="62"/>
      <c r="DX27" s="62"/>
      <c r="DY27" s="62"/>
      <c r="DZ27" s="62"/>
      <c r="EA27" s="62"/>
      <c r="EB27" s="62"/>
      <c r="EC27" s="62"/>
      <c r="ED27" s="62"/>
      <c r="EE27" s="62"/>
      <c r="EF27" s="62"/>
      <c r="EG27" s="62"/>
      <c r="EH27" s="62"/>
      <c r="EI27" s="62"/>
      <c r="EJ27" s="62"/>
      <c r="EK27" s="62"/>
      <c r="EL27" s="62"/>
      <c r="EM27" s="62"/>
      <c r="EN27" s="62"/>
    </row>
    <row r="28" spans="1:144" outlineLevel="1" x14ac:dyDescent="0.2">
      <c r="A28" s="25" t="s">
        <v>5</v>
      </c>
      <c r="B28" s="17">
        <f t="shared" si="4"/>
        <v>0.94622555035812261</v>
      </c>
      <c r="C28" s="17">
        <f t="shared" si="5"/>
        <v>1.0521390269021553</v>
      </c>
      <c r="D28" s="17">
        <f t="shared" si="6"/>
        <v>0.89933509371296982</v>
      </c>
      <c r="E28" s="17">
        <f t="shared" si="6"/>
        <v>0.99556082978375149</v>
      </c>
      <c r="F28" s="4">
        <f t="shared" si="7"/>
        <v>0.3760703011949495</v>
      </c>
      <c r="AQ28" s="62"/>
      <c r="AR28" s="62"/>
      <c r="AS28" s="62"/>
      <c r="AT28" s="62"/>
      <c r="AU28" s="62"/>
      <c r="AV28" s="62"/>
      <c r="AW28" s="62"/>
      <c r="AX28" s="62"/>
      <c r="AY28" s="62"/>
      <c r="AZ28" s="62"/>
      <c r="BA28" s="62"/>
      <c r="BB28" s="62"/>
      <c r="BC28" s="62"/>
      <c r="BD28" s="62"/>
      <c r="BE28" s="62"/>
      <c r="BF28" s="62"/>
      <c r="BG28" s="62"/>
      <c r="BH28" s="62"/>
      <c r="BI28" s="62"/>
      <c r="BJ28" s="62"/>
      <c r="BK28" s="62"/>
      <c r="BL28" s="62"/>
      <c r="BM28" s="62"/>
      <c r="BN28" s="62"/>
      <c r="BO28" s="62"/>
      <c r="BP28" s="62"/>
      <c r="BQ28" s="62"/>
      <c r="BR28" s="62"/>
      <c r="BS28" s="62"/>
      <c r="BT28" s="62"/>
      <c r="BU28" s="62"/>
      <c r="BV28" s="62"/>
      <c r="BW28" s="62"/>
      <c r="BX28" s="62"/>
      <c r="BY28" s="62"/>
      <c r="BZ28" s="62"/>
      <c r="CA28" s="62"/>
      <c r="CB28" s="62"/>
      <c r="CC28" s="62"/>
      <c r="CD28" s="62"/>
      <c r="CE28" s="62"/>
      <c r="CF28" s="62"/>
      <c r="CG28" s="62"/>
      <c r="CH28" s="62"/>
      <c r="CI28" s="62"/>
      <c r="CJ28" s="62"/>
      <c r="CK28" s="62"/>
      <c r="CL28" s="62"/>
      <c r="CM28" s="62"/>
      <c r="CN28" s="62"/>
      <c r="CO28" s="62"/>
      <c r="CP28" s="62"/>
      <c r="CQ28" s="62"/>
      <c r="CR28" s="62"/>
      <c r="CS28" s="62"/>
      <c r="CT28" s="62"/>
      <c r="CU28" s="62"/>
      <c r="CV28" s="62"/>
      <c r="CW28" s="62"/>
      <c r="CX28" s="62"/>
      <c r="CY28" s="62"/>
      <c r="CZ28" s="62"/>
      <c r="DA28" s="62"/>
      <c r="DB28" s="62"/>
      <c r="DC28" s="62"/>
      <c r="DD28" s="62"/>
      <c r="DE28" s="62"/>
      <c r="DF28" s="62"/>
      <c r="DG28" s="62"/>
      <c r="DH28" s="62"/>
      <c r="DI28" s="62"/>
      <c r="DJ28" s="62"/>
      <c r="DK28" s="62"/>
      <c r="DL28" s="62"/>
      <c r="DM28" s="62"/>
      <c r="DN28" s="62"/>
      <c r="DO28" s="62"/>
      <c r="DP28" s="62"/>
      <c r="DQ28" s="62"/>
      <c r="DR28" s="62"/>
      <c r="DS28" s="62"/>
      <c r="DT28" s="62"/>
      <c r="DU28" s="62"/>
      <c r="DV28" s="62"/>
      <c r="DW28" s="62"/>
      <c r="DX28" s="62"/>
      <c r="DY28" s="62"/>
      <c r="DZ28" s="62"/>
      <c r="EA28" s="62"/>
      <c r="EB28" s="62"/>
      <c r="EC28" s="62"/>
      <c r="ED28" s="62"/>
      <c r="EE28" s="62"/>
      <c r="EF28" s="62"/>
      <c r="EG28" s="62"/>
      <c r="EH28" s="62"/>
      <c r="EI28" s="62"/>
      <c r="EJ28" s="62"/>
      <c r="EK28" s="62"/>
      <c r="EL28" s="62"/>
      <c r="EM28" s="62"/>
      <c r="EN28" s="62"/>
    </row>
    <row r="29" spans="1:144" outlineLevel="1" x14ac:dyDescent="0.2">
      <c r="A29" s="25" t="s">
        <v>14</v>
      </c>
      <c r="B29" s="17">
        <f t="shared" si="4"/>
        <v>1.9043945016060011</v>
      </c>
      <c r="C29" s="17">
        <f t="shared" si="5"/>
        <v>1.6385010582732302</v>
      </c>
      <c r="D29" s="17">
        <f t="shared" si="6"/>
        <v>1.1622784690862442</v>
      </c>
      <c r="E29" s="17">
        <f t="shared" si="6"/>
        <v>3.1203524062511536</v>
      </c>
      <c r="F29" s="4">
        <f t="shared" si="7"/>
        <v>1.1879130747560047</v>
      </c>
      <c r="AQ29" s="62"/>
      <c r="AR29" s="62"/>
      <c r="AS29" s="62"/>
      <c r="AT29" s="62"/>
      <c r="AU29" s="62"/>
      <c r="AV29" s="62"/>
      <c r="AW29" s="62"/>
      <c r="AX29" s="62"/>
      <c r="AY29" s="62"/>
      <c r="AZ29" s="62"/>
      <c r="BA29" s="62"/>
      <c r="BB29" s="62"/>
      <c r="BC29" s="62"/>
      <c r="BD29" s="62"/>
      <c r="BE29" s="62"/>
      <c r="BF29" s="62"/>
      <c r="BG29" s="62"/>
      <c r="BH29" s="62"/>
      <c r="BI29" s="62"/>
      <c r="BJ29" s="62"/>
      <c r="BK29" s="62"/>
      <c r="BL29" s="62"/>
      <c r="BM29" s="62"/>
      <c r="BN29" s="62"/>
      <c r="BO29" s="62"/>
      <c r="BP29" s="62"/>
      <c r="BQ29" s="62"/>
      <c r="BR29" s="62"/>
      <c r="BS29" s="62"/>
      <c r="BT29" s="62"/>
      <c r="BU29" s="62"/>
      <c r="BV29" s="62"/>
      <c r="BW29" s="62"/>
      <c r="BX29" s="62"/>
      <c r="BY29" s="62"/>
      <c r="BZ29" s="62"/>
      <c r="CA29" s="62"/>
      <c r="CB29" s="62"/>
      <c r="CC29" s="62"/>
      <c r="CD29" s="62"/>
      <c r="CE29" s="62"/>
      <c r="CF29" s="62"/>
      <c r="CG29" s="62"/>
      <c r="CH29" s="62"/>
      <c r="CI29" s="62"/>
      <c r="CJ29" s="62"/>
      <c r="CK29" s="62"/>
      <c r="CL29" s="62"/>
      <c r="CM29" s="62"/>
      <c r="CN29" s="62"/>
      <c r="CO29" s="62"/>
      <c r="CP29" s="62"/>
      <c r="CQ29" s="62"/>
      <c r="CR29" s="62"/>
      <c r="CS29" s="62"/>
      <c r="CT29" s="62"/>
      <c r="CU29" s="62"/>
      <c r="CV29" s="62"/>
      <c r="CW29" s="62"/>
      <c r="CX29" s="62"/>
      <c r="CY29" s="62"/>
      <c r="CZ29" s="62"/>
      <c r="DA29" s="62"/>
      <c r="DB29" s="62"/>
      <c r="DC29" s="62"/>
      <c r="DD29" s="62"/>
      <c r="DE29" s="62"/>
      <c r="DF29" s="62"/>
      <c r="DG29" s="62"/>
      <c r="DH29" s="62"/>
      <c r="DI29" s="62"/>
      <c r="DJ29" s="62"/>
      <c r="DK29" s="62"/>
      <c r="DL29" s="62"/>
      <c r="DM29" s="62"/>
      <c r="DN29" s="62"/>
      <c r="DO29" s="62"/>
      <c r="DP29" s="62"/>
      <c r="DQ29" s="62"/>
      <c r="DR29" s="62"/>
      <c r="DS29" s="62"/>
      <c r="DT29" s="62"/>
      <c r="DU29" s="62"/>
      <c r="DV29" s="62"/>
      <c r="DW29" s="62"/>
      <c r="DX29" s="62"/>
      <c r="DY29" s="62"/>
      <c r="DZ29" s="62"/>
      <c r="EA29" s="62"/>
      <c r="EB29" s="62"/>
      <c r="EC29" s="62"/>
      <c r="ED29" s="62"/>
      <c r="EE29" s="62"/>
      <c r="EF29" s="62"/>
      <c r="EG29" s="62"/>
      <c r="EH29" s="62"/>
      <c r="EI29" s="62"/>
      <c r="EJ29" s="62"/>
      <c r="EK29" s="62"/>
      <c r="EL29" s="62"/>
      <c r="EM29" s="62"/>
      <c r="EN29" s="62"/>
    </row>
    <row r="30" spans="1:144" outlineLevel="1" x14ac:dyDescent="0.2">
      <c r="A30" s="25" t="s">
        <v>10</v>
      </c>
      <c r="B30" s="17">
        <f t="shared" si="4"/>
        <v>0.95433884264171953</v>
      </c>
      <c r="C30" s="17">
        <f t="shared" si="5"/>
        <v>1.0365797227924209</v>
      </c>
      <c r="D30" s="17">
        <f t="shared" si="6"/>
        <v>0.92066130723727224</v>
      </c>
      <c r="E30" s="17">
        <f t="shared" si="6"/>
        <v>0.98924829295559358</v>
      </c>
      <c r="F30" s="4">
        <f t="shared" si="7"/>
        <v>0.84894310514438642</v>
      </c>
      <c r="AQ30" s="62"/>
      <c r="AR30" s="62"/>
      <c r="AS30" s="62"/>
      <c r="AT30" s="62"/>
      <c r="AU30" s="62"/>
      <c r="AV30" s="62"/>
      <c r="AW30" s="62"/>
      <c r="AX30" s="62"/>
      <c r="AY30" s="62"/>
      <c r="AZ30" s="62"/>
      <c r="BA30" s="62"/>
      <c r="BB30" s="62"/>
      <c r="BC30" s="62"/>
      <c r="BD30" s="62"/>
      <c r="BE30" s="62"/>
      <c r="BF30" s="62"/>
      <c r="BG30" s="62"/>
      <c r="BH30" s="62"/>
      <c r="BI30" s="62"/>
      <c r="BJ30" s="62"/>
      <c r="BK30" s="62"/>
      <c r="BL30" s="62"/>
      <c r="BM30" s="62"/>
      <c r="BN30" s="62"/>
      <c r="BO30" s="62"/>
      <c r="BP30" s="62"/>
      <c r="BQ30" s="62"/>
      <c r="BR30" s="62"/>
      <c r="BS30" s="62"/>
      <c r="BT30" s="62"/>
      <c r="BU30" s="62"/>
      <c r="BV30" s="62"/>
      <c r="BW30" s="62"/>
      <c r="BX30" s="62"/>
      <c r="BY30" s="62"/>
      <c r="BZ30" s="62"/>
      <c r="CA30" s="62"/>
      <c r="CB30" s="62"/>
      <c r="CC30" s="62"/>
      <c r="CD30" s="62"/>
      <c r="CE30" s="62"/>
      <c r="CF30" s="62"/>
      <c r="CG30" s="62"/>
      <c r="CH30" s="62"/>
      <c r="CI30" s="62"/>
      <c r="CJ30" s="62"/>
      <c r="CK30" s="62"/>
      <c r="CL30" s="62"/>
      <c r="CM30" s="62"/>
      <c r="CN30" s="62"/>
      <c r="CO30" s="62"/>
      <c r="CP30" s="62"/>
      <c r="CQ30" s="62"/>
      <c r="CR30" s="62"/>
      <c r="CS30" s="62"/>
      <c r="CT30" s="62"/>
      <c r="CU30" s="62"/>
      <c r="CV30" s="62"/>
      <c r="CW30" s="62"/>
      <c r="CX30" s="62"/>
      <c r="CY30" s="62"/>
      <c r="CZ30" s="62"/>
      <c r="DA30" s="62"/>
      <c r="DB30" s="62"/>
      <c r="DC30" s="62"/>
      <c r="DD30" s="62"/>
      <c r="DE30" s="62"/>
      <c r="DF30" s="62"/>
      <c r="DG30" s="62"/>
      <c r="DH30" s="62"/>
      <c r="DI30" s="62"/>
      <c r="DJ30" s="62"/>
      <c r="DK30" s="62"/>
      <c r="DL30" s="62"/>
      <c r="DM30" s="62"/>
      <c r="DN30" s="62"/>
      <c r="DO30" s="62"/>
      <c r="DP30" s="62"/>
      <c r="DQ30" s="62"/>
      <c r="DR30" s="62"/>
      <c r="DS30" s="62"/>
      <c r="DT30" s="62"/>
      <c r="DU30" s="62"/>
      <c r="DV30" s="62"/>
      <c r="DW30" s="62"/>
      <c r="DX30" s="62"/>
      <c r="DY30" s="62"/>
      <c r="DZ30" s="62"/>
      <c r="EA30" s="62"/>
      <c r="EB30" s="62"/>
      <c r="EC30" s="62"/>
      <c r="ED30" s="62"/>
      <c r="EE30" s="62"/>
      <c r="EF30" s="62"/>
      <c r="EG30" s="62"/>
      <c r="EH30" s="62"/>
      <c r="EI30" s="62"/>
      <c r="EJ30" s="62"/>
      <c r="EK30" s="62"/>
      <c r="EL30" s="62"/>
      <c r="EM30" s="62"/>
      <c r="EN30" s="62"/>
    </row>
    <row r="31" spans="1:144" outlineLevel="1" x14ac:dyDescent="0.2">
      <c r="A31" s="25" t="s">
        <v>13</v>
      </c>
      <c r="B31" s="17">
        <f t="shared" si="4"/>
        <v>3.4786395469802907</v>
      </c>
      <c r="C31" s="17">
        <f t="shared" si="5"/>
        <v>2.1601778405287617</v>
      </c>
      <c r="D31" s="17">
        <f t="shared" si="6"/>
        <v>1.6103486859807801</v>
      </c>
      <c r="E31" s="17">
        <f t="shared" si="6"/>
        <v>7.5144800645738359</v>
      </c>
      <c r="F31" s="4">
        <f t="shared" si="7"/>
        <v>1.260333023629594</v>
      </c>
      <c r="AQ31" s="62"/>
      <c r="AR31" s="62"/>
      <c r="AS31" s="62"/>
      <c r="AT31" s="62"/>
      <c r="AU31" s="62"/>
      <c r="AV31" s="62"/>
      <c r="AW31" s="62"/>
      <c r="AX31" s="62"/>
      <c r="AY31" s="62"/>
      <c r="AZ31" s="62"/>
      <c r="BA31" s="62"/>
      <c r="BB31" s="62"/>
      <c r="BC31" s="62"/>
      <c r="BD31" s="62"/>
      <c r="BE31" s="62"/>
      <c r="BF31" s="62"/>
      <c r="BG31" s="62"/>
      <c r="BH31" s="62"/>
      <c r="BI31" s="62"/>
      <c r="BJ31" s="62"/>
      <c r="BK31" s="62"/>
      <c r="BL31" s="62"/>
      <c r="BM31" s="62"/>
      <c r="BN31" s="62"/>
      <c r="BO31" s="62"/>
      <c r="BP31" s="62"/>
      <c r="BQ31" s="62"/>
      <c r="BR31" s="62"/>
      <c r="BS31" s="62"/>
      <c r="BT31" s="62"/>
      <c r="BU31" s="62"/>
      <c r="BV31" s="62"/>
      <c r="BW31" s="62"/>
      <c r="BX31" s="62"/>
      <c r="BY31" s="62"/>
      <c r="BZ31" s="62"/>
      <c r="CA31" s="62"/>
      <c r="CB31" s="62"/>
      <c r="CC31" s="62"/>
      <c r="CD31" s="62"/>
      <c r="CE31" s="62"/>
      <c r="CF31" s="62"/>
      <c r="CG31" s="62"/>
      <c r="CH31" s="62"/>
      <c r="CI31" s="62"/>
      <c r="CJ31" s="62"/>
      <c r="CK31" s="62"/>
      <c r="CL31" s="62"/>
      <c r="CM31" s="62"/>
      <c r="CN31" s="62"/>
      <c r="CO31" s="62"/>
      <c r="CP31" s="62"/>
      <c r="CQ31" s="62"/>
      <c r="CR31" s="62"/>
      <c r="CS31" s="62"/>
      <c r="CT31" s="62"/>
      <c r="CU31" s="62"/>
      <c r="CV31" s="62"/>
      <c r="CW31" s="62"/>
      <c r="CX31" s="62"/>
      <c r="CY31" s="62"/>
      <c r="CZ31" s="62"/>
      <c r="DA31" s="62"/>
      <c r="DB31" s="62"/>
      <c r="DC31" s="62"/>
      <c r="DD31" s="62"/>
      <c r="DE31" s="62"/>
      <c r="DF31" s="62"/>
      <c r="DG31" s="62"/>
      <c r="DH31" s="62"/>
      <c r="DI31" s="62"/>
      <c r="DJ31" s="62"/>
      <c r="DK31" s="62"/>
      <c r="DL31" s="62"/>
      <c r="DM31" s="62"/>
      <c r="DN31" s="62"/>
      <c r="DO31" s="62"/>
      <c r="DP31" s="62"/>
      <c r="DQ31" s="62"/>
      <c r="DR31" s="62"/>
      <c r="DS31" s="62"/>
      <c r="DT31" s="62"/>
      <c r="DU31" s="62"/>
      <c r="DV31" s="62"/>
      <c r="DW31" s="62"/>
      <c r="DX31" s="62"/>
      <c r="DY31" s="62"/>
      <c r="DZ31" s="62"/>
      <c r="EA31" s="62"/>
      <c r="EB31" s="62"/>
      <c r="EC31" s="62"/>
      <c r="ED31" s="62"/>
      <c r="EE31" s="62"/>
      <c r="EF31" s="62"/>
      <c r="EG31" s="62"/>
      <c r="EH31" s="62"/>
      <c r="EI31" s="62"/>
      <c r="EJ31" s="62"/>
      <c r="EK31" s="62"/>
      <c r="EL31" s="62"/>
      <c r="EM31" s="62"/>
      <c r="EN31" s="62"/>
    </row>
    <row r="32" spans="1:144" outlineLevel="1" x14ac:dyDescent="0.2">
      <c r="A32" s="25" t="s">
        <v>15</v>
      </c>
      <c r="B32" s="17">
        <f t="shared" si="4"/>
        <v>0.27788726534815322</v>
      </c>
      <c r="C32" s="17">
        <f t="shared" si="5"/>
        <v>3.3907417591242153</v>
      </c>
      <c r="D32" s="17">
        <f t="shared" si="6"/>
        <v>8.1954712298682397E-2</v>
      </c>
      <c r="E32" s="17">
        <f t="shared" si="6"/>
        <v>0.94224395494481472</v>
      </c>
      <c r="F32" s="4">
        <f t="shared" si="7"/>
        <v>0.85725237057959358</v>
      </c>
      <c r="AQ32" s="62"/>
      <c r="AR32" s="62"/>
      <c r="AS32" s="62"/>
      <c r="AT32" s="62"/>
      <c r="AU32" s="62"/>
      <c r="AV32" s="62"/>
      <c r="AW32" s="62"/>
      <c r="AX32" s="62"/>
      <c r="AY32" s="62"/>
      <c r="AZ32" s="62"/>
      <c r="BA32" s="62"/>
      <c r="BB32" s="62"/>
      <c r="BC32" s="62"/>
      <c r="BD32" s="62"/>
      <c r="BE32" s="62"/>
      <c r="BF32" s="62"/>
      <c r="BG32" s="62"/>
      <c r="BH32" s="62"/>
      <c r="BI32" s="62"/>
      <c r="BJ32" s="62"/>
      <c r="BK32" s="62"/>
      <c r="BL32" s="62"/>
      <c r="BM32" s="62"/>
      <c r="BN32" s="62"/>
      <c r="BO32" s="62"/>
      <c r="BP32" s="62"/>
      <c r="BQ32" s="62"/>
      <c r="BR32" s="62"/>
      <c r="BS32" s="62"/>
      <c r="BT32" s="62"/>
      <c r="BU32" s="62"/>
      <c r="BV32" s="62"/>
      <c r="BW32" s="62"/>
      <c r="BX32" s="62"/>
      <c r="BY32" s="62"/>
      <c r="BZ32" s="62"/>
      <c r="CA32" s="62"/>
      <c r="CB32" s="62"/>
      <c r="CC32" s="62"/>
      <c r="CD32" s="62"/>
      <c r="CE32" s="62"/>
      <c r="CF32" s="62"/>
      <c r="CG32" s="62"/>
      <c r="CH32" s="62"/>
      <c r="CI32" s="62"/>
      <c r="CJ32" s="62"/>
      <c r="CK32" s="62"/>
      <c r="CL32" s="62"/>
      <c r="CM32" s="62"/>
      <c r="CN32" s="62"/>
      <c r="CO32" s="62"/>
      <c r="CP32" s="62"/>
      <c r="CQ32" s="62"/>
      <c r="CR32" s="62"/>
      <c r="CS32" s="62"/>
      <c r="CT32" s="62"/>
      <c r="CU32" s="62"/>
      <c r="CV32" s="62"/>
      <c r="CW32" s="62"/>
      <c r="CX32" s="62"/>
      <c r="CY32" s="62"/>
      <c r="CZ32" s="62"/>
      <c r="DA32" s="62"/>
      <c r="DB32" s="62"/>
      <c r="DC32" s="62"/>
      <c r="DD32" s="62"/>
      <c r="DE32" s="62"/>
      <c r="DF32" s="62"/>
      <c r="DG32" s="62"/>
      <c r="DH32" s="62"/>
      <c r="DI32" s="62"/>
      <c r="DJ32" s="62"/>
      <c r="DK32" s="62"/>
      <c r="DL32" s="62"/>
      <c r="DM32" s="62"/>
      <c r="DN32" s="62"/>
      <c r="DO32" s="62"/>
      <c r="DP32" s="62"/>
      <c r="DQ32" s="62"/>
      <c r="DR32" s="62"/>
      <c r="DS32" s="62"/>
      <c r="DT32" s="62"/>
      <c r="DU32" s="62"/>
      <c r="DV32" s="62"/>
      <c r="DW32" s="62"/>
      <c r="DX32" s="62"/>
      <c r="DY32" s="62"/>
      <c r="DZ32" s="62"/>
      <c r="EA32" s="62"/>
      <c r="EB32" s="62"/>
      <c r="EC32" s="62"/>
      <c r="ED32" s="62"/>
      <c r="EE32" s="62"/>
      <c r="EF32" s="62"/>
      <c r="EG32" s="62"/>
      <c r="EH32" s="62"/>
      <c r="EI32" s="62"/>
      <c r="EJ32" s="62"/>
      <c r="EK32" s="62"/>
      <c r="EL32" s="62"/>
      <c r="EM32" s="62"/>
      <c r="EN32" s="62"/>
    </row>
    <row r="33" spans="1:144" outlineLevel="1" x14ac:dyDescent="0.2">
      <c r="A33" s="25" t="s">
        <v>3</v>
      </c>
      <c r="B33" s="105">
        <f t="shared" si="4"/>
        <v>100.71469523295539</v>
      </c>
      <c r="C33" s="17">
        <f t="shared" si="5"/>
        <v>39.849577765137262</v>
      </c>
      <c r="D33" s="17">
        <f t="shared" si="6"/>
        <v>2.5273717033224501</v>
      </c>
      <c r="E33" s="29">
        <f t="shared" si="6"/>
        <v>4013.4380797777549</v>
      </c>
      <c r="F33" s="4">
        <f t="shared" si="7"/>
        <v>3.0196166305619907</v>
      </c>
      <c r="AQ33" s="62"/>
      <c r="AR33" s="62"/>
      <c r="AS33" s="62"/>
      <c r="AT33" s="62"/>
      <c r="AU33" s="62"/>
      <c r="AV33" s="62"/>
      <c r="AW33" s="62"/>
      <c r="AX33" s="62"/>
      <c r="AY33" s="62"/>
      <c r="AZ33" s="62"/>
      <c r="BA33" s="62"/>
      <c r="BB33" s="62"/>
      <c r="BC33" s="62"/>
      <c r="BD33" s="62"/>
      <c r="BE33" s="62"/>
      <c r="BF33" s="62"/>
      <c r="BG33" s="62"/>
      <c r="BH33" s="62"/>
      <c r="BI33" s="62"/>
      <c r="BJ33" s="62"/>
      <c r="BK33" s="62"/>
      <c r="BL33" s="62"/>
      <c r="BM33" s="62"/>
      <c r="BN33" s="62"/>
      <c r="BO33" s="62"/>
      <c r="BP33" s="62"/>
      <c r="BQ33" s="62"/>
      <c r="BR33" s="62"/>
      <c r="BS33" s="62"/>
      <c r="BT33" s="62"/>
      <c r="BU33" s="62"/>
      <c r="BV33" s="62"/>
      <c r="BW33" s="62"/>
      <c r="BX33" s="62"/>
      <c r="BY33" s="62"/>
      <c r="BZ33" s="62"/>
      <c r="CA33" s="62"/>
      <c r="CB33" s="62"/>
      <c r="CC33" s="62"/>
      <c r="CD33" s="62"/>
      <c r="CE33" s="62"/>
      <c r="CF33" s="62"/>
      <c r="CG33" s="62"/>
      <c r="CH33" s="62"/>
      <c r="CI33" s="62"/>
      <c r="CJ33" s="62"/>
      <c r="CK33" s="62"/>
      <c r="CL33" s="62"/>
      <c r="CM33" s="62"/>
      <c r="CN33" s="62"/>
      <c r="CO33" s="62"/>
      <c r="CP33" s="62"/>
      <c r="CQ33" s="62"/>
      <c r="CR33" s="62"/>
      <c r="CS33" s="62"/>
      <c r="CT33" s="62"/>
      <c r="CU33" s="62"/>
      <c r="CV33" s="62"/>
      <c r="CW33" s="62"/>
      <c r="CX33" s="62"/>
      <c r="CY33" s="62"/>
      <c r="CZ33" s="62"/>
      <c r="DA33" s="62"/>
      <c r="DB33" s="62"/>
      <c r="DC33" s="62"/>
      <c r="DD33" s="62"/>
      <c r="DE33" s="62"/>
      <c r="DF33" s="62"/>
      <c r="DG33" s="62"/>
      <c r="DH33" s="62"/>
      <c r="DI33" s="62"/>
      <c r="DJ33" s="62"/>
      <c r="DK33" s="62"/>
      <c r="DL33" s="62"/>
      <c r="DM33" s="62"/>
      <c r="DN33" s="62"/>
      <c r="DO33" s="62"/>
      <c r="DP33" s="62"/>
      <c r="DQ33" s="62"/>
      <c r="DR33" s="62"/>
      <c r="DS33" s="62"/>
      <c r="DT33" s="62"/>
      <c r="DU33" s="62"/>
      <c r="DV33" s="62"/>
      <c r="DW33" s="62"/>
      <c r="DX33" s="62"/>
      <c r="DY33" s="62"/>
      <c r="DZ33" s="62"/>
      <c r="EA33" s="62"/>
      <c r="EB33" s="62"/>
      <c r="EC33" s="62"/>
      <c r="ED33" s="62"/>
      <c r="EE33" s="62"/>
      <c r="EF33" s="62"/>
      <c r="EG33" s="62"/>
      <c r="EH33" s="62"/>
      <c r="EI33" s="62"/>
      <c r="EJ33" s="62"/>
      <c r="EK33" s="62"/>
      <c r="EL33" s="62"/>
      <c r="EM33" s="62"/>
      <c r="EN33" s="62"/>
    </row>
    <row r="34" spans="1:144" outlineLevel="1" x14ac:dyDescent="0.2">
      <c r="A34" s="25" t="s">
        <v>20</v>
      </c>
      <c r="B34" s="17">
        <f t="shared" si="4"/>
        <v>1.5983447997135443</v>
      </c>
      <c r="C34" s="17">
        <f t="shared" si="5"/>
        <v>1.6030730326121185</v>
      </c>
      <c r="D34" s="17">
        <f t="shared" si="6"/>
        <v>0.9970505193447925</v>
      </c>
      <c r="E34" s="17">
        <f t="shared" si="6"/>
        <v>2.5622634452366002</v>
      </c>
      <c r="F34" s="4">
        <f t="shared" si="7"/>
        <v>1.1251473099958769</v>
      </c>
      <c r="AQ34" s="62"/>
      <c r="AR34" s="62"/>
      <c r="AS34" s="62"/>
      <c r="AT34" s="62"/>
      <c r="AU34" s="62"/>
      <c r="AV34" s="62"/>
      <c r="AW34" s="62"/>
      <c r="AX34" s="62"/>
      <c r="AY34" s="62"/>
      <c r="AZ34" s="62"/>
      <c r="BA34" s="62"/>
      <c r="BB34" s="62"/>
      <c r="BC34" s="62"/>
      <c r="BD34" s="62"/>
      <c r="BE34" s="62"/>
      <c r="BF34" s="62"/>
      <c r="BG34" s="62"/>
      <c r="BH34" s="62"/>
      <c r="BI34" s="62"/>
      <c r="BJ34" s="62"/>
      <c r="BK34" s="62"/>
      <c r="BL34" s="62"/>
      <c r="BM34" s="62"/>
      <c r="BN34" s="62"/>
      <c r="BO34" s="62"/>
      <c r="BP34" s="62"/>
      <c r="BQ34" s="62"/>
      <c r="BR34" s="62"/>
      <c r="BS34" s="62"/>
      <c r="BT34" s="62"/>
      <c r="BU34" s="62"/>
      <c r="BV34" s="62"/>
      <c r="BW34" s="62"/>
      <c r="BX34" s="62"/>
      <c r="BY34" s="62"/>
      <c r="BZ34" s="62"/>
      <c r="CA34" s="62"/>
      <c r="CB34" s="62"/>
      <c r="CC34" s="62"/>
      <c r="CD34" s="62"/>
      <c r="CE34" s="62"/>
      <c r="CF34" s="62"/>
      <c r="CG34" s="62"/>
      <c r="CH34" s="62"/>
      <c r="CI34" s="62"/>
      <c r="CJ34" s="62"/>
      <c r="CK34" s="62"/>
      <c r="CL34" s="62"/>
      <c r="CM34" s="62"/>
      <c r="CN34" s="62"/>
      <c r="CO34" s="62"/>
      <c r="CP34" s="62"/>
      <c r="CQ34" s="62"/>
      <c r="CR34" s="62"/>
      <c r="CS34" s="62"/>
      <c r="CT34" s="62"/>
      <c r="CU34" s="62"/>
      <c r="CV34" s="62"/>
      <c r="CW34" s="62"/>
      <c r="CX34" s="62"/>
      <c r="CY34" s="62"/>
      <c r="CZ34" s="62"/>
      <c r="DA34" s="62"/>
      <c r="DB34" s="62"/>
      <c r="DC34" s="62"/>
      <c r="DD34" s="62"/>
      <c r="DE34" s="62"/>
      <c r="DF34" s="62"/>
      <c r="DG34" s="62"/>
      <c r="DH34" s="62"/>
      <c r="DI34" s="62"/>
      <c r="DJ34" s="62"/>
      <c r="DK34" s="62"/>
      <c r="DL34" s="62"/>
      <c r="DM34" s="62"/>
      <c r="DN34" s="62"/>
      <c r="DO34" s="62"/>
      <c r="DP34" s="62"/>
      <c r="DQ34" s="62"/>
      <c r="DR34" s="62"/>
      <c r="DS34" s="62"/>
      <c r="DT34" s="62"/>
      <c r="DU34" s="62"/>
      <c r="DV34" s="62"/>
      <c r="DW34" s="62"/>
      <c r="DX34" s="62"/>
      <c r="DY34" s="62"/>
      <c r="DZ34" s="62"/>
      <c r="EA34" s="62"/>
      <c r="EB34" s="62"/>
      <c r="EC34" s="62"/>
      <c r="ED34" s="62"/>
      <c r="EE34" s="62"/>
      <c r="EF34" s="62"/>
      <c r="EG34" s="62"/>
      <c r="EH34" s="62"/>
      <c r="EI34" s="62"/>
      <c r="EJ34" s="62"/>
      <c r="EK34" s="62"/>
      <c r="EL34" s="62"/>
      <c r="EM34" s="62"/>
      <c r="EN34" s="62"/>
    </row>
    <row r="35" spans="1:144" x14ac:dyDescent="0.2">
      <c r="A35" s="74"/>
      <c r="AQ35" s="62"/>
      <c r="AR35" s="62"/>
      <c r="AS35" s="62"/>
      <c r="AT35" s="62"/>
      <c r="AU35" s="62"/>
      <c r="AV35" s="62"/>
      <c r="AW35" s="62"/>
      <c r="AX35" s="62"/>
      <c r="AY35" s="62"/>
      <c r="AZ35" s="62"/>
      <c r="BA35" s="62"/>
      <c r="BB35" s="62"/>
      <c r="BC35" s="62"/>
      <c r="BD35" s="62"/>
      <c r="BE35" s="62"/>
      <c r="BF35" s="62"/>
      <c r="BG35" s="62"/>
      <c r="BH35" s="62"/>
      <c r="BI35" s="62"/>
      <c r="BJ35" s="62"/>
      <c r="BK35" s="62"/>
      <c r="BL35" s="62"/>
      <c r="BM35" s="62"/>
      <c r="BN35" s="62"/>
      <c r="BO35" s="62"/>
      <c r="BP35" s="62"/>
      <c r="BQ35" s="62"/>
      <c r="BR35" s="62"/>
      <c r="BS35" s="62"/>
      <c r="BT35" s="62"/>
      <c r="BU35" s="62"/>
      <c r="BV35" s="62"/>
      <c r="BW35" s="62"/>
      <c r="BX35" s="62"/>
      <c r="BY35" s="62"/>
      <c r="BZ35" s="62"/>
      <c r="CA35" s="62"/>
      <c r="CB35" s="62"/>
      <c r="CC35" s="62"/>
      <c r="CD35" s="62"/>
      <c r="CE35" s="62"/>
      <c r="CF35" s="62"/>
      <c r="CG35" s="62"/>
      <c r="CH35" s="62"/>
      <c r="CI35" s="62"/>
      <c r="CJ35" s="62"/>
      <c r="CK35" s="62"/>
      <c r="CL35" s="62"/>
      <c r="CM35" s="62"/>
      <c r="CN35" s="62"/>
      <c r="CO35" s="62"/>
      <c r="CP35" s="62"/>
      <c r="CQ35" s="62"/>
      <c r="CR35" s="62"/>
      <c r="CS35" s="62"/>
      <c r="CT35" s="62"/>
      <c r="CU35" s="62"/>
      <c r="CV35" s="62"/>
      <c r="CW35" s="62"/>
      <c r="CX35" s="62"/>
      <c r="CY35" s="62"/>
      <c r="CZ35" s="62"/>
      <c r="DA35" s="62"/>
      <c r="DB35" s="62"/>
      <c r="DC35" s="62"/>
      <c r="DD35" s="62"/>
      <c r="DE35" s="62"/>
      <c r="DF35" s="62"/>
      <c r="DG35" s="62"/>
      <c r="DH35" s="62"/>
      <c r="DI35" s="62"/>
      <c r="DJ35" s="62"/>
      <c r="DK35" s="62"/>
      <c r="DL35" s="62"/>
      <c r="DM35" s="62"/>
      <c r="DN35" s="62"/>
      <c r="DO35" s="62"/>
      <c r="DP35" s="62"/>
      <c r="DQ35" s="62"/>
      <c r="DR35" s="62"/>
      <c r="DS35" s="62"/>
      <c r="DT35" s="62"/>
      <c r="DU35" s="62"/>
      <c r="DV35" s="62"/>
      <c r="DW35" s="62"/>
      <c r="DX35" s="62"/>
      <c r="DY35" s="62"/>
      <c r="DZ35" s="62"/>
      <c r="EA35" s="62"/>
      <c r="EB35" s="62"/>
      <c r="EC35" s="62"/>
      <c r="ED35" s="62"/>
      <c r="EE35" s="62"/>
      <c r="EF35" s="62"/>
      <c r="EG35" s="62"/>
      <c r="EH35" s="62"/>
      <c r="EI35" s="62"/>
      <c r="EJ35" s="62"/>
      <c r="EK35" s="62"/>
      <c r="EL35" s="62"/>
      <c r="EM35" s="62"/>
      <c r="EN35" s="62"/>
    </row>
    <row r="36" spans="1:144" x14ac:dyDescent="0.2">
      <c r="A36" s="14" t="s">
        <v>58</v>
      </c>
      <c r="AQ36" s="62"/>
      <c r="AR36" s="62"/>
      <c r="AS36" s="62"/>
      <c r="AT36" s="62"/>
      <c r="AU36" s="62"/>
      <c r="AV36" s="62"/>
      <c r="AW36" s="62"/>
      <c r="AX36" s="62"/>
      <c r="AY36" s="62"/>
      <c r="AZ36" s="62"/>
      <c r="BA36" s="62"/>
      <c r="BB36" s="62"/>
      <c r="BC36" s="62"/>
      <c r="BD36" s="62"/>
      <c r="BE36" s="62"/>
      <c r="BF36" s="62"/>
      <c r="BG36" s="62"/>
      <c r="BH36" s="62"/>
      <c r="BI36" s="62"/>
      <c r="BJ36" s="62"/>
      <c r="BK36" s="62"/>
      <c r="BL36" s="62"/>
      <c r="BM36" s="62"/>
      <c r="BN36" s="62"/>
      <c r="BO36" s="62"/>
      <c r="BP36" s="62"/>
      <c r="BQ36" s="62"/>
      <c r="BR36" s="62"/>
      <c r="BS36" s="62"/>
      <c r="BT36" s="62"/>
      <c r="BU36" s="62"/>
      <c r="BV36" s="62"/>
      <c r="BW36" s="62"/>
      <c r="BX36" s="62"/>
      <c r="BY36" s="62"/>
      <c r="BZ36" s="62"/>
      <c r="CA36" s="62"/>
      <c r="CB36" s="62"/>
      <c r="CC36" s="62"/>
      <c r="CD36" s="62"/>
      <c r="CE36" s="62"/>
      <c r="CF36" s="62"/>
      <c r="CG36" s="62"/>
      <c r="CH36" s="62"/>
      <c r="CI36" s="62"/>
      <c r="CJ36" s="62"/>
      <c r="CK36" s="62"/>
      <c r="CL36" s="62"/>
      <c r="CM36" s="62"/>
      <c r="CN36" s="62"/>
      <c r="CO36" s="62"/>
      <c r="CP36" s="62"/>
      <c r="CQ36" s="62"/>
      <c r="CR36" s="62"/>
      <c r="CS36" s="62"/>
      <c r="CT36" s="62"/>
      <c r="CU36" s="62"/>
      <c r="CV36" s="62"/>
      <c r="CW36" s="62"/>
      <c r="CX36" s="62"/>
      <c r="CY36" s="62"/>
      <c r="CZ36" s="62"/>
      <c r="DA36" s="62"/>
      <c r="DB36" s="62"/>
      <c r="DC36" s="62"/>
      <c r="DD36" s="62"/>
      <c r="DE36" s="62"/>
      <c r="DF36" s="62"/>
      <c r="DG36" s="62"/>
      <c r="DH36" s="62"/>
      <c r="DI36" s="62"/>
      <c r="DJ36" s="62"/>
      <c r="DK36" s="62"/>
      <c r="DL36" s="62"/>
      <c r="DM36" s="62"/>
      <c r="DN36" s="62"/>
      <c r="DO36" s="62"/>
      <c r="DP36" s="62"/>
      <c r="DQ36" s="62"/>
      <c r="DR36" s="62"/>
      <c r="DS36" s="62"/>
      <c r="DT36" s="62"/>
      <c r="DU36" s="62"/>
      <c r="DV36" s="62"/>
      <c r="DW36" s="62"/>
      <c r="DX36" s="62"/>
      <c r="DY36" s="62"/>
      <c r="DZ36" s="62"/>
      <c r="EA36" s="62"/>
      <c r="EB36" s="62"/>
      <c r="EC36" s="62"/>
      <c r="ED36" s="62"/>
      <c r="EE36" s="62"/>
      <c r="EF36" s="62"/>
      <c r="EG36" s="62"/>
      <c r="EH36" s="62"/>
      <c r="EI36" s="62"/>
      <c r="EJ36" s="62"/>
      <c r="EK36" s="62"/>
      <c r="EL36" s="62"/>
      <c r="EM36" s="62"/>
      <c r="EN36" s="62"/>
    </row>
    <row r="37" spans="1:144" ht="10.8" outlineLevel="1" thickBot="1" x14ac:dyDescent="0.25">
      <c r="A37" s="28" t="s">
        <v>59</v>
      </c>
      <c r="B37" s="18" t="s">
        <v>60</v>
      </c>
      <c r="C37" s="18" t="s">
        <v>61</v>
      </c>
      <c r="D37" s="15"/>
      <c r="E37" s="18" t="s">
        <v>49</v>
      </c>
      <c r="F37" s="18" t="s">
        <v>62</v>
      </c>
      <c r="G37" s="18" t="s">
        <v>41</v>
      </c>
      <c r="H37" s="15"/>
      <c r="I37" s="18" t="s">
        <v>63</v>
      </c>
      <c r="AQ37" s="62"/>
      <c r="AR37" s="62"/>
      <c r="AS37" s="62"/>
      <c r="AT37" s="62"/>
      <c r="AU37" s="62"/>
      <c r="AV37" s="62"/>
      <c r="AW37" s="62"/>
      <c r="AX37" s="62"/>
      <c r="AY37" s="62"/>
      <c r="AZ37" s="62"/>
      <c r="BA37" s="62"/>
      <c r="BB37" s="62"/>
      <c r="BC37" s="62"/>
      <c r="BD37" s="62"/>
      <c r="BE37" s="62"/>
      <c r="BF37" s="62"/>
      <c r="BG37" s="62"/>
      <c r="BH37" s="62"/>
      <c r="BI37" s="62"/>
      <c r="BJ37" s="62"/>
      <c r="BK37" s="62"/>
      <c r="BL37" s="62"/>
      <c r="BM37" s="62"/>
      <c r="BN37" s="62"/>
      <c r="BO37" s="62"/>
      <c r="BP37" s="62"/>
      <c r="BQ37" s="62"/>
      <c r="BR37" s="62"/>
      <c r="BS37" s="62"/>
      <c r="BT37" s="62"/>
      <c r="BU37" s="62"/>
      <c r="BV37" s="62"/>
      <c r="BW37" s="62"/>
      <c r="BX37" s="62"/>
      <c r="BY37" s="62"/>
      <c r="BZ37" s="62"/>
      <c r="CA37" s="62"/>
      <c r="CB37" s="62"/>
      <c r="CC37" s="62"/>
      <c r="CD37" s="62"/>
      <c r="CE37" s="62"/>
      <c r="CF37" s="62"/>
      <c r="CG37" s="62"/>
      <c r="CH37" s="62"/>
      <c r="CI37" s="62"/>
      <c r="CJ37" s="62"/>
      <c r="CK37" s="62"/>
      <c r="CL37" s="62"/>
      <c r="CM37" s="62"/>
      <c r="CN37" s="62"/>
      <c r="CO37" s="62"/>
      <c r="CP37" s="62"/>
      <c r="CQ37" s="62"/>
      <c r="CR37" s="62"/>
      <c r="CS37" s="62"/>
      <c r="CT37" s="62"/>
      <c r="CU37" s="62"/>
      <c r="CV37" s="62"/>
      <c r="CW37" s="62"/>
      <c r="CX37" s="62"/>
      <c r="CY37" s="62"/>
      <c r="CZ37" s="62"/>
      <c r="DA37" s="62"/>
      <c r="DB37" s="62"/>
      <c r="DC37" s="62"/>
      <c r="DD37" s="62"/>
      <c r="DE37" s="62"/>
      <c r="DF37" s="62"/>
      <c r="DG37" s="62"/>
      <c r="DH37" s="62"/>
      <c r="DI37" s="62"/>
      <c r="DJ37" s="62"/>
      <c r="DK37" s="62"/>
      <c r="DL37" s="62"/>
      <c r="DM37" s="62"/>
      <c r="DN37" s="62"/>
      <c r="DO37" s="62"/>
      <c r="DP37" s="62"/>
      <c r="DQ37" s="62"/>
      <c r="DR37" s="62"/>
      <c r="DS37" s="62"/>
      <c r="DT37" s="62"/>
      <c r="DU37" s="62"/>
      <c r="DV37" s="62"/>
      <c r="DW37" s="62"/>
      <c r="DX37" s="62"/>
      <c r="DY37" s="62"/>
      <c r="DZ37" s="62"/>
      <c r="EA37" s="62"/>
      <c r="EB37" s="62"/>
      <c r="EC37" s="62"/>
      <c r="ED37" s="62"/>
      <c r="EE37" s="62"/>
      <c r="EF37" s="62"/>
      <c r="EG37" s="62"/>
      <c r="EH37" s="62"/>
      <c r="EI37" s="62"/>
      <c r="EJ37" s="62"/>
      <c r="EK37" s="62"/>
      <c r="EL37" s="62"/>
      <c r="EM37" s="62"/>
      <c r="EN37" s="62"/>
    </row>
    <row r="38" spans="1:144" outlineLevel="1" x14ac:dyDescent="0.2">
      <c r="A38" s="25" t="s">
        <v>64</v>
      </c>
      <c r="B38" s="22">
        <v>8</v>
      </c>
      <c r="C38" s="21">
        <f>C40 - C39</f>
        <v>61.83852544996256</v>
      </c>
      <c r="D38" s="8" t="s">
        <v>65</v>
      </c>
      <c r="E38" s="21">
        <f>_xlfn.CHISQ.DIST.RT(C38,B38)</f>
        <v>2.0288300105156824E-10</v>
      </c>
      <c r="F38" s="21">
        <f>C39+2*(1+B38)</f>
        <v>518.49661916884565</v>
      </c>
      <c r="G38" s="23">
        <f>$AR$71</f>
        <v>0.72808533333333314</v>
      </c>
      <c r="H38" s="21" t="s">
        <v>66</v>
      </c>
      <c r="I38" s="21">
        <f>1-C39/C40</f>
        <v>0.10996738518251636</v>
      </c>
      <c r="AQ38" s="62"/>
      <c r="AR38" s="62"/>
      <c r="AS38" s="62"/>
      <c r="AT38" s="62"/>
      <c r="AU38" s="62"/>
      <c r="AV38" s="62"/>
      <c r="AW38" s="62"/>
      <c r="AX38" s="62"/>
      <c r="AY38" s="62"/>
      <c r="AZ38" s="62"/>
      <c r="BA38" s="62"/>
      <c r="BB38" s="62"/>
      <c r="BC38" s="62"/>
      <c r="BD38" s="62"/>
      <c r="BE38" s="62"/>
      <c r="BF38" s="62"/>
      <c r="BG38" s="62"/>
      <c r="BH38" s="62"/>
      <c r="BI38" s="62"/>
      <c r="BJ38" s="62"/>
      <c r="BK38" s="62"/>
      <c r="BL38" s="62"/>
      <c r="BM38" s="62"/>
      <c r="BN38" s="62"/>
      <c r="BO38" s="62"/>
      <c r="BP38" s="62"/>
      <c r="BQ38" s="62"/>
      <c r="BR38" s="62"/>
      <c r="BS38" s="62"/>
      <c r="BT38" s="62"/>
      <c r="BU38" s="62"/>
      <c r="BV38" s="62"/>
      <c r="BW38" s="62"/>
      <c r="BX38" s="62"/>
      <c r="BY38" s="62"/>
      <c r="BZ38" s="62"/>
      <c r="CA38" s="62"/>
      <c r="CB38" s="62"/>
      <c r="CC38" s="62"/>
      <c r="CD38" s="62"/>
      <c r="CE38" s="62"/>
      <c r="CF38" s="62"/>
      <c r="CG38" s="62"/>
      <c r="CH38" s="62"/>
      <c r="CI38" s="62"/>
      <c r="CJ38" s="62"/>
      <c r="CK38" s="62"/>
      <c r="CL38" s="62"/>
      <c r="CM38" s="62"/>
      <c r="CN38" s="62"/>
      <c r="CO38" s="62"/>
      <c r="CP38" s="62"/>
      <c r="CQ38" s="62"/>
      <c r="CR38" s="62"/>
      <c r="CS38" s="62"/>
      <c r="CT38" s="62"/>
      <c r="CU38" s="62"/>
      <c r="CV38" s="62"/>
      <c r="CW38" s="62"/>
      <c r="CX38" s="62"/>
      <c r="CY38" s="62"/>
      <c r="CZ38" s="62"/>
      <c r="DA38" s="62"/>
      <c r="DB38" s="62"/>
      <c r="DC38" s="62"/>
      <c r="DD38" s="62"/>
      <c r="DE38" s="62"/>
      <c r="DF38" s="62"/>
      <c r="DG38" s="62"/>
      <c r="DH38" s="62"/>
      <c r="DI38" s="62"/>
      <c r="DJ38" s="62"/>
      <c r="DK38" s="62"/>
      <c r="DL38" s="62"/>
      <c r="DM38" s="62"/>
      <c r="DN38" s="62"/>
      <c r="DO38" s="62"/>
      <c r="DP38" s="62"/>
      <c r="DQ38" s="62"/>
      <c r="DR38" s="62"/>
      <c r="DS38" s="62"/>
      <c r="DT38" s="62"/>
      <c r="DU38" s="62"/>
      <c r="DV38" s="62"/>
      <c r="DW38" s="62"/>
      <c r="DX38" s="62"/>
      <c r="DY38" s="62"/>
      <c r="DZ38" s="62"/>
      <c r="EA38" s="62"/>
      <c r="EB38" s="62"/>
      <c r="EC38" s="62"/>
      <c r="ED38" s="62"/>
      <c r="EE38" s="62"/>
      <c r="EF38" s="62"/>
      <c r="EG38" s="62"/>
      <c r="EH38" s="62"/>
      <c r="EI38" s="62"/>
      <c r="EJ38" s="62"/>
      <c r="EK38" s="62"/>
      <c r="EL38" s="62"/>
      <c r="EM38" s="62"/>
      <c r="EN38" s="62"/>
    </row>
    <row r="39" spans="1:144" outlineLevel="1" x14ac:dyDescent="0.2">
      <c r="A39" s="25" t="s">
        <v>67</v>
      </c>
      <c r="B39" s="22">
        <v>491</v>
      </c>
      <c r="C39" s="21">
        <v>500.49661916884571</v>
      </c>
      <c r="D39" s="8" t="s">
        <v>68</v>
      </c>
      <c r="E39" s="21"/>
      <c r="F39" s="21"/>
      <c r="G39" s="21"/>
      <c r="H39" s="21" t="s">
        <v>69</v>
      </c>
      <c r="I39" s="21">
        <f>1-EXP(((C39/2)-(C40/2))*(2/$F$11))</f>
        <v>0.11633482632110681</v>
      </c>
      <c r="AQ39" s="62"/>
      <c r="AR39" s="62"/>
      <c r="AS39" s="62"/>
      <c r="AT39" s="62"/>
      <c r="AU39" s="62"/>
      <c r="AV39" s="62"/>
      <c r="AW39" s="62"/>
      <c r="AX39" s="62"/>
      <c r="AY39" s="62"/>
      <c r="AZ39" s="62"/>
      <c r="BA39" s="62"/>
      <c r="BB39" s="62"/>
      <c r="BC39" s="62"/>
      <c r="BD39" s="62"/>
      <c r="BE39" s="62"/>
      <c r="BF39" s="62"/>
      <c r="BG39" s="62"/>
      <c r="BH39" s="62"/>
      <c r="BI39" s="62"/>
      <c r="BJ39" s="62"/>
      <c r="BK39" s="62"/>
      <c r="BL39" s="62"/>
      <c r="BM39" s="62"/>
      <c r="BN39" s="62"/>
      <c r="BO39" s="62"/>
      <c r="BP39" s="62"/>
      <c r="BQ39" s="62"/>
      <c r="BR39" s="62"/>
      <c r="BS39" s="62"/>
      <c r="BT39" s="62"/>
      <c r="BU39" s="62"/>
      <c r="BV39" s="62"/>
      <c r="BW39" s="62"/>
      <c r="BX39" s="62"/>
      <c r="BY39" s="62"/>
      <c r="BZ39" s="62"/>
      <c r="CA39" s="62"/>
      <c r="CB39" s="62"/>
      <c r="CC39" s="62"/>
      <c r="CD39" s="62"/>
      <c r="CE39" s="62"/>
      <c r="CF39" s="62"/>
      <c r="CG39" s="62"/>
      <c r="CH39" s="62"/>
      <c r="CI39" s="62"/>
      <c r="CJ39" s="62"/>
      <c r="CK39" s="62"/>
      <c r="CL39" s="62"/>
      <c r="CM39" s="62"/>
      <c r="CN39" s="62"/>
      <c r="CO39" s="62"/>
      <c r="CP39" s="62"/>
      <c r="CQ39" s="62"/>
      <c r="CR39" s="62"/>
      <c r="CS39" s="62"/>
      <c r="CT39" s="62"/>
      <c r="CU39" s="62"/>
      <c r="CV39" s="62"/>
      <c r="CW39" s="62"/>
      <c r="CX39" s="62"/>
      <c r="CY39" s="62"/>
      <c r="CZ39" s="62"/>
      <c r="DA39" s="62"/>
      <c r="DB39" s="62"/>
      <c r="DC39" s="62"/>
      <c r="DD39" s="62"/>
      <c r="DE39" s="62"/>
      <c r="DF39" s="62"/>
      <c r="DG39" s="62"/>
      <c r="DH39" s="62"/>
      <c r="DI39" s="62"/>
      <c r="DJ39" s="62"/>
      <c r="DK39" s="62"/>
      <c r="DL39" s="62"/>
      <c r="DM39" s="62"/>
      <c r="DN39" s="62"/>
      <c r="DO39" s="62"/>
      <c r="DP39" s="62"/>
      <c r="DQ39" s="62"/>
      <c r="DR39" s="62"/>
      <c r="DS39" s="62"/>
      <c r="DT39" s="62"/>
      <c r="DU39" s="62"/>
      <c r="DV39" s="62"/>
      <c r="DW39" s="62"/>
      <c r="DX39" s="62"/>
      <c r="DY39" s="62"/>
      <c r="DZ39" s="62"/>
      <c r="EA39" s="62"/>
      <c r="EB39" s="62"/>
      <c r="EC39" s="62"/>
      <c r="ED39" s="62"/>
      <c r="EE39" s="62"/>
      <c r="EF39" s="62"/>
      <c r="EG39" s="62"/>
      <c r="EH39" s="62"/>
      <c r="EI39" s="62"/>
      <c r="EJ39" s="62"/>
      <c r="EK39" s="62"/>
      <c r="EL39" s="62"/>
      <c r="EM39" s="62"/>
      <c r="EN39" s="62"/>
    </row>
    <row r="40" spans="1:144" outlineLevel="1" x14ac:dyDescent="0.2">
      <c r="A40" s="25" t="s">
        <v>70</v>
      </c>
      <c r="B40" s="22">
        <v>499</v>
      </c>
      <c r="C40" s="21">
        <f>-2*(($F$11*(1-$E$11))*LN(1-$E$11)+$F$11*$E$11*LN($E$11))</f>
        <v>562.33514461880827</v>
      </c>
      <c r="D40" s="8" t="s">
        <v>71</v>
      </c>
      <c r="E40" s="21"/>
      <c r="F40" s="21"/>
      <c r="G40" s="21"/>
      <c r="H40" s="21" t="s">
        <v>72</v>
      </c>
      <c r="I40" s="21">
        <f xml:space="preserve"> I39/(1-(($E$11^$E$11)*((1-$E$11)^(1-$E$11)))^2)</f>
        <v>0.17228651254297175</v>
      </c>
      <c r="AQ40" s="62"/>
      <c r="AR40" s="62"/>
      <c r="AS40" s="62"/>
      <c r="AT40" s="62"/>
      <c r="AU40" s="62"/>
      <c r="AV40" s="62"/>
      <c r="AW40" s="62"/>
      <c r="AX40" s="62"/>
      <c r="AY40" s="62"/>
      <c r="AZ40" s="62"/>
      <c r="BA40" s="62"/>
      <c r="BB40" s="62"/>
      <c r="BC40" s="62"/>
      <c r="BD40" s="62"/>
      <c r="BE40" s="62"/>
      <c r="BF40" s="62"/>
      <c r="BG40" s="62"/>
      <c r="BH40" s="62"/>
      <c r="BI40" s="62"/>
      <c r="BJ40" s="62"/>
      <c r="BK40" s="62"/>
      <c r="BL40" s="62"/>
      <c r="BM40" s="62"/>
      <c r="BN40" s="62"/>
      <c r="BO40" s="62"/>
      <c r="BP40" s="62"/>
      <c r="BQ40" s="62"/>
      <c r="BR40" s="62"/>
      <c r="BS40" s="62"/>
      <c r="BT40" s="62"/>
      <c r="BU40" s="62"/>
      <c r="BV40" s="62"/>
      <c r="BW40" s="62"/>
      <c r="BX40" s="62"/>
      <c r="BY40" s="62"/>
      <c r="BZ40" s="62"/>
      <c r="CA40" s="62"/>
      <c r="CB40" s="62"/>
      <c r="CC40" s="62"/>
      <c r="CD40" s="62"/>
      <c r="CE40" s="62"/>
      <c r="CF40" s="62"/>
      <c r="CG40" s="62"/>
      <c r="CH40" s="62"/>
      <c r="CI40" s="62"/>
      <c r="CJ40" s="62"/>
      <c r="CK40" s="62"/>
      <c r="CL40" s="62"/>
      <c r="CM40" s="62"/>
      <c r="CN40" s="62"/>
      <c r="CO40" s="62"/>
      <c r="CP40" s="62"/>
      <c r="CQ40" s="62"/>
      <c r="CR40" s="62"/>
      <c r="CS40" s="62"/>
      <c r="CT40" s="62"/>
      <c r="CU40" s="62"/>
      <c r="CV40" s="62"/>
      <c r="CW40" s="62"/>
      <c r="CX40" s="62"/>
      <c r="CY40" s="62"/>
      <c r="CZ40" s="62"/>
      <c r="DA40" s="62"/>
      <c r="DB40" s="62"/>
      <c r="DC40" s="62"/>
      <c r="DD40" s="62"/>
      <c r="DE40" s="62"/>
      <c r="DF40" s="62"/>
      <c r="DG40" s="62"/>
      <c r="DH40" s="62"/>
      <c r="DI40" s="62"/>
      <c r="DJ40" s="62"/>
      <c r="DK40" s="62"/>
      <c r="DL40" s="62"/>
      <c r="DM40" s="62"/>
      <c r="DN40" s="62"/>
      <c r="DO40" s="62"/>
      <c r="DP40" s="62"/>
      <c r="DQ40" s="62"/>
      <c r="DR40" s="62"/>
      <c r="DS40" s="62"/>
      <c r="DT40" s="62"/>
      <c r="DU40" s="62"/>
      <c r="DV40" s="62"/>
      <c r="DW40" s="62"/>
      <c r="DX40" s="62"/>
      <c r="DY40" s="62"/>
      <c r="DZ40" s="62"/>
      <c r="EA40" s="62"/>
      <c r="EB40" s="62"/>
      <c r="EC40" s="62"/>
      <c r="ED40" s="62"/>
      <c r="EE40" s="62"/>
      <c r="EF40" s="62"/>
      <c r="EG40" s="62"/>
      <c r="EH40" s="62"/>
      <c r="EI40" s="62"/>
      <c r="EJ40" s="62"/>
      <c r="EK40" s="62"/>
      <c r="EL40" s="62"/>
      <c r="EM40" s="62"/>
      <c r="EN40" s="62"/>
    </row>
    <row r="41" spans="1:144" x14ac:dyDescent="0.2">
      <c r="A41" s="74"/>
      <c r="B41" s="19"/>
      <c r="AQ41" s="62"/>
      <c r="AR41" s="62"/>
      <c r="AS41" s="62"/>
      <c r="AT41" s="62"/>
      <c r="AU41" s="62"/>
      <c r="AV41" s="62"/>
      <c r="AW41" s="62"/>
      <c r="AX41" s="62"/>
      <c r="AY41" s="62"/>
      <c r="AZ41" s="62"/>
      <c r="BA41" s="62"/>
      <c r="BB41" s="62"/>
      <c r="BC41" s="62"/>
      <c r="BD41" s="62"/>
      <c r="BE41" s="62"/>
      <c r="BF41" s="62"/>
      <c r="BG41" s="62"/>
      <c r="BH41" s="62"/>
      <c r="BI41" s="62"/>
      <c r="BJ41" s="62"/>
      <c r="BK41" s="62"/>
      <c r="BL41" s="62"/>
      <c r="BM41" s="62"/>
      <c r="BN41" s="62"/>
      <c r="BO41" s="62"/>
      <c r="BP41" s="62"/>
      <c r="BQ41" s="62"/>
      <c r="BR41" s="62"/>
      <c r="BS41" s="62"/>
      <c r="BT41" s="62"/>
      <c r="BU41" s="62"/>
      <c r="BV41" s="62"/>
      <c r="BW41" s="62"/>
      <c r="BX41" s="62"/>
      <c r="BY41" s="62"/>
      <c r="BZ41" s="62"/>
      <c r="CA41" s="62"/>
      <c r="CB41" s="62"/>
      <c r="CC41" s="62"/>
      <c r="CD41" s="62"/>
      <c r="CE41" s="62"/>
      <c r="CF41" s="62"/>
      <c r="CG41" s="62"/>
      <c r="CH41" s="62"/>
      <c r="CI41" s="62"/>
      <c r="CJ41" s="62"/>
      <c r="CK41" s="62"/>
      <c r="CL41" s="62"/>
      <c r="CM41" s="62"/>
      <c r="CN41" s="62"/>
      <c r="CO41" s="62"/>
      <c r="CP41" s="62"/>
      <c r="CQ41" s="62"/>
      <c r="CR41" s="62"/>
      <c r="CS41" s="62"/>
      <c r="CT41" s="62"/>
      <c r="CU41" s="62"/>
      <c r="CV41" s="62"/>
      <c r="CW41" s="62"/>
      <c r="CX41" s="62"/>
      <c r="CY41" s="62"/>
      <c r="CZ41" s="62"/>
      <c r="DA41" s="62"/>
      <c r="DB41" s="62"/>
      <c r="DC41" s="62"/>
      <c r="DD41" s="62"/>
      <c r="DE41" s="62"/>
      <c r="DF41" s="62"/>
      <c r="DG41" s="62"/>
      <c r="DH41" s="62"/>
      <c r="DI41" s="62"/>
      <c r="DJ41" s="62"/>
      <c r="DK41" s="62"/>
      <c r="DL41" s="62"/>
      <c r="DM41" s="62"/>
      <c r="DN41" s="62"/>
      <c r="DO41" s="62"/>
      <c r="DP41" s="62"/>
      <c r="DQ41" s="62"/>
      <c r="DR41" s="62"/>
      <c r="DS41" s="62"/>
      <c r="DT41" s="62"/>
      <c r="DU41" s="62"/>
      <c r="DV41" s="62"/>
      <c r="DW41" s="62"/>
      <c r="DX41" s="62"/>
      <c r="DY41" s="62"/>
      <c r="DZ41" s="62"/>
      <c r="EA41" s="62"/>
      <c r="EB41" s="62"/>
      <c r="EC41" s="62"/>
      <c r="ED41" s="62"/>
      <c r="EE41" s="62"/>
      <c r="EF41" s="62"/>
      <c r="EG41" s="62"/>
      <c r="EH41" s="62"/>
      <c r="EI41" s="62"/>
      <c r="EJ41" s="62"/>
      <c r="EK41" s="62"/>
      <c r="EL41" s="62"/>
      <c r="EM41" s="62"/>
      <c r="EN41" s="62"/>
    </row>
    <row r="42" spans="1:144" x14ac:dyDescent="0.2">
      <c r="A42" s="14" t="s">
        <v>73</v>
      </c>
      <c r="AQ42" s="62"/>
      <c r="AR42" s="62"/>
      <c r="AS42" s="62"/>
      <c r="AT42" s="62"/>
      <c r="AU42" s="62"/>
      <c r="AV42" s="62"/>
      <c r="AW42" s="62"/>
      <c r="AX42" s="62"/>
      <c r="AY42" s="62"/>
      <c r="AZ42" s="62"/>
      <c r="BA42" s="62"/>
      <c r="BB42" s="62"/>
      <c r="BC42" s="62"/>
      <c r="BD42" s="62"/>
      <c r="BE42" s="62"/>
      <c r="BF42" s="62"/>
      <c r="BG42" s="62"/>
      <c r="BH42" s="62"/>
      <c r="BI42" s="62"/>
      <c r="BJ42" s="62"/>
      <c r="BK42" s="62"/>
      <c r="BL42" s="62"/>
      <c r="BM42" s="62"/>
      <c r="BN42" s="62"/>
      <c r="BO42" s="62"/>
      <c r="BP42" s="62"/>
      <c r="BQ42" s="62"/>
      <c r="BR42" s="62"/>
      <c r="BS42" s="62"/>
      <c r="BT42" s="62"/>
      <c r="BU42" s="62"/>
      <c r="BV42" s="62"/>
      <c r="BW42" s="62"/>
      <c r="BX42" s="62"/>
      <c r="BY42" s="62"/>
      <c r="BZ42" s="62"/>
      <c r="CA42" s="62"/>
      <c r="CB42" s="62"/>
      <c r="CC42" s="62"/>
      <c r="CD42" s="62"/>
      <c r="CE42" s="62"/>
      <c r="CF42" s="62"/>
      <c r="CG42" s="62"/>
      <c r="CH42" s="62"/>
      <c r="CI42" s="62"/>
      <c r="CJ42" s="62"/>
      <c r="CK42" s="62"/>
      <c r="CL42" s="62"/>
      <c r="CM42" s="62"/>
      <c r="CN42" s="62"/>
      <c r="CO42" s="62"/>
      <c r="CP42" s="62"/>
      <c r="CQ42" s="62"/>
      <c r="CR42" s="62"/>
      <c r="CS42" s="62"/>
      <c r="CT42" s="62"/>
      <c r="CU42" s="62"/>
      <c r="CV42" s="62"/>
      <c r="CW42" s="62"/>
      <c r="CX42" s="62"/>
      <c r="CY42" s="62"/>
      <c r="CZ42" s="62"/>
      <c r="DA42" s="62"/>
      <c r="DB42" s="62"/>
      <c r="DC42" s="62"/>
      <c r="DD42" s="62"/>
      <c r="DE42" s="62"/>
      <c r="DF42" s="62"/>
      <c r="DG42" s="62"/>
      <c r="DH42" s="62"/>
      <c r="DI42" s="62"/>
      <c r="DJ42" s="62"/>
      <c r="DK42" s="62"/>
      <c r="DL42" s="62"/>
      <c r="DM42" s="62"/>
      <c r="DN42" s="62"/>
      <c r="DO42" s="62"/>
      <c r="DP42" s="62"/>
      <c r="DQ42" s="62"/>
      <c r="DR42" s="62"/>
      <c r="DS42" s="62"/>
      <c r="DT42" s="62"/>
      <c r="DU42" s="62"/>
      <c r="DV42" s="62"/>
      <c r="DW42" s="62"/>
      <c r="DX42" s="62"/>
      <c r="DY42" s="62"/>
      <c r="DZ42" s="62"/>
      <c r="EA42" s="62"/>
      <c r="EB42" s="62"/>
      <c r="EC42" s="62"/>
      <c r="ED42" s="62"/>
      <c r="EE42" s="62"/>
      <c r="EF42" s="62"/>
      <c r="EG42" s="62"/>
      <c r="EH42" s="62"/>
      <c r="EI42" s="62"/>
      <c r="EJ42" s="62"/>
      <c r="EK42" s="62"/>
      <c r="EL42" s="62"/>
      <c r="EM42" s="62"/>
      <c r="EN42" s="62"/>
    </row>
    <row r="43" spans="1:144" ht="10.8" outlineLevel="1" thickBot="1" x14ac:dyDescent="0.25">
      <c r="A43" s="31" t="s">
        <v>45</v>
      </c>
      <c r="B43" s="15" t="s">
        <v>74</v>
      </c>
      <c r="AQ43" s="62"/>
      <c r="AR43" s="62"/>
      <c r="AS43" s="62"/>
      <c r="AT43" s="62"/>
      <c r="AU43" s="62"/>
      <c r="AV43" s="62"/>
      <c r="AW43" s="62"/>
      <c r="AX43" s="62"/>
      <c r="AY43" s="62"/>
      <c r="AZ43" s="62"/>
      <c r="BA43" s="62"/>
      <c r="BB43" s="62"/>
      <c r="BC43" s="62"/>
      <c r="BD43" s="62"/>
      <c r="BE43" s="62"/>
      <c r="BF43" s="62"/>
      <c r="BG43" s="62"/>
      <c r="BH43" s="62"/>
      <c r="BI43" s="62"/>
      <c r="BJ43" s="62"/>
      <c r="BK43" s="62"/>
      <c r="BL43" s="62"/>
      <c r="BM43" s="62"/>
      <c r="BN43" s="62"/>
      <c r="BO43" s="62"/>
      <c r="BP43" s="62"/>
      <c r="BQ43" s="62"/>
      <c r="BR43" s="62"/>
      <c r="BS43" s="62"/>
      <c r="BT43" s="62"/>
      <c r="BU43" s="62"/>
      <c r="BV43" s="62"/>
      <c r="BW43" s="62"/>
      <c r="BX43" s="62"/>
      <c r="BY43" s="62"/>
      <c r="BZ43" s="62"/>
      <c r="CA43" s="62"/>
      <c r="CB43" s="62"/>
      <c r="CC43" s="62"/>
      <c r="CD43" s="62"/>
      <c r="CE43" s="62"/>
      <c r="CF43" s="62"/>
      <c r="CG43" s="62"/>
      <c r="CH43" s="62"/>
      <c r="CI43" s="62"/>
      <c r="CJ43" s="62"/>
      <c r="CK43" s="62"/>
      <c r="CL43" s="62"/>
      <c r="CM43" s="62"/>
      <c r="CN43" s="62"/>
      <c r="CO43" s="62"/>
      <c r="CP43" s="62"/>
      <c r="CQ43" s="62"/>
      <c r="CR43" s="62"/>
      <c r="CS43" s="62"/>
      <c r="CT43" s="62"/>
      <c r="CU43" s="62"/>
      <c r="CV43" s="62"/>
      <c r="CW43" s="62"/>
      <c r="CX43" s="62"/>
      <c r="CY43" s="62"/>
      <c r="CZ43" s="62"/>
      <c r="DA43" s="62"/>
      <c r="DB43" s="62"/>
      <c r="DC43" s="62"/>
      <c r="DD43" s="62"/>
      <c r="DE43" s="62"/>
      <c r="DF43" s="62"/>
      <c r="DG43" s="62"/>
      <c r="DH43" s="62"/>
      <c r="DI43" s="62"/>
      <c r="DJ43" s="62"/>
      <c r="DK43" s="62"/>
      <c r="DL43" s="62"/>
      <c r="DM43" s="62"/>
      <c r="DN43" s="62"/>
      <c r="DO43" s="62"/>
      <c r="DP43" s="62"/>
      <c r="DQ43" s="62"/>
      <c r="DR43" s="62"/>
      <c r="DS43" s="62"/>
      <c r="DT43" s="62"/>
      <c r="DU43" s="62"/>
      <c r="DV43" s="62"/>
      <c r="DW43" s="62"/>
      <c r="DX43" s="62"/>
      <c r="DY43" s="62"/>
      <c r="DZ43" s="62"/>
      <c r="EA43" s="62"/>
      <c r="EB43" s="62"/>
      <c r="EC43" s="62"/>
      <c r="ED43" s="62"/>
      <c r="EE43" s="62"/>
      <c r="EF43" s="62"/>
      <c r="EG43" s="62"/>
      <c r="EH43" s="62"/>
      <c r="EI43" s="62"/>
      <c r="EJ43" s="62"/>
      <c r="EK43" s="62"/>
      <c r="EL43" s="62"/>
      <c r="EM43" s="62"/>
      <c r="EN43" s="62"/>
    </row>
    <row r="44" spans="1:144" ht="10.8" outlineLevel="1" thickBot="1" x14ac:dyDescent="0.25">
      <c r="A44" s="30" t="s">
        <v>52</v>
      </c>
      <c r="B44" s="32">
        <v>1</v>
      </c>
      <c r="C44" s="33" t="s">
        <v>75</v>
      </c>
      <c r="D44" s="21"/>
      <c r="E44" s="21"/>
      <c r="F44" s="21"/>
      <c r="G44" s="21"/>
      <c r="H44" s="21"/>
      <c r="I44" s="21"/>
      <c r="J44" s="21"/>
      <c r="AQ44" s="62"/>
      <c r="AR44" s="62"/>
      <c r="AS44" s="62"/>
      <c r="AT44" s="62"/>
      <c r="AU44" s="62"/>
      <c r="AV44" s="62"/>
      <c r="AW44" s="62"/>
      <c r="AX44" s="62"/>
      <c r="AY44" s="62"/>
      <c r="AZ44" s="62"/>
      <c r="BA44" s="62"/>
      <c r="BB44" s="62"/>
      <c r="BC44" s="62"/>
      <c r="BD44" s="62"/>
      <c r="BE44" s="62"/>
      <c r="BF44" s="62"/>
      <c r="BG44" s="62"/>
      <c r="BH44" s="62"/>
      <c r="BI44" s="62"/>
      <c r="BJ44" s="62"/>
      <c r="BK44" s="62"/>
      <c r="BL44" s="62"/>
      <c r="BM44" s="62"/>
      <c r="BN44" s="62"/>
      <c r="BO44" s="62"/>
      <c r="BP44" s="62"/>
      <c r="BQ44" s="62"/>
      <c r="BR44" s="62"/>
      <c r="BS44" s="62"/>
      <c r="BT44" s="62"/>
      <c r="BU44" s="62"/>
      <c r="BV44" s="62"/>
      <c r="BW44" s="62"/>
      <c r="BX44" s="62"/>
      <c r="BY44" s="62"/>
      <c r="BZ44" s="62"/>
      <c r="CA44" s="62"/>
      <c r="CB44" s="62"/>
      <c r="CC44" s="62"/>
      <c r="CD44" s="62"/>
      <c r="CE44" s="62"/>
      <c r="CF44" s="62"/>
      <c r="CG44" s="62"/>
      <c r="CH44" s="62"/>
      <c r="CI44" s="62"/>
      <c r="CJ44" s="62"/>
      <c r="CK44" s="62"/>
      <c r="CL44" s="62"/>
      <c r="CM44" s="62"/>
      <c r="CN44" s="62"/>
      <c r="CO44" s="62"/>
      <c r="CP44" s="62"/>
      <c r="CQ44" s="62"/>
      <c r="CR44" s="62"/>
      <c r="CS44" s="62"/>
      <c r="CT44" s="62"/>
      <c r="CU44" s="62"/>
      <c r="CV44" s="62"/>
      <c r="CW44" s="62"/>
      <c r="CX44" s="62"/>
      <c r="CY44" s="62"/>
      <c r="CZ44" s="62"/>
      <c r="DA44" s="62"/>
      <c r="DB44" s="62"/>
      <c r="DC44" s="62"/>
      <c r="DD44" s="62"/>
      <c r="DE44" s="62"/>
      <c r="DF44" s="62"/>
      <c r="DG44" s="62"/>
      <c r="DH44" s="62"/>
      <c r="DI44" s="62"/>
      <c r="DJ44" s="62"/>
      <c r="DK44" s="62"/>
      <c r="DL44" s="62"/>
      <c r="DM44" s="62"/>
      <c r="DN44" s="62"/>
      <c r="DO44" s="62"/>
      <c r="DP44" s="62"/>
      <c r="DQ44" s="62"/>
      <c r="DR44" s="62"/>
      <c r="DS44" s="62"/>
      <c r="DT44" s="62"/>
      <c r="DU44" s="62"/>
      <c r="DV44" s="62"/>
      <c r="DW44" s="62"/>
      <c r="DX44" s="62"/>
      <c r="DY44" s="62"/>
      <c r="DZ44" s="62"/>
      <c r="EA44" s="62"/>
      <c r="EB44" s="62"/>
      <c r="EC44" s="62"/>
      <c r="ED44" s="62"/>
      <c r="EE44" s="62"/>
      <c r="EF44" s="62"/>
      <c r="EG44" s="62"/>
      <c r="EH44" s="62"/>
      <c r="EI44" s="62"/>
      <c r="EJ44" s="62"/>
      <c r="EK44" s="62"/>
      <c r="EL44" s="62"/>
      <c r="EM44" s="62"/>
      <c r="EN44" s="62"/>
    </row>
    <row r="45" spans="1:144" ht="10.8" outlineLevel="1" thickBot="1" x14ac:dyDescent="0.25">
      <c r="A45" s="30" t="s">
        <v>4</v>
      </c>
      <c r="B45" s="32">
        <v>-0.49696306370662929</v>
      </c>
      <c r="C45" s="32">
        <v>1</v>
      </c>
      <c r="D45" s="33" t="s">
        <v>76</v>
      </c>
      <c r="E45" s="21"/>
      <c r="F45" s="21"/>
      <c r="G45" s="21"/>
      <c r="H45" s="21"/>
      <c r="I45" s="21"/>
      <c r="J45" s="21"/>
      <c r="AQ45" s="62"/>
      <c r="AR45" s="62"/>
      <c r="AS45" s="62"/>
      <c r="AT45" s="62"/>
      <c r="AU45" s="62"/>
      <c r="AV45" s="62"/>
      <c r="AW45" s="62"/>
      <c r="AX45" s="62"/>
      <c r="AY45" s="62"/>
      <c r="AZ45" s="62"/>
      <c r="BA45" s="62"/>
      <c r="BB45" s="62"/>
      <c r="BC45" s="62"/>
      <c r="BD45" s="62"/>
      <c r="BE45" s="62"/>
      <c r="BF45" s="62"/>
      <c r="BG45" s="62"/>
      <c r="BH45" s="62"/>
      <c r="BI45" s="62"/>
      <c r="BJ45" s="62"/>
      <c r="BK45" s="62"/>
      <c r="BL45" s="62"/>
      <c r="BM45" s="62"/>
      <c r="BN45" s="62"/>
      <c r="BO45" s="62"/>
      <c r="BP45" s="62"/>
      <c r="BQ45" s="62"/>
      <c r="BR45" s="62"/>
      <c r="BS45" s="62"/>
      <c r="BT45" s="62"/>
      <c r="BU45" s="62"/>
      <c r="BV45" s="62"/>
      <c r="BW45" s="62"/>
      <c r="BX45" s="62"/>
      <c r="BY45" s="62"/>
      <c r="BZ45" s="62"/>
      <c r="CA45" s="62"/>
      <c r="CB45" s="62"/>
      <c r="CC45" s="62"/>
      <c r="CD45" s="62"/>
      <c r="CE45" s="62"/>
      <c r="CF45" s="62"/>
      <c r="CG45" s="62"/>
      <c r="CH45" s="62"/>
      <c r="CI45" s="62"/>
      <c r="CJ45" s="62"/>
      <c r="CK45" s="62"/>
      <c r="CL45" s="62"/>
      <c r="CM45" s="62"/>
      <c r="CN45" s="62"/>
      <c r="CO45" s="62"/>
      <c r="CP45" s="62"/>
      <c r="CQ45" s="62"/>
      <c r="CR45" s="62"/>
      <c r="CS45" s="62"/>
      <c r="CT45" s="62"/>
      <c r="CU45" s="62"/>
      <c r="CV45" s="62"/>
      <c r="CW45" s="62"/>
      <c r="CX45" s="62"/>
      <c r="CY45" s="62"/>
      <c r="CZ45" s="62"/>
      <c r="DA45" s="62"/>
      <c r="DB45" s="62"/>
      <c r="DC45" s="62"/>
      <c r="DD45" s="62"/>
      <c r="DE45" s="62"/>
      <c r="DF45" s="62"/>
      <c r="DG45" s="62"/>
      <c r="DH45" s="62"/>
      <c r="DI45" s="62"/>
      <c r="DJ45" s="62"/>
      <c r="DK45" s="62"/>
      <c r="DL45" s="62"/>
      <c r="DM45" s="62"/>
      <c r="DN45" s="62"/>
      <c r="DO45" s="62"/>
      <c r="DP45" s="62"/>
      <c r="DQ45" s="62"/>
      <c r="DR45" s="62"/>
      <c r="DS45" s="62"/>
      <c r="DT45" s="62"/>
      <c r="DU45" s="62"/>
      <c r="DV45" s="62"/>
      <c r="DW45" s="62"/>
      <c r="DX45" s="62"/>
      <c r="DY45" s="62"/>
      <c r="DZ45" s="62"/>
      <c r="EA45" s="62"/>
      <c r="EB45" s="62"/>
      <c r="EC45" s="62"/>
      <c r="ED45" s="62"/>
      <c r="EE45" s="62"/>
      <c r="EF45" s="62"/>
      <c r="EG45" s="62"/>
      <c r="EH45" s="62"/>
      <c r="EI45" s="62"/>
      <c r="EJ45" s="62"/>
      <c r="EK45" s="62"/>
      <c r="EL45" s="62"/>
      <c r="EM45" s="62"/>
      <c r="EN45" s="62"/>
    </row>
    <row r="46" spans="1:144" ht="10.8" outlineLevel="1" thickBot="1" x14ac:dyDescent="0.25">
      <c r="A46" s="30" t="s">
        <v>5</v>
      </c>
      <c r="B46" s="32">
        <v>0.26954714569036647</v>
      </c>
      <c r="C46" s="85">
        <v>-0.60405371911904659</v>
      </c>
      <c r="D46" s="32">
        <v>1</v>
      </c>
      <c r="E46" s="33" t="s">
        <v>77</v>
      </c>
      <c r="F46" s="21"/>
      <c r="G46" s="21"/>
      <c r="H46" s="21"/>
      <c r="I46" s="21"/>
      <c r="J46" s="21"/>
      <c r="AQ46" s="62"/>
      <c r="AR46" s="62"/>
      <c r="AS46" s="62"/>
      <c r="AT46" s="62"/>
      <c r="AU46" s="62"/>
      <c r="AV46" s="62"/>
      <c r="AW46" s="62"/>
      <c r="AX46" s="62"/>
      <c r="AY46" s="62"/>
      <c r="AZ46" s="62"/>
      <c r="BA46" s="62"/>
      <c r="BB46" s="62"/>
      <c r="BC46" s="62"/>
      <c r="BD46" s="62"/>
      <c r="BE46" s="62"/>
      <c r="BF46" s="62"/>
      <c r="BG46" s="62"/>
      <c r="BH46" s="62"/>
      <c r="BI46" s="62"/>
      <c r="BJ46" s="62"/>
      <c r="BK46" s="62"/>
      <c r="BL46" s="62"/>
      <c r="BM46" s="62"/>
      <c r="BN46" s="62"/>
      <c r="BO46" s="62"/>
      <c r="BP46" s="62"/>
      <c r="BQ46" s="62"/>
      <c r="BR46" s="62"/>
      <c r="BS46" s="62"/>
      <c r="BT46" s="62"/>
      <c r="BU46" s="62"/>
      <c r="BV46" s="62"/>
      <c r="BW46" s="62"/>
      <c r="BX46" s="62"/>
      <c r="BY46" s="62"/>
      <c r="BZ46" s="62"/>
      <c r="CA46" s="62"/>
      <c r="CB46" s="62"/>
      <c r="CC46" s="62"/>
      <c r="CD46" s="62"/>
      <c r="CE46" s="62"/>
      <c r="CF46" s="62"/>
      <c r="CG46" s="62"/>
      <c r="CH46" s="62"/>
      <c r="CI46" s="62"/>
      <c r="CJ46" s="62"/>
      <c r="CK46" s="62"/>
      <c r="CL46" s="62"/>
      <c r="CM46" s="62"/>
      <c r="CN46" s="62"/>
      <c r="CO46" s="62"/>
      <c r="CP46" s="62"/>
      <c r="CQ46" s="62"/>
      <c r="CR46" s="62"/>
      <c r="CS46" s="62"/>
      <c r="CT46" s="62"/>
      <c r="CU46" s="62"/>
      <c r="CV46" s="62"/>
      <c r="CW46" s="62"/>
      <c r="CX46" s="62"/>
      <c r="CY46" s="62"/>
      <c r="CZ46" s="62"/>
      <c r="DA46" s="62"/>
      <c r="DB46" s="62"/>
      <c r="DC46" s="62"/>
      <c r="DD46" s="62"/>
      <c r="DE46" s="62"/>
      <c r="DF46" s="62"/>
      <c r="DG46" s="62"/>
      <c r="DH46" s="62"/>
      <c r="DI46" s="62"/>
      <c r="DJ46" s="62"/>
      <c r="DK46" s="62"/>
      <c r="DL46" s="62"/>
      <c r="DM46" s="62"/>
      <c r="DN46" s="62"/>
      <c r="DO46" s="62"/>
      <c r="DP46" s="62"/>
      <c r="DQ46" s="62"/>
      <c r="DR46" s="62"/>
      <c r="DS46" s="62"/>
      <c r="DT46" s="62"/>
      <c r="DU46" s="62"/>
      <c r="DV46" s="62"/>
      <c r="DW46" s="62"/>
      <c r="DX46" s="62"/>
      <c r="DY46" s="62"/>
      <c r="DZ46" s="62"/>
      <c r="EA46" s="62"/>
      <c r="EB46" s="62"/>
      <c r="EC46" s="62"/>
      <c r="ED46" s="62"/>
      <c r="EE46" s="62"/>
      <c r="EF46" s="62"/>
      <c r="EG46" s="62"/>
      <c r="EH46" s="62"/>
      <c r="EI46" s="62"/>
      <c r="EJ46" s="62"/>
      <c r="EK46" s="62"/>
      <c r="EL46" s="62"/>
      <c r="EM46" s="62"/>
      <c r="EN46" s="62"/>
    </row>
    <row r="47" spans="1:144" ht="10.8" outlineLevel="1" thickBot="1" x14ac:dyDescent="0.25">
      <c r="A47" s="30" t="s">
        <v>14</v>
      </c>
      <c r="B47" s="32">
        <v>0.1886527561696843</v>
      </c>
      <c r="C47" s="86">
        <v>-0.15213215596209118</v>
      </c>
      <c r="D47" s="87">
        <v>5.0189203206404916E-2</v>
      </c>
      <c r="E47" s="32">
        <v>1</v>
      </c>
      <c r="F47" s="33" t="s">
        <v>78</v>
      </c>
      <c r="G47" s="21"/>
      <c r="H47" s="21"/>
      <c r="I47" s="21"/>
      <c r="J47" s="21"/>
      <c r="AQ47" s="62"/>
      <c r="AR47" s="62"/>
      <c r="AS47" s="62"/>
      <c r="AT47" s="62"/>
      <c r="AU47" s="62"/>
      <c r="AV47" s="62"/>
      <c r="AW47" s="62"/>
      <c r="AX47" s="62"/>
      <c r="AY47" s="62"/>
      <c r="AZ47" s="62"/>
      <c r="BA47" s="62"/>
      <c r="BB47" s="62"/>
      <c r="BC47" s="62"/>
      <c r="BD47" s="62"/>
      <c r="BE47" s="62"/>
      <c r="BF47" s="62"/>
      <c r="BG47" s="62"/>
      <c r="BH47" s="62"/>
      <c r="BI47" s="62"/>
      <c r="BJ47" s="62"/>
      <c r="BK47" s="62"/>
      <c r="BL47" s="62"/>
      <c r="BM47" s="62"/>
      <c r="BN47" s="62"/>
      <c r="BO47" s="62"/>
      <c r="BP47" s="62"/>
      <c r="BQ47" s="62"/>
      <c r="BR47" s="62"/>
      <c r="BS47" s="62"/>
      <c r="BT47" s="62"/>
      <c r="BU47" s="62"/>
      <c r="BV47" s="62"/>
      <c r="BW47" s="62"/>
      <c r="BX47" s="62"/>
      <c r="BY47" s="62"/>
      <c r="BZ47" s="62"/>
      <c r="CA47" s="62"/>
      <c r="CB47" s="62"/>
      <c r="CC47" s="62"/>
      <c r="CD47" s="62"/>
      <c r="CE47" s="62"/>
      <c r="CF47" s="62"/>
      <c r="CG47" s="62"/>
      <c r="CH47" s="62"/>
      <c r="CI47" s="62"/>
      <c r="CJ47" s="62"/>
      <c r="CK47" s="62"/>
      <c r="CL47" s="62"/>
      <c r="CM47" s="62"/>
      <c r="CN47" s="62"/>
      <c r="CO47" s="62"/>
      <c r="CP47" s="62"/>
      <c r="CQ47" s="62"/>
      <c r="CR47" s="62"/>
      <c r="CS47" s="62"/>
      <c r="CT47" s="62"/>
      <c r="CU47" s="62"/>
      <c r="CV47" s="62"/>
      <c r="CW47" s="62"/>
      <c r="CX47" s="62"/>
      <c r="CY47" s="62"/>
      <c r="CZ47" s="62"/>
      <c r="DA47" s="62"/>
      <c r="DB47" s="62"/>
      <c r="DC47" s="62"/>
      <c r="DD47" s="62"/>
      <c r="DE47" s="62"/>
      <c r="DF47" s="62"/>
      <c r="DG47" s="62"/>
      <c r="DH47" s="62"/>
      <c r="DI47" s="62"/>
      <c r="DJ47" s="62"/>
      <c r="DK47" s="62"/>
      <c r="DL47" s="62"/>
      <c r="DM47" s="62"/>
      <c r="DN47" s="62"/>
      <c r="DO47" s="62"/>
      <c r="DP47" s="62"/>
      <c r="DQ47" s="62"/>
      <c r="DR47" s="62"/>
      <c r="DS47" s="62"/>
      <c r="DT47" s="62"/>
      <c r="DU47" s="62"/>
      <c r="DV47" s="62"/>
      <c r="DW47" s="62"/>
      <c r="DX47" s="62"/>
      <c r="DY47" s="62"/>
      <c r="DZ47" s="62"/>
      <c r="EA47" s="62"/>
      <c r="EB47" s="62"/>
      <c r="EC47" s="62"/>
      <c r="ED47" s="62"/>
      <c r="EE47" s="62"/>
      <c r="EF47" s="62"/>
      <c r="EG47" s="62"/>
      <c r="EH47" s="62"/>
      <c r="EI47" s="62"/>
      <c r="EJ47" s="62"/>
      <c r="EK47" s="62"/>
      <c r="EL47" s="62"/>
      <c r="EM47" s="62"/>
      <c r="EN47" s="62"/>
    </row>
    <row r="48" spans="1:144" ht="10.8" outlineLevel="1" thickBot="1" x14ac:dyDescent="0.25">
      <c r="A48" s="30" t="s">
        <v>10</v>
      </c>
      <c r="B48" s="32">
        <v>-0.93872673471104739</v>
      </c>
      <c r="C48" s="88">
        <v>0.17261111310275845</v>
      </c>
      <c r="D48" s="89">
        <v>-6.8467048366306182E-2</v>
      </c>
      <c r="E48" s="90">
        <v>-0.1877202614833639</v>
      </c>
      <c r="F48" s="32">
        <v>1</v>
      </c>
      <c r="G48" s="33" t="s">
        <v>79</v>
      </c>
      <c r="H48" s="21"/>
      <c r="I48" s="21"/>
      <c r="J48" s="21"/>
      <c r="AQ48" s="62"/>
      <c r="AR48" s="62"/>
      <c r="AS48" s="62"/>
      <c r="AT48" s="62"/>
      <c r="AU48" s="62"/>
      <c r="AV48" s="62"/>
      <c r="AW48" s="62"/>
      <c r="AX48" s="62"/>
      <c r="AY48" s="62"/>
      <c r="AZ48" s="62"/>
      <c r="BA48" s="62"/>
      <c r="BB48" s="62"/>
      <c r="BC48" s="62"/>
      <c r="BD48" s="62"/>
      <c r="BE48" s="62"/>
      <c r="BF48" s="62"/>
      <c r="BG48" s="62"/>
      <c r="BH48" s="62"/>
      <c r="BI48" s="62"/>
      <c r="BJ48" s="62"/>
      <c r="BK48" s="62"/>
      <c r="BL48" s="62"/>
      <c r="BM48" s="62"/>
      <c r="BN48" s="62"/>
      <c r="BO48" s="62"/>
      <c r="BP48" s="62"/>
      <c r="BQ48" s="62"/>
      <c r="BR48" s="62"/>
      <c r="BS48" s="62"/>
      <c r="BT48" s="62"/>
      <c r="BU48" s="62"/>
      <c r="BV48" s="62"/>
      <c r="BW48" s="62"/>
      <c r="BX48" s="62"/>
      <c r="BY48" s="62"/>
      <c r="BZ48" s="62"/>
      <c r="CA48" s="62"/>
      <c r="CB48" s="62"/>
      <c r="CC48" s="62"/>
      <c r="CD48" s="62"/>
      <c r="CE48" s="62"/>
      <c r="CF48" s="62"/>
      <c r="CG48" s="62"/>
      <c r="CH48" s="62"/>
      <c r="CI48" s="62"/>
      <c r="CJ48" s="62"/>
      <c r="CK48" s="62"/>
      <c r="CL48" s="62"/>
      <c r="CM48" s="62"/>
      <c r="CN48" s="62"/>
      <c r="CO48" s="62"/>
      <c r="CP48" s="62"/>
      <c r="CQ48" s="62"/>
      <c r="CR48" s="62"/>
      <c r="CS48" s="62"/>
      <c r="CT48" s="62"/>
      <c r="CU48" s="62"/>
      <c r="CV48" s="62"/>
      <c r="CW48" s="62"/>
      <c r="CX48" s="62"/>
      <c r="CY48" s="62"/>
      <c r="CZ48" s="62"/>
      <c r="DA48" s="62"/>
      <c r="DB48" s="62"/>
      <c r="DC48" s="62"/>
      <c r="DD48" s="62"/>
      <c r="DE48" s="62"/>
      <c r="DF48" s="62"/>
      <c r="DG48" s="62"/>
      <c r="DH48" s="62"/>
      <c r="DI48" s="62"/>
      <c r="DJ48" s="62"/>
      <c r="DK48" s="62"/>
      <c r="DL48" s="62"/>
      <c r="DM48" s="62"/>
      <c r="DN48" s="62"/>
      <c r="DO48" s="62"/>
      <c r="DP48" s="62"/>
      <c r="DQ48" s="62"/>
      <c r="DR48" s="62"/>
      <c r="DS48" s="62"/>
      <c r="DT48" s="62"/>
      <c r="DU48" s="62"/>
      <c r="DV48" s="62"/>
      <c r="DW48" s="62"/>
      <c r="DX48" s="62"/>
      <c r="DY48" s="62"/>
      <c r="DZ48" s="62"/>
      <c r="EA48" s="62"/>
      <c r="EB48" s="62"/>
      <c r="EC48" s="62"/>
      <c r="ED48" s="62"/>
      <c r="EE48" s="62"/>
      <c r="EF48" s="62"/>
      <c r="EG48" s="62"/>
      <c r="EH48" s="62"/>
      <c r="EI48" s="62"/>
      <c r="EJ48" s="62"/>
      <c r="EK48" s="62"/>
      <c r="EL48" s="62"/>
      <c r="EM48" s="62"/>
      <c r="EN48" s="62"/>
    </row>
    <row r="49" spans="1:144" ht="10.8" outlineLevel="1" thickBot="1" x14ac:dyDescent="0.25">
      <c r="A49" s="30" t="s">
        <v>13</v>
      </c>
      <c r="B49" s="32">
        <v>8.7681063704103585E-2</v>
      </c>
      <c r="C49" s="91">
        <v>7.7413317296006617E-2</v>
      </c>
      <c r="D49" s="92">
        <v>-5.1638025699635347E-2</v>
      </c>
      <c r="E49" s="93">
        <v>0.2979490474863809</v>
      </c>
      <c r="F49" s="86">
        <v>-0.15322623869227223</v>
      </c>
      <c r="G49" s="32">
        <v>1</v>
      </c>
      <c r="H49" s="33" t="s">
        <v>80</v>
      </c>
      <c r="I49" s="21"/>
      <c r="J49" s="21"/>
      <c r="AQ49" s="62"/>
      <c r="AR49" s="62"/>
      <c r="AS49" s="62"/>
      <c r="AT49" s="62"/>
      <c r="AU49" s="62"/>
      <c r="AV49" s="62"/>
      <c r="AW49" s="62"/>
      <c r="AX49" s="62"/>
      <c r="AY49" s="62"/>
      <c r="AZ49" s="62"/>
      <c r="BA49" s="62"/>
      <c r="BB49" s="62"/>
      <c r="BC49" s="62"/>
      <c r="BD49" s="62"/>
      <c r="BE49" s="62"/>
      <c r="BF49" s="62"/>
      <c r="BG49" s="62"/>
      <c r="BH49" s="62"/>
      <c r="BI49" s="62"/>
      <c r="BJ49" s="62"/>
      <c r="BK49" s="62"/>
      <c r="BL49" s="62"/>
      <c r="BM49" s="62"/>
      <c r="BN49" s="62"/>
      <c r="BO49" s="62"/>
      <c r="BP49" s="62"/>
      <c r="BQ49" s="62"/>
      <c r="BR49" s="62"/>
      <c r="BS49" s="62"/>
      <c r="BT49" s="62"/>
      <c r="BU49" s="62"/>
      <c r="BV49" s="62"/>
      <c r="BW49" s="62"/>
      <c r="BX49" s="62"/>
      <c r="BY49" s="62"/>
      <c r="BZ49" s="62"/>
      <c r="CA49" s="62"/>
      <c r="CB49" s="62"/>
      <c r="CC49" s="62"/>
      <c r="CD49" s="62"/>
      <c r="CE49" s="62"/>
      <c r="CF49" s="62"/>
      <c r="CG49" s="62"/>
      <c r="CH49" s="62"/>
      <c r="CI49" s="62"/>
      <c r="CJ49" s="62"/>
      <c r="CK49" s="62"/>
      <c r="CL49" s="62"/>
      <c r="CM49" s="62"/>
      <c r="CN49" s="62"/>
      <c r="CO49" s="62"/>
      <c r="CP49" s="62"/>
      <c r="CQ49" s="62"/>
      <c r="CR49" s="62"/>
      <c r="CS49" s="62"/>
      <c r="CT49" s="62"/>
      <c r="CU49" s="62"/>
      <c r="CV49" s="62"/>
      <c r="CW49" s="62"/>
      <c r="CX49" s="62"/>
      <c r="CY49" s="62"/>
      <c r="CZ49" s="62"/>
      <c r="DA49" s="62"/>
      <c r="DB49" s="62"/>
      <c r="DC49" s="62"/>
      <c r="DD49" s="62"/>
      <c r="DE49" s="62"/>
      <c r="DF49" s="62"/>
      <c r="DG49" s="62"/>
      <c r="DH49" s="62"/>
      <c r="DI49" s="62"/>
      <c r="DJ49" s="62"/>
      <c r="DK49" s="62"/>
      <c r="DL49" s="62"/>
      <c r="DM49" s="62"/>
      <c r="DN49" s="62"/>
      <c r="DO49" s="62"/>
      <c r="DP49" s="62"/>
      <c r="DQ49" s="62"/>
      <c r="DR49" s="62"/>
      <c r="DS49" s="62"/>
      <c r="DT49" s="62"/>
      <c r="DU49" s="62"/>
      <c r="DV49" s="62"/>
      <c r="DW49" s="62"/>
      <c r="DX49" s="62"/>
      <c r="DY49" s="62"/>
      <c r="DZ49" s="62"/>
      <c r="EA49" s="62"/>
      <c r="EB49" s="62"/>
      <c r="EC49" s="62"/>
      <c r="ED49" s="62"/>
      <c r="EE49" s="62"/>
      <c r="EF49" s="62"/>
      <c r="EG49" s="62"/>
      <c r="EH49" s="62"/>
      <c r="EI49" s="62"/>
      <c r="EJ49" s="62"/>
      <c r="EK49" s="62"/>
      <c r="EL49" s="62"/>
      <c r="EM49" s="62"/>
      <c r="EN49" s="62"/>
    </row>
    <row r="50" spans="1:144" ht="10.8" outlineLevel="1" thickBot="1" x14ac:dyDescent="0.25">
      <c r="A50" s="30" t="s">
        <v>15</v>
      </c>
      <c r="B50" s="32">
        <v>-5.0514330123769588E-2</v>
      </c>
      <c r="C50" s="94">
        <v>-8.5363743144012683E-2</v>
      </c>
      <c r="D50" s="92">
        <v>-4.205320616896125E-2</v>
      </c>
      <c r="E50" s="95">
        <v>-0.37280239346304672</v>
      </c>
      <c r="F50" s="96">
        <v>0.10622336737364871</v>
      </c>
      <c r="G50" s="97">
        <v>-0.63253246699072074</v>
      </c>
      <c r="H50" s="32">
        <v>1</v>
      </c>
      <c r="I50" s="33" t="s">
        <v>81</v>
      </c>
      <c r="J50" s="21"/>
      <c r="AQ50" s="62"/>
      <c r="AR50" s="62"/>
      <c r="AS50" s="62"/>
      <c r="AT50" s="62"/>
      <c r="AU50" s="62"/>
      <c r="AV50" s="62"/>
      <c r="AW50" s="62"/>
      <c r="AX50" s="62"/>
      <c r="AY50" s="62"/>
      <c r="AZ50" s="62"/>
      <c r="BA50" s="62"/>
      <c r="BB50" s="62"/>
      <c r="BC50" s="62"/>
      <c r="BD50" s="62"/>
      <c r="BE50" s="62"/>
      <c r="BF50" s="62"/>
      <c r="BG50" s="62"/>
      <c r="BH50" s="62"/>
      <c r="BI50" s="62"/>
      <c r="BJ50" s="62"/>
      <c r="BK50" s="62"/>
      <c r="BL50" s="62"/>
      <c r="BM50" s="62"/>
      <c r="BN50" s="62"/>
      <c r="BO50" s="62"/>
      <c r="BP50" s="62"/>
      <c r="BQ50" s="62"/>
      <c r="BR50" s="62"/>
      <c r="BS50" s="62"/>
      <c r="BT50" s="62"/>
      <c r="BU50" s="62"/>
      <c r="BV50" s="62"/>
      <c r="BW50" s="62"/>
      <c r="BX50" s="62"/>
      <c r="BY50" s="62"/>
      <c r="BZ50" s="62"/>
      <c r="CA50" s="62"/>
      <c r="CB50" s="62"/>
      <c r="CC50" s="62"/>
      <c r="CD50" s="62"/>
      <c r="CE50" s="62"/>
      <c r="CF50" s="62"/>
      <c r="CG50" s="62"/>
      <c r="CH50" s="62"/>
      <c r="CI50" s="62"/>
      <c r="CJ50" s="62"/>
      <c r="CK50" s="62"/>
      <c r="CL50" s="62"/>
      <c r="CM50" s="62"/>
      <c r="CN50" s="62"/>
      <c r="CO50" s="62"/>
      <c r="CP50" s="62"/>
      <c r="CQ50" s="62"/>
      <c r="CR50" s="62"/>
      <c r="CS50" s="62"/>
      <c r="CT50" s="62"/>
      <c r="CU50" s="62"/>
      <c r="CV50" s="62"/>
      <c r="CW50" s="62"/>
      <c r="CX50" s="62"/>
      <c r="CY50" s="62"/>
      <c r="CZ50" s="62"/>
      <c r="DA50" s="62"/>
      <c r="DB50" s="62"/>
      <c r="DC50" s="62"/>
      <c r="DD50" s="62"/>
      <c r="DE50" s="62"/>
      <c r="DF50" s="62"/>
      <c r="DG50" s="62"/>
      <c r="DH50" s="62"/>
      <c r="DI50" s="62"/>
      <c r="DJ50" s="62"/>
      <c r="DK50" s="62"/>
      <c r="DL50" s="62"/>
      <c r="DM50" s="62"/>
      <c r="DN50" s="62"/>
      <c r="DO50" s="62"/>
      <c r="DP50" s="62"/>
      <c r="DQ50" s="62"/>
      <c r="DR50" s="62"/>
      <c r="DS50" s="62"/>
      <c r="DT50" s="62"/>
      <c r="DU50" s="62"/>
      <c r="DV50" s="62"/>
      <c r="DW50" s="62"/>
      <c r="DX50" s="62"/>
      <c r="DY50" s="62"/>
      <c r="DZ50" s="62"/>
      <c r="EA50" s="62"/>
      <c r="EB50" s="62"/>
      <c r="EC50" s="62"/>
      <c r="ED50" s="62"/>
      <c r="EE50" s="62"/>
      <c r="EF50" s="62"/>
      <c r="EG50" s="62"/>
      <c r="EH50" s="62"/>
      <c r="EI50" s="62"/>
      <c r="EJ50" s="62"/>
      <c r="EK50" s="62"/>
      <c r="EL50" s="62"/>
      <c r="EM50" s="62"/>
      <c r="EN50" s="62"/>
    </row>
    <row r="51" spans="1:144" ht="10.8" outlineLevel="1" thickBot="1" x14ac:dyDescent="0.25">
      <c r="A51" s="30" t="s">
        <v>3</v>
      </c>
      <c r="B51" s="32">
        <v>-0.26755154832232692</v>
      </c>
      <c r="C51" s="98">
        <v>0.58008541978886308</v>
      </c>
      <c r="D51" s="99">
        <v>-0.99162580040433179</v>
      </c>
      <c r="E51" s="89">
        <v>-6.4249805575118293E-2</v>
      </c>
      <c r="F51" s="91">
        <v>7.3146235355505115E-2</v>
      </c>
      <c r="G51" s="87">
        <v>5.2255807324141978E-2</v>
      </c>
      <c r="H51" s="87">
        <v>4.538104816595271E-2</v>
      </c>
      <c r="I51" s="32">
        <v>1</v>
      </c>
      <c r="J51" s="33" t="s">
        <v>82</v>
      </c>
      <c r="AQ51" s="62"/>
      <c r="AR51" s="62"/>
      <c r="AS51" s="62"/>
      <c r="AT51" s="62"/>
      <c r="AU51" s="62"/>
      <c r="AV51" s="62"/>
      <c r="AW51" s="62"/>
      <c r="AX51" s="62"/>
      <c r="AY51" s="62"/>
      <c r="AZ51" s="62"/>
      <c r="BA51" s="62"/>
      <c r="BB51" s="62"/>
      <c r="BC51" s="62"/>
      <c r="BD51" s="62"/>
      <c r="BE51" s="62"/>
      <c r="BF51" s="62"/>
      <c r="BG51" s="62"/>
      <c r="BH51" s="62"/>
      <c r="BI51" s="62"/>
      <c r="BJ51" s="62"/>
      <c r="BK51" s="62"/>
      <c r="BL51" s="62"/>
      <c r="BM51" s="62"/>
      <c r="BN51" s="62"/>
      <c r="BO51" s="62"/>
      <c r="BP51" s="62"/>
      <c r="BQ51" s="62"/>
      <c r="BR51" s="62"/>
      <c r="BS51" s="62"/>
      <c r="BT51" s="62"/>
      <c r="BU51" s="62"/>
      <c r="BV51" s="62"/>
      <c r="BW51" s="62"/>
      <c r="BX51" s="62"/>
      <c r="BY51" s="62"/>
      <c r="BZ51" s="62"/>
      <c r="CA51" s="62"/>
      <c r="CB51" s="62"/>
      <c r="CC51" s="62"/>
      <c r="CD51" s="62"/>
      <c r="CE51" s="62"/>
      <c r="CF51" s="62"/>
      <c r="CG51" s="62"/>
      <c r="CH51" s="62"/>
      <c r="CI51" s="62"/>
      <c r="CJ51" s="62"/>
      <c r="CK51" s="62"/>
      <c r="CL51" s="62"/>
      <c r="CM51" s="62"/>
      <c r="CN51" s="62"/>
      <c r="CO51" s="62"/>
      <c r="CP51" s="62"/>
      <c r="CQ51" s="62"/>
      <c r="CR51" s="62"/>
      <c r="CS51" s="62"/>
      <c r="CT51" s="62"/>
      <c r="CU51" s="62"/>
      <c r="CV51" s="62"/>
      <c r="CW51" s="62"/>
      <c r="CX51" s="62"/>
      <c r="CY51" s="62"/>
      <c r="CZ51" s="62"/>
      <c r="DA51" s="62"/>
      <c r="DB51" s="62"/>
      <c r="DC51" s="62"/>
      <c r="DD51" s="62"/>
      <c r="DE51" s="62"/>
      <c r="DF51" s="62"/>
      <c r="DG51" s="62"/>
      <c r="DH51" s="62"/>
      <c r="DI51" s="62"/>
      <c r="DJ51" s="62"/>
      <c r="DK51" s="62"/>
      <c r="DL51" s="62"/>
      <c r="DM51" s="62"/>
      <c r="DN51" s="62"/>
      <c r="DO51" s="62"/>
      <c r="DP51" s="62"/>
      <c r="DQ51" s="62"/>
      <c r="DR51" s="62"/>
      <c r="DS51" s="62"/>
      <c r="DT51" s="62"/>
      <c r="DU51" s="62"/>
      <c r="DV51" s="62"/>
      <c r="DW51" s="62"/>
      <c r="DX51" s="62"/>
      <c r="DY51" s="62"/>
      <c r="DZ51" s="62"/>
      <c r="EA51" s="62"/>
      <c r="EB51" s="62"/>
      <c r="EC51" s="62"/>
      <c r="ED51" s="62"/>
      <c r="EE51" s="62"/>
      <c r="EF51" s="62"/>
      <c r="EG51" s="62"/>
      <c r="EH51" s="62"/>
      <c r="EI51" s="62"/>
      <c r="EJ51" s="62"/>
      <c r="EK51" s="62"/>
      <c r="EL51" s="62"/>
      <c r="EM51" s="62"/>
      <c r="EN51" s="62"/>
    </row>
    <row r="52" spans="1:144" outlineLevel="1" x14ac:dyDescent="0.2">
      <c r="A52" s="30" t="s">
        <v>20</v>
      </c>
      <c r="B52" s="32">
        <v>-5.1751920788634574E-2</v>
      </c>
      <c r="C52" s="100">
        <v>0.12500455970539831</v>
      </c>
      <c r="D52" s="101">
        <v>-1.6017949274809686E-2</v>
      </c>
      <c r="E52" s="102">
        <v>-9.3564488099179569E-2</v>
      </c>
      <c r="F52" s="101">
        <v>-8.5500291483599535E-3</v>
      </c>
      <c r="G52" s="89">
        <v>-6.0486934040484899E-2</v>
      </c>
      <c r="H52" s="103">
        <v>-2.6389740253713212E-2</v>
      </c>
      <c r="I52" s="101">
        <v>-8.0157466292694029E-3</v>
      </c>
      <c r="J52" s="32">
        <v>1</v>
      </c>
      <c r="AQ52" s="62"/>
      <c r="AR52" s="62"/>
      <c r="AS52" s="62"/>
      <c r="AT52" s="62"/>
      <c r="AU52" s="62"/>
      <c r="AV52" s="62"/>
      <c r="AW52" s="62"/>
      <c r="AX52" s="62"/>
      <c r="AY52" s="62"/>
      <c r="AZ52" s="62"/>
      <c r="BA52" s="62"/>
      <c r="BB52" s="62"/>
      <c r="BC52" s="62"/>
      <c r="BD52" s="62"/>
      <c r="BE52" s="62"/>
      <c r="BF52" s="62"/>
      <c r="BG52" s="62"/>
      <c r="BH52" s="62"/>
      <c r="BI52" s="62"/>
      <c r="BJ52" s="62"/>
      <c r="BK52" s="62"/>
      <c r="BL52" s="62"/>
      <c r="BM52" s="62"/>
      <c r="BN52" s="62"/>
      <c r="BO52" s="62"/>
      <c r="BP52" s="62"/>
      <c r="BQ52" s="62"/>
      <c r="BR52" s="62"/>
      <c r="BS52" s="62"/>
      <c r="BT52" s="62"/>
      <c r="BU52" s="62"/>
      <c r="BV52" s="62"/>
      <c r="BW52" s="62"/>
      <c r="BX52" s="62"/>
      <c r="BY52" s="62"/>
      <c r="BZ52" s="62"/>
      <c r="CA52" s="62"/>
      <c r="CB52" s="62"/>
      <c r="CC52" s="62"/>
      <c r="CD52" s="62"/>
      <c r="CE52" s="62"/>
      <c r="CF52" s="62"/>
      <c r="CG52" s="62"/>
      <c r="CH52" s="62"/>
      <c r="CI52" s="62"/>
      <c r="CJ52" s="62"/>
      <c r="CK52" s="62"/>
      <c r="CL52" s="62"/>
      <c r="CM52" s="62"/>
      <c r="CN52" s="62"/>
      <c r="CO52" s="62"/>
      <c r="CP52" s="62"/>
      <c r="CQ52" s="62"/>
      <c r="CR52" s="62"/>
      <c r="CS52" s="62"/>
      <c r="CT52" s="62"/>
      <c r="CU52" s="62"/>
      <c r="CV52" s="62"/>
      <c r="CW52" s="62"/>
      <c r="CX52" s="62"/>
      <c r="CY52" s="62"/>
      <c r="CZ52" s="62"/>
      <c r="DA52" s="62"/>
      <c r="DB52" s="62"/>
      <c r="DC52" s="62"/>
      <c r="DD52" s="62"/>
      <c r="DE52" s="62"/>
      <c r="DF52" s="62"/>
      <c r="DG52" s="62"/>
      <c r="DH52" s="62"/>
      <c r="DI52" s="62"/>
      <c r="DJ52" s="62"/>
      <c r="DK52" s="62"/>
      <c r="DL52" s="62"/>
      <c r="DM52" s="62"/>
      <c r="DN52" s="62"/>
      <c r="DO52" s="62"/>
      <c r="DP52" s="62"/>
      <c r="DQ52" s="62"/>
      <c r="DR52" s="62"/>
      <c r="DS52" s="62"/>
      <c r="DT52" s="62"/>
      <c r="DU52" s="62"/>
      <c r="DV52" s="62"/>
      <c r="DW52" s="62"/>
      <c r="DX52" s="62"/>
      <c r="DY52" s="62"/>
      <c r="DZ52" s="62"/>
      <c r="EA52" s="62"/>
      <c r="EB52" s="62"/>
      <c r="EC52" s="62"/>
      <c r="ED52" s="62"/>
      <c r="EE52" s="62"/>
      <c r="EF52" s="62"/>
      <c r="EG52" s="62"/>
      <c r="EH52" s="62"/>
      <c r="EI52" s="62"/>
      <c r="EJ52" s="62"/>
      <c r="EK52" s="62"/>
      <c r="EL52" s="62"/>
      <c r="EM52" s="62"/>
      <c r="EN52" s="62"/>
    </row>
    <row r="53" spans="1:144" outlineLevel="1" x14ac:dyDescent="0.2">
      <c r="A53" s="4" t="s">
        <v>83</v>
      </c>
      <c r="C53" s="104"/>
      <c r="AQ53" s="62"/>
      <c r="AR53" s="62"/>
      <c r="AS53" s="62"/>
      <c r="AT53" s="62"/>
      <c r="AU53" s="62"/>
      <c r="AV53" s="62"/>
      <c r="AW53" s="62"/>
      <c r="AX53" s="62"/>
      <c r="AY53" s="62"/>
      <c r="AZ53" s="62"/>
      <c r="BA53" s="62"/>
      <c r="BB53" s="62"/>
      <c r="BC53" s="62"/>
      <c r="BD53" s="62"/>
      <c r="BE53" s="62"/>
      <c r="BF53" s="62"/>
      <c r="BG53" s="62"/>
      <c r="BH53" s="62"/>
      <c r="BI53" s="62"/>
      <c r="BJ53" s="62"/>
      <c r="BK53" s="62"/>
      <c r="BL53" s="62"/>
      <c r="BM53" s="62"/>
      <c r="BN53" s="62"/>
      <c r="BO53" s="62"/>
      <c r="BP53" s="62"/>
      <c r="BQ53" s="62"/>
      <c r="BR53" s="62"/>
      <c r="BS53" s="62"/>
      <c r="BT53" s="62"/>
      <c r="BU53" s="62"/>
      <c r="BV53" s="62"/>
      <c r="BW53" s="62"/>
      <c r="BX53" s="62"/>
      <c r="BY53" s="62"/>
      <c r="BZ53" s="62"/>
      <c r="CA53" s="62"/>
      <c r="CB53" s="62"/>
      <c r="CC53" s="62"/>
      <c r="CD53" s="62"/>
      <c r="CE53" s="62"/>
      <c r="CF53" s="62"/>
      <c r="CG53" s="62"/>
      <c r="CH53" s="62"/>
      <c r="CI53" s="62"/>
      <c r="CJ53" s="62"/>
      <c r="CK53" s="62"/>
      <c r="CL53" s="62"/>
      <c r="CM53" s="62"/>
      <c r="CN53" s="62"/>
      <c r="CO53" s="62"/>
      <c r="CP53" s="62"/>
      <c r="CQ53" s="62"/>
      <c r="CR53" s="62"/>
      <c r="CS53" s="62"/>
      <c r="CT53" s="62"/>
      <c r="CU53" s="62"/>
      <c r="CV53" s="62"/>
      <c r="CW53" s="62"/>
      <c r="CX53" s="62"/>
      <c r="CY53" s="62"/>
      <c r="CZ53" s="62"/>
      <c r="DA53" s="62"/>
      <c r="DB53" s="62"/>
      <c r="DC53" s="62"/>
      <c r="DD53" s="62"/>
      <c r="DE53" s="62"/>
      <c r="DF53" s="62"/>
      <c r="DG53" s="62"/>
      <c r="DH53" s="62"/>
      <c r="DI53" s="62"/>
      <c r="DJ53" s="62"/>
      <c r="DK53" s="62"/>
      <c r="DL53" s="62"/>
      <c r="DM53" s="62"/>
      <c r="DN53" s="62"/>
      <c r="DO53" s="62"/>
      <c r="DP53" s="62"/>
      <c r="DQ53" s="62"/>
      <c r="DR53" s="62"/>
      <c r="DS53" s="62"/>
      <c r="DT53" s="62"/>
      <c r="DU53" s="62"/>
      <c r="DV53" s="62"/>
      <c r="DW53" s="62"/>
      <c r="DX53" s="62"/>
      <c r="DY53" s="62"/>
      <c r="DZ53" s="62"/>
      <c r="EA53" s="62"/>
      <c r="EB53" s="62"/>
      <c r="EC53" s="62"/>
      <c r="ED53" s="62"/>
      <c r="EE53" s="62"/>
      <c r="EF53" s="62"/>
      <c r="EG53" s="62"/>
      <c r="EH53" s="62"/>
      <c r="EI53" s="62"/>
      <c r="EJ53" s="62"/>
      <c r="EK53" s="62"/>
      <c r="EL53" s="62"/>
      <c r="EM53" s="62"/>
      <c r="EN53" s="62"/>
    </row>
    <row r="54" spans="1:144" outlineLevel="1" x14ac:dyDescent="0.2">
      <c r="A54" s="4" t="s">
        <v>84</v>
      </c>
      <c r="C54" s="104"/>
      <c r="AQ54" s="62"/>
      <c r="AR54" s="62"/>
      <c r="AS54" s="62"/>
      <c r="AT54" s="62"/>
      <c r="AU54" s="62"/>
      <c r="AV54" s="62"/>
      <c r="AW54" s="62"/>
      <c r="AX54" s="62"/>
      <c r="AY54" s="62"/>
      <c r="AZ54" s="62"/>
      <c r="BA54" s="62"/>
      <c r="BB54" s="62"/>
      <c r="BC54" s="62"/>
      <c r="BD54" s="62"/>
      <c r="BE54" s="62"/>
      <c r="BF54" s="62"/>
      <c r="BG54" s="62"/>
      <c r="BH54" s="62"/>
      <c r="BI54" s="62"/>
      <c r="BJ54" s="62"/>
      <c r="BK54" s="62"/>
      <c r="BL54" s="62"/>
      <c r="BM54" s="62"/>
      <c r="BN54" s="62"/>
      <c r="BO54" s="62"/>
      <c r="BP54" s="62"/>
      <c r="BQ54" s="62"/>
      <c r="BR54" s="62"/>
      <c r="BS54" s="62"/>
      <c r="BT54" s="62"/>
      <c r="BU54" s="62"/>
      <c r="BV54" s="62"/>
      <c r="BW54" s="62"/>
      <c r="BX54" s="62"/>
      <c r="BY54" s="62"/>
      <c r="BZ54" s="62"/>
      <c r="CA54" s="62"/>
      <c r="CB54" s="62"/>
      <c r="CC54" s="62"/>
      <c r="CD54" s="62"/>
      <c r="CE54" s="62"/>
      <c r="CF54" s="62"/>
      <c r="CG54" s="62"/>
      <c r="CH54" s="62"/>
      <c r="CI54" s="62"/>
      <c r="CJ54" s="62"/>
      <c r="CK54" s="62"/>
      <c r="CL54" s="62"/>
      <c r="CM54" s="62"/>
      <c r="CN54" s="62"/>
      <c r="CO54" s="62"/>
      <c r="CP54" s="62"/>
      <c r="CQ54" s="62"/>
      <c r="CR54" s="62"/>
      <c r="CS54" s="62"/>
      <c r="CT54" s="62"/>
      <c r="CU54" s="62"/>
      <c r="CV54" s="62"/>
      <c r="CW54" s="62"/>
      <c r="CX54" s="62"/>
      <c r="CY54" s="62"/>
      <c r="CZ54" s="62"/>
      <c r="DA54" s="62"/>
      <c r="DB54" s="62"/>
      <c r="DC54" s="62"/>
      <c r="DD54" s="62"/>
      <c r="DE54" s="62"/>
      <c r="DF54" s="62"/>
      <c r="DG54" s="62"/>
      <c r="DH54" s="62"/>
      <c r="DI54" s="62"/>
      <c r="DJ54" s="62"/>
      <c r="DK54" s="62"/>
      <c r="DL54" s="62"/>
      <c r="DM54" s="62"/>
      <c r="DN54" s="62"/>
      <c r="DO54" s="62"/>
      <c r="DP54" s="62"/>
      <c r="DQ54" s="62"/>
      <c r="DR54" s="62"/>
      <c r="DS54" s="62"/>
      <c r="DT54" s="62"/>
      <c r="DU54" s="62"/>
      <c r="DV54" s="62"/>
      <c r="DW54" s="62"/>
      <c r="DX54" s="62"/>
      <c r="DY54" s="62"/>
      <c r="DZ54" s="62"/>
      <c r="EA54" s="62"/>
      <c r="EB54" s="62"/>
      <c r="EC54" s="62"/>
      <c r="ED54" s="62"/>
      <c r="EE54" s="62"/>
      <c r="EF54" s="62"/>
      <c r="EG54" s="62"/>
      <c r="EH54" s="62"/>
      <c r="EI54" s="62"/>
      <c r="EJ54" s="62"/>
      <c r="EK54" s="62"/>
      <c r="EL54" s="62"/>
      <c r="EM54" s="62"/>
      <c r="EN54" s="62"/>
    </row>
    <row r="55" spans="1:144" outlineLevel="1" x14ac:dyDescent="0.2">
      <c r="A55" s="4" t="s">
        <v>85</v>
      </c>
      <c r="C55" s="104"/>
      <c r="AQ55" s="62"/>
      <c r="AR55" s="62"/>
      <c r="AS55" s="62"/>
      <c r="AT55" s="62"/>
      <c r="AU55" s="62"/>
      <c r="AV55" s="62"/>
      <c r="AW55" s="62"/>
      <c r="AX55" s="62"/>
      <c r="AY55" s="62"/>
      <c r="AZ55" s="62"/>
      <c r="BA55" s="62"/>
      <c r="BB55" s="62"/>
      <c r="BC55" s="62"/>
      <c r="BD55" s="62"/>
      <c r="BE55" s="62"/>
      <c r="BF55" s="62"/>
      <c r="BG55" s="62"/>
      <c r="BH55" s="62"/>
      <c r="BI55" s="62"/>
      <c r="BJ55" s="62"/>
      <c r="BK55" s="62"/>
      <c r="BL55" s="62"/>
      <c r="BM55" s="62"/>
      <c r="BN55" s="62"/>
      <c r="BO55" s="62"/>
      <c r="BP55" s="62"/>
      <c r="BQ55" s="62"/>
      <c r="BR55" s="62"/>
      <c r="BS55" s="62"/>
      <c r="BT55" s="62"/>
      <c r="BU55" s="62"/>
      <c r="BV55" s="62"/>
      <c r="BW55" s="62"/>
      <c r="BX55" s="62"/>
      <c r="BY55" s="62"/>
      <c r="BZ55" s="62"/>
      <c r="CA55" s="62"/>
      <c r="CB55" s="62"/>
      <c r="CC55" s="62"/>
      <c r="CD55" s="62"/>
      <c r="CE55" s="62"/>
      <c r="CF55" s="62"/>
      <c r="CG55" s="62"/>
      <c r="CH55" s="62"/>
      <c r="CI55" s="62"/>
      <c r="CJ55" s="62"/>
      <c r="CK55" s="62"/>
      <c r="CL55" s="62"/>
      <c r="CM55" s="62"/>
      <c r="CN55" s="62"/>
      <c r="CO55" s="62"/>
      <c r="CP55" s="62"/>
      <c r="CQ55" s="62"/>
      <c r="CR55" s="62"/>
      <c r="CS55" s="62"/>
      <c r="CT55" s="62"/>
      <c r="CU55" s="62"/>
      <c r="CV55" s="62"/>
      <c r="CW55" s="62"/>
      <c r="CX55" s="62"/>
      <c r="CY55" s="62"/>
      <c r="CZ55" s="62"/>
      <c r="DA55" s="62"/>
      <c r="DB55" s="62"/>
      <c r="DC55" s="62"/>
      <c r="DD55" s="62"/>
      <c r="DE55" s="62"/>
      <c r="DF55" s="62"/>
      <c r="DG55" s="62"/>
      <c r="DH55" s="62"/>
      <c r="DI55" s="62"/>
      <c r="DJ55" s="62"/>
      <c r="DK55" s="62"/>
      <c r="DL55" s="62"/>
      <c r="DM55" s="62"/>
      <c r="DN55" s="62"/>
      <c r="DO55" s="62"/>
      <c r="DP55" s="62"/>
      <c r="DQ55" s="62"/>
      <c r="DR55" s="62"/>
      <c r="DS55" s="62"/>
      <c r="DT55" s="62"/>
      <c r="DU55" s="62"/>
      <c r="DV55" s="62"/>
      <c r="DW55" s="62"/>
      <c r="DX55" s="62"/>
      <c r="DY55" s="62"/>
      <c r="DZ55" s="62"/>
      <c r="EA55" s="62"/>
      <c r="EB55" s="62"/>
      <c r="EC55" s="62"/>
      <c r="ED55" s="62"/>
      <c r="EE55" s="62"/>
      <c r="EF55" s="62"/>
      <c r="EG55" s="62"/>
      <c r="EH55" s="62"/>
      <c r="EI55" s="62"/>
      <c r="EJ55" s="62"/>
      <c r="EK55" s="62"/>
      <c r="EL55" s="62"/>
      <c r="EM55" s="62"/>
      <c r="EN55" s="62"/>
    </row>
    <row r="56" spans="1:144" x14ac:dyDescent="0.2">
      <c r="A56" s="74"/>
      <c r="AQ56" s="62"/>
      <c r="AR56" s="62"/>
      <c r="AS56" s="62"/>
      <c r="AT56" s="62"/>
      <c r="AU56" s="62"/>
      <c r="AV56" s="62"/>
      <c r="AW56" s="62"/>
      <c r="AX56" s="62"/>
      <c r="AY56" s="62"/>
      <c r="AZ56" s="62"/>
      <c r="BA56" s="62"/>
      <c r="BB56" s="62"/>
      <c r="BC56" s="62"/>
      <c r="BD56" s="62"/>
      <c r="BE56" s="62"/>
      <c r="BF56" s="62"/>
      <c r="BG56" s="62"/>
      <c r="BH56" s="62"/>
      <c r="BI56" s="62"/>
      <c r="BJ56" s="62"/>
      <c r="BK56" s="62"/>
      <c r="BL56" s="62"/>
      <c r="BM56" s="62"/>
      <c r="BN56" s="62"/>
      <c r="BO56" s="62"/>
      <c r="BP56" s="62"/>
      <c r="BQ56" s="62"/>
      <c r="BR56" s="62"/>
      <c r="BS56" s="62"/>
      <c r="BT56" s="62"/>
      <c r="BU56" s="62"/>
      <c r="BV56" s="62"/>
      <c r="BW56" s="62"/>
      <c r="BX56" s="62"/>
      <c r="BY56" s="62"/>
      <c r="BZ56" s="62"/>
      <c r="CA56" s="62"/>
      <c r="CB56" s="62"/>
      <c r="CC56" s="62"/>
      <c r="CD56" s="62"/>
      <c r="CE56" s="62"/>
      <c r="CF56" s="62"/>
      <c r="CG56" s="62"/>
      <c r="CH56" s="62"/>
      <c r="CI56" s="62"/>
      <c r="CJ56" s="62"/>
      <c r="CK56" s="62"/>
      <c r="CL56" s="62"/>
      <c r="CM56" s="62"/>
      <c r="CN56" s="62"/>
      <c r="CO56" s="62"/>
      <c r="CP56" s="62"/>
      <c r="CQ56" s="62"/>
      <c r="CR56" s="62"/>
      <c r="CS56" s="62"/>
      <c r="CT56" s="62"/>
      <c r="CU56" s="62"/>
      <c r="CV56" s="62"/>
      <c r="CW56" s="62"/>
      <c r="CX56" s="62"/>
      <c r="CY56" s="62"/>
      <c r="CZ56" s="62"/>
      <c r="DA56" s="62"/>
      <c r="DB56" s="62"/>
      <c r="DC56" s="62"/>
      <c r="DD56" s="62"/>
      <c r="DE56" s="62"/>
      <c r="DF56" s="62"/>
      <c r="DG56" s="62"/>
      <c r="DH56" s="62"/>
      <c r="DI56" s="62"/>
      <c r="DJ56" s="62"/>
      <c r="DK56" s="62"/>
      <c r="DL56" s="62"/>
      <c r="DM56" s="62"/>
      <c r="DN56" s="62"/>
      <c r="DO56" s="62"/>
      <c r="DP56" s="62"/>
      <c r="DQ56" s="62"/>
      <c r="DR56" s="62"/>
      <c r="DS56" s="62"/>
      <c r="DT56" s="62"/>
      <c r="DU56" s="62"/>
      <c r="DV56" s="62"/>
      <c r="DW56" s="62"/>
      <c r="DX56" s="62"/>
      <c r="DY56" s="62"/>
      <c r="DZ56" s="62"/>
      <c r="EA56" s="62"/>
      <c r="EB56" s="62"/>
      <c r="EC56" s="62"/>
      <c r="ED56" s="62"/>
      <c r="EE56" s="62"/>
      <c r="EF56" s="62"/>
      <c r="EG56" s="62"/>
      <c r="EH56" s="62"/>
      <c r="EI56" s="62"/>
      <c r="EJ56" s="62"/>
      <c r="EK56" s="62"/>
      <c r="EL56" s="62"/>
      <c r="EM56" s="62"/>
      <c r="EN56" s="62"/>
    </row>
    <row r="57" spans="1:144" x14ac:dyDescent="0.2">
      <c r="A57" s="14" t="s">
        <v>86</v>
      </c>
      <c r="AQ57" s="62" t="s">
        <v>113</v>
      </c>
      <c r="AR57" s="62"/>
      <c r="AS57" s="62"/>
      <c r="AT57" s="62">
        <v>10</v>
      </c>
      <c r="AU57" s="62"/>
      <c r="AV57" s="62"/>
      <c r="AW57" s="62"/>
      <c r="AX57" s="62"/>
      <c r="AY57" s="62"/>
      <c r="AZ57" s="62"/>
      <c r="BA57" s="62"/>
      <c r="BB57" s="62"/>
      <c r="BC57" s="62"/>
      <c r="BD57" s="62"/>
      <c r="BE57" s="62"/>
      <c r="BF57" s="62"/>
      <c r="BG57" s="62"/>
      <c r="BH57" s="62"/>
      <c r="BI57" s="62"/>
      <c r="BJ57" s="62"/>
      <c r="BK57" s="62"/>
      <c r="BL57" s="62"/>
      <c r="BM57" s="62"/>
      <c r="BN57" s="62"/>
      <c r="BO57" s="62"/>
      <c r="BP57" s="62"/>
      <c r="BQ57" s="62"/>
      <c r="BR57" s="62"/>
      <c r="BS57" s="62"/>
      <c r="BT57" s="62"/>
      <c r="BU57" s="62"/>
      <c r="BV57" s="62"/>
      <c r="BW57" s="62"/>
      <c r="BX57" s="62"/>
      <c r="BY57" s="62"/>
      <c r="BZ57" s="62"/>
      <c r="CA57" s="62"/>
      <c r="CB57" s="62"/>
      <c r="CC57" s="62"/>
      <c r="CD57" s="62"/>
      <c r="CE57" s="62"/>
      <c r="CF57" s="62"/>
      <c r="CG57" s="62"/>
      <c r="CH57" s="62"/>
      <c r="CI57" s="62"/>
      <c r="CJ57" s="62"/>
      <c r="CK57" s="62"/>
      <c r="CL57" s="62"/>
      <c r="CM57" s="62"/>
      <c r="CN57" s="62"/>
      <c r="CO57" s="62"/>
      <c r="CP57" s="62"/>
      <c r="CQ57" s="62"/>
      <c r="CR57" s="62"/>
      <c r="CS57" s="62"/>
      <c r="CT57" s="62"/>
      <c r="CU57" s="62"/>
      <c r="CV57" s="62"/>
      <c r="CW57" s="62"/>
      <c r="CX57" s="62"/>
      <c r="CY57" s="62"/>
      <c r="CZ57" s="62"/>
      <c r="DA57" s="62"/>
      <c r="DB57" s="62"/>
      <c r="DC57" s="62"/>
      <c r="DD57" s="62"/>
      <c r="DE57" s="62"/>
      <c r="DF57" s="62"/>
      <c r="DG57" s="62"/>
      <c r="DH57" s="62"/>
      <c r="DI57" s="62"/>
      <c r="DJ57" s="62"/>
      <c r="DK57" s="62"/>
      <c r="DL57" s="62"/>
      <c r="DM57" s="62"/>
      <c r="DN57" s="62"/>
      <c r="DO57" s="62"/>
      <c r="DP57" s="62"/>
      <c r="DQ57" s="62"/>
      <c r="DR57" s="62"/>
      <c r="DS57" s="62"/>
      <c r="DT57" s="62"/>
      <c r="DU57" s="62"/>
      <c r="DV57" s="62"/>
      <c r="DW57" s="62"/>
      <c r="DX57" s="62"/>
      <c r="DY57" s="62"/>
      <c r="DZ57" s="62"/>
      <c r="EA57" s="62"/>
      <c r="EB57" s="62"/>
      <c r="EC57" s="62"/>
      <c r="ED57" s="62"/>
      <c r="EE57" s="62"/>
      <c r="EF57" s="62"/>
      <c r="EG57" s="62"/>
      <c r="EH57" s="62"/>
      <c r="EI57" s="62"/>
      <c r="EJ57" s="62"/>
      <c r="EK57" s="62"/>
      <c r="EL57" s="62"/>
      <c r="EM57" s="62"/>
      <c r="EN57" s="62"/>
    </row>
    <row r="58" spans="1:144" outlineLevel="1" x14ac:dyDescent="0.2">
      <c r="A58" s="12"/>
      <c r="B58" s="34"/>
      <c r="C58" s="40" t="str">
        <f>"Cutoff value for prediction of "&amp;$I$2&amp;":"</f>
        <v>Cutoff value for prediction of Yes:</v>
      </c>
      <c r="D58" s="41">
        <f>$AT$57/20</f>
        <v>0.5</v>
      </c>
      <c r="E58" s="40" t="s">
        <v>87</v>
      </c>
      <c r="F58" s="42">
        <v>0.40538196118337944</v>
      </c>
      <c r="G58" s="34"/>
      <c r="H58" s="34"/>
      <c r="I58" s="35"/>
      <c r="AQ58" s="62" t="s">
        <v>114</v>
      </c>
      <c r="AR58" s="62">
        <v>-9.9999999999999995E-8</v>
      </c>
      <c r="AS58" s="62">
        <v>9.9999000000000008E-3</v>
      </c>
      <c r="AT58" s="62">
        <v>1.9999900000000001E-2</v>
      </c>
      <c r="AU58" s="62">
        <v>2.9999900000000003E-2</v>
      </c>
      <c r="AV58" s="62">
        <v>3.9999900000000005E-2</v>
      </c>
      <c r="AW58" s="62">
        <v>4.9999900000000007E-2</v>
      </c>
      <c r="AX58" s="62">
        <v>5.9999900000000009E-2</v>
      </c>
      <c r="AY58" s="62">
        <v>6.9999900000000004E-2</v>
      </c>
      <c r="AZ58" s="62">
        <v>7.9999899999999999E-2</v>
      </c>
      <c r="BA58" s="62">
        <v>8.9999899999999994E-2</v>
      </c>
      <c r="BB58" s="62">
        <v>9.9999899999999989E-2</v>
      </c>
      <c r="BC58" s="62">
        <v>0.10999989999999998</v>
      </c>
      <c r="BD58" s="62">
        <v>0.11999989999999998</v>
      </c>
      <c r="BE58" s="62">
        <v>0.12999989999999997</v>
      </c>
      <c r="BF58" s="62">
        <v>0.13999989999999998</v>
      </c>
      <c r="BG58" s="62">
        <v>0.14999989999999999</v>
      </c>
      <c r="BH58" s="62">
        <v>0.1599999</v>
      </c>
      <c r="BI58" s="62">
        <v>0.16999990000000001</v>
      </c>
      <c r="BJ58" s="62">
        <v>0.17999990000000002</v>
      </c>
      <c r="BK58" s="62">
        <v>0.18999990000000003</v>
      </c>
      <c r="BL58" s="62">
        <v>0.19999990000000004</v>
      </c>
      <c r="BM58" s="62">
        <v>0.20999990000000004</v>
      </c>
      <c r="BN58" s="62">
        <v>0.21999990000000005</v>
      </c>
      <c r="BO58" s="62">
        <v>0.22999990000000006</v>
      </c>
      <c r="BP58" s="62">
        <v>0.23999990000000007</v>
      </c>
      <c r="BQ58" s="62">
        <v>0.24999990000000008</v>
      </c>
      <c r="BR58" s="62">
        <v>0.25999990000000006</v>
      </c>
      <c r="BS58" s="62">
        <v>0.26999990000000007</v>
      </c>
      <c r="BT58" s="62">
        <v>0.27999990000000008</v>
      </c>
      <c r="BU58" s="62">
        <v>0.28999990000000009</v>
      </c>
      <c r="BV58" s="62">
        <v>0.2999999000000001</v>
      </c>
      <c r="BW58" s="62">
        <v>0.30999990000000011</v>
      </c>
      <c r="BX58" s="62">
        <v>0.31999990000000011</v>
      </c>
      <c r="BY58" s="62">
        <v>0.32999990000000012</v>
      </c>
      <c r="BZ58" s="62">
        <v>0.33999990000000013</v>
      </c>
      <c r="CA58" s="62">
        <v>0.34999990000000014</v>
      </c>
      <c r="CB58" s="62">
        <v>0.35999990000000015</v>
      </c>
      <c r="CC58" s="62">
        <v>0.36999990000000016</v>
      </c>
      <c r="CD58" s="62">
        <v>0.37999990000000017</v>
      </c>
      <c r="CE58" s="62">
        <v>0.38999990000000018</v>
      </c>
      <c r="CF58" s="62">
        <v>0.39999990000000019</v>
      </c>
      <c r="CG58" s="62">
        <v>0.40999990000000019</v>
      </c>
      <c r="CH58" s="62">
        <v>0.4199999000000002</v>
      </c>
      <c r="CI58" s="62">
        <v>0.42999990000000021</v>
      </c>
      <c r="CJ58" s="62">
        <v>0.43999990000000022</v>
      </c>
      <c r="CK58" s="62">
        <v>0.44999990000000023</v>
      </c>
      <c r="CL58" s="62">
        <v>0.45999990000000024</v>
      </c>
      <c r="CM58" s="62">
        <v>0.46999990000000025</v>
      </c>
      <c r="CN58" s="62">
        <v>0.47999990000000026</v>
      </c>
      <c r="CO58" s="62">
        <v>0.48999990000000027</v>
      </c>
      <c r="CP58" s="62">
        <v>0.49999990000000027</v>
      </c>
      <c r="CQ58" s="62">
        <v>0.50999990000000028</v>
      </c>
      <c r="CR58" s="62">
        <v>0.51999990000000029</v>
      </c>
      <c r="CS58" s="62">
        <v>0.5299999000000003</v>
      </c>
      <c r="CT58" s="62">
        <v>0.53999990000000031</v>
      </c>
      <c r="CU58" s="62">
        <v>0.54999990000000032</v>
      </c>
      <c r="CV58" s="62">
        <v>0.55999990000000033</v>
      </c>
      <c r="CW58" s="62">
        <v>0.56999990000000034</v>
      </c>
      <c r="CX58" s="62">
        <v>0.57999990000000035</v>
      </c>
      <c r="CY58" s="62">
        <v>0.58999990000000035</v>
      </c>
      <c r="CZ58" s="62">
        <v>0.59999990000000036</v>
      </c>
      <c r="DA58" s="62">
        <v>0.60999990000000037</v>
      </c>
      <c r="DB58" s="62">
        <v>0.61999990000000038</v>
      </c>
      <c r="DC58" s="62">
        <v>0.62999990000000039</v>
      </c>
      <c r="DD58" s="62">
        <v>0.6399999000000004</v>
      </c>
      <c r="DE58" s="62">
        <v>0.64999990000000041</v>
      </c>
      <c r="DF58" s="62">
        <v>0.65999990000000042</v>
      </c>
      <c r="DG58" s="62">
        <v>0.66999990000000043</v>
      </c>
      <c r="DH58" s="62">
        <v>0.67999990000000043</v>
      </c>
      <c r="DI58" s="62">
        <v>0.68999990000000044</v>
      </c>
      <c r="DJ58" s="62">
        <v>0.69999990000000045</v>
      </c>
      <c r="DK58" s="62">
        <v>0.70999990000000046</v>
      </c>
      <c r="DL58" s="62">
        <v>0.71999990000000047</v>
      </c>
      <c r="DM58" s="62">
        <v>0.72999990000000048</v>
      </c>
      <c r="DN58" s="62">
        <v>0.73999990000000049</v>
      </c>
      <c r="DO58" s="62">
        <v>0.7499999000000005</v>
      </c>
      <c r="DP58" s="62">
        <v>0.75999990000000051</v>
      </c>
      <c r="DQ58" s="62">
        <v>0.76999990000000051</v>
      </c>
      <c r="DR58" s="62">
        <v>0.77999990000000052</v>
      </c>
      <c r="DS58" s="62">
        <v>0.78999990000000053</v>
      </c>
      <c r="DT58" s="62">
        <v>0.79999990000000054</v>
      </c>
      <c r="DU58" s="62">
        <v>0.80999990000000055</v>
      </c>
      <c r="DV58" s="62">
        <v>0.81999990000000056</v>
      </c>
      <c r="DW58" s="62">
        <v>0.82999990000000057</v>
      </c>
      <c r="DX58" s="62">
        <v>0.83999990000000058</v>
      </c>
      <c r="DY58" s="62">
        <v>0.84999990000000059</v>
      </c>
      <c r="DZ58" s="62">
        <v>0.85999990000000059</v>
      </c>
      <c r="EA58" s="62">
        <v>0.8699999000000006</v>
      </c>
      <c r="EB58" s="62">
        <v>0.87999990000000061</v>
      </c>
      <c r="EC58" s="62">
        <v>0.88999990000000062</v>
      </c>
      <c r="ED58" s="62">
        <v>0.89999990000000063</v>
      </c>
      <c r="EE58" s="62">
        <v>0.90999990000000064</v>
      </c>
      <c r="EF58" s="62">
        <v>0.91999990000000065</v>
      </c>
      <c r="EG58" s="62">
        <v>0.92999990000000066</v>
      </c>
      <c r="EH58" s="62">
        <v>0.93999990000000067</v>
      </c>
      <c r="EI58" s="62">
        <v>0.94999990000000067</v>
      </c>
      <c r="EJ58" s="62">
        <v>0.95999990000000068</v>
      </c>
      <c r="EK58" s="62">
        <v>0.96999990000000069</v>
      </c>
      <c r="EL58" s="62">
        <v>0.9799999000000007</v>
      </c>
      <c r="EM58" s="62">
        <v>0.98999990000000071</v>
      </c>
      <c r="EN58" s="62">
        <v>0.99999990000000072</v>
      </c>
    </row>
    <row r="59" spans="1:144" outlineLevel="1" x14ac:dyDescent="0.2">
      <c r="A59" s="11"/>
      <c r="B59" s="43" t="s">
        <v>88</v>
      </c>
      <c r="C59" s="36"/>
      <c r="D59" s="36"/>
      <c r="E59" s="36"/>
      <c r="F59" s="36"/>
      <c r="G59" s="43" t="s">
        <v>88</v>
      </c>
      <c r="H59" s="36"/>
      <c r="I59" s="37"/>
      <c r="AQ59" s="73" t="s">
        <v>115</v>
      </c>
      <c r="AR59" s="62">
        <v>500</v>
      </c>
      <c r="AS59" s="62">
        <v>500</v>
      </c>
      <c r="AT59" s="62">
        <v>500</v>
      </c>
      <c r="AU59" s="62">
        <v>499</v>
      </c>
      <c r="AV59" s="62">
        <v>499</v>
      </c>
      <c r="AW59" s="62">
        <v>494</v>
      </c>
      <c r="AX59" s="62">
        <v>487</v>
      </c>
      <c r="AY59" s="62">
        <v>470</v>
      </c>
      <c r="AZ59" s="62">
        <v>458</v>
      </c>
      <c r="BA59" s="62">
        <v>439</v>
      </c>
      <c r="BB59" s="62">
        <v>420</v>
      </c>
      <c r="BC59" s="62">
        <v>401</v>
      </c>
      <c r="BD59" s="62">
        <v>384</v>
      </c>
      <c r="BE59" s="62">
        <v>368</v>
      </c>
      <c r="BF59" s="62">
        <v>353</v>
      </c>
      <c r="BG59" s="62">
        <v>337</v>
      </c>
      <c r="BH59" s="62">
        <v>322</v>
      </c>
      <c r="BI59" s="62">
        <v>308</v>
      </c>
      <c r="BJ59" s="62">
        <v>291</v>
      </c>
      <c r="BK59" s="62">
        <v>277</v>
      </c>
      <c r="BL59" s="62">
        <v>264</v>
      </c>
      <c r="BM59" s="62">
        <v>244</v>
      </c>
      <c r="BN59" s="62">
        <v>233</v>
      </c>
      <c r="BO59" s="62">
        <v>223</v>
      </c>
      <c r="BP59" s="62">
        <v>211</v>
      </c>
      <c r="BQ59" s="62">
        <v>198</v>
      </c>
      <c r="BR59" s="62">
        <v>191</v>
      </c>
      <c r="BS59" s="62">
        <v>186</v>
      </c>
      <c r="BT59" s="62">
        <v>179</v>
      </c>
      <c r="BU59" s="62">
        <v>174</v>
      </c>
      <c r="BV59" s="62">
        <v>166</v>
      </c>
      <c r="BW59" s="62">
        <v>158</v>
      </c>
      <c r="BX59" s="62">
        <v>151</v>
      </c>
      <c r="BY59" s="62">
        <v>142</v>
      </c>
      <c r="BZ59" s="62">
        <v>136</v>
      </c>
      <c r="CA59" s="62">
        <v>125</v>
      </c>
      <c r="CB59" s="62">
        <v>117</v>
      </c>
      <c r="CC59" s="62">
        <v>114</v>
      </c>
      <c r="CD59" s="62">
        <v>105</v>
      </c>
      <c r="CE59" s="62">
        <v>100</v>
      </c>
      <c r="CF59" s="62">
        <v>94</v>
      </c>
      <c r="CG59" s="62">
        <v>89</v>
      </c>
      <c r="CH59" s="62">
        <v>84</v>
      </c>
      <c r="CI59" s="62">
        <v>79</v>
      </c>
      <c r="CJ59" s="62">
        <v>76</v>
      </c>
      <c r="CK59" s="62">
        <v>66</v>
      </c>
      <c r="CL59" s="62">
        <v>61</v>
      </c>
      <c r="CM59" s="62">
        <v>56</v>
      </c>
      <c r="CN59" s="62">
        <v>52</v>
      </c>
      <c r="CO59" s="62">
        <v>46</v>
      </c>
      <c r="CP59" s="62">
        <v>41</v>
      </c>
      <c r="CQ59" s="62">
        <v>38</v>
      </c>
      <c r="CR59" s="62">
        <v>34</v>
      </c>
      <c r="CS59" s="62">
        <v>29</v>
      </c>
      <c r="CT59" s="62">
        <v>26</v>
      </c>
      <c r="CU59" s="62">
        <v>23</v>
      </c>
      <c r="CV59" s="62">
        <v>21</v>
      </c>
      <c r="CW59" s="62">
        <v>20</v>
      </c>
      <c r="CX59" s="62">
        <v>15</v>
      </c>
      <c r="CY59" s="62">
        <v>12</v>
      </c>
      <c r="CZ59" s="62">
        <v>11</v>
      </c>
      <c r="DA59" s="62">
        <v>10</v>
      </c>
      <c r="DB59" s="62">
        <v>8</v>
      </c>
      <c r="DC59" s="62">
        <v>6</v>
      </c>
      <c r="DD59" s="62">
        <v>6</v>
      </c>
      <c r="DE59" s="62">
        <v>5</v>
      </c>
      <c r="DF59" s="62">
        <v>5</v>
      </c>
      <c r="DG59" s="62">
        <v>3</v>
      </c>
      <c r="DH59" s="62">
        <v>2</v>
      </c>
      <c r="DI59" s="62">
        <v>2</v>
      </c>
      <c r="DJ59" s="62">
        <v>2</v>
      </c>
      <c r="DK59" s="62">
        <v>2</v>
      </c>
      <c r="DL59" s="62">
        <v>2</v>
      </c>
      <c r="DM59" s="62">
        <v>2</v>
      </c>
      <c r="DN59" s="62">
        <v>1</v>
      </c>
      <c r="DO59" s="62">
        <v>0</v>
      </c>
      <c r="DP59" s="62">
        <v>0</v>
      </c>
      <c r="DQ59" s="62">
        <v>0</v>
      </c>
      <c r="DR59" s="62">
        <v>0</v>
      </c>
      <c r="DS59" s="62">
        <v>0</v>
      </c>
      <c r="DT59" s="62">
        <v>0</v>
      </c>
      <c r="DU59" s="62">
        <v>0</v>
      </c>
      <c r="DV59" s="62">
        <v>0</v>
      </c>
      <c r="DW59" s="62">
        <v>0</v>
      </c>
      <c r="DX59" s="62">
        <v>0</v>
      </c>
      <c r="DY59" s="62">
        <v>0</v>
      </c>
      <c r="DZ59" s="62">
        <v>0</v>
      </c>
      <c r="EA59" s="62">
        <v>0</v>
      </c>
      <c r="EB59" s="62">
        <v>0</v>
      </c>
      <c r="EC59" s="62">
        <v>0</v>
      </c>
      <c r="ED59" s="62">
        <v>0</v>
      </c>
      <c r="EE59" s="62">
        <v>0</v>
      </c>
      <c r="EF59" s="62">
        <v>0</v>
      </c>
      <c r="EG59" s="62">
        <v>0</v>
      </c>
      <c r="EH59" s="62">
        <v>0</v>
      </c>
      <c r="EI59" s="62">
        <v>0</v>
      </c>
      <c r="EJ59" s="62">
        <v>0</v>
      </c>
      <c r="EK59" s="62">
        <v>0</v>
      </c>
      <c r="EL59" s="62">
        <v>0</v>
      </c>
      <c r="EM59" s="62">
        <v>0</v>
      </c>
      <c r="EN59" s="62">
        <v>0</v>
      </c>
    </row>
    <row r="60" spans="1:144" outlineLevel="1" x14ac:dyDescent="0.2">
      <c r="A60" s="44" t="s">
        <v>89</v>
      </c>
      <c r="B60" s="36" t="str">
        <f>"# "&amp;$H$2</f>
        <v># No</v>
      </c>
      <c r="C60" s="36" t="str">
        <f>"# "&amp;$I$2</f>
        <v># Yes</v>
      </c>
      <c r="D60" s="36" t="s">
        <v>90</v>
      </c>
      <c r="E60" s="36"/>
      <c r="F60" s="43" t="s">
        <v>91</v>
      </c>
      <c r="G60" s="36" t="str">
        <f>"% "&amp;$H$2</f>
        <v>% No</v>
      </c>
      <c r="H60" s="36" t="str">
        <f>"% "&amp;$I$2</f>
        <v>% Yes</v>
      </c>
      <c r="I60" s="37" t="s">
        <v>90</v>
      </c>
      <c r="AQ60" s="73" t="s">
        <v>116</v>
      </c>
      <c r="AR60" s="62">
        <v>125</v>
      </c>
      <c r="AS60" s="62">
        <v>125</v>
      </c>
      <c r="AT60" s="62">
        <v>125</v>
      </c>
      <c r="AU60" s="62">
        <v>125</v>
      </c>
      <c r="AV60" s="62">
        <v>125</v>
      </c>
      <c r="AW60" s="62">
        <v>125</v>
      </c>
      <c r="AX60" s="62">
        <v>124</v>
      </c>
      <c r="AY60" s="62">
        <v>124</v>
      </c>
      <c r="AZ60" s="62">
        <v>124</v>
      </c>
      <c r="BA60" s="62">
        <v>120</v>
      </c>
      <c r="BB60" s="62">
        <v>119</v>
      </c>
      <c r="BC60" s="62">
        <v>118</v>
      </c>
      <c r="BD60" s="62">
        <v>116</v>
      </c>
      <c r="BE60" s="62">
        <v>114</v>
      </c>
      <c r="BF60" s="62">
        <v>112</v>
      </c>
      <c r="BG60" s="62">
        <v>106</v>
      </c>
      <c r="BH60" s="62">
        <v>104</v>
      </c>
      <c r="BI60" s="62">
        <v>102</v>
      </c>
      <c r="BJ60" s="62">
        <v>98</v>
      </c>
      <c r="BK60" s="62">
        <v>97</v>
      </c>
      <c r="BL60" s="62">
        <v>96</v>
      </c>
      <c r="BM60" s="62">
        <v>92</v>
      </c>
      <c r="BN60" s="62">
        <v>90</v>
      </c>
      <c r="BO60" s="62">
        <v>88</v>
      </c>
      <c r="BP60" s="62">
        <v>81</v>
      </c>
      <c r="BQ60" s="62">
        <v>80</v>
      </c>
      <c r="BR60" s="62">
        <v>80</v>
      </c>
      <c r="BS60" s="62">
        <v>80</v>
      </c>
      <c r="BT60" s="62">
        <v>79</v>
      </c>
      <c r="BU60" s="62">
        <v>79</v>
      </c>
      <c r="BV60" s="62">
        <v>78</v>
      </c>
      <c r="BW60" s="62">
        <v>74</v>
      </c>
      <c r="BX60" s="62">
        <v>71</v>
      </c>
      <c r="BY60" s="62">
        <v>67</v>
      </c>
      <c r="BZ60" s="62">
        <v>64</v>
      </c>
      <c r="CA60" s="62">
        <v>61</v>
      </c>
      <c r="CB60" s="62">
        <v>59</v>
      </c>
      <c r="CC60" s="62">
        <v>57</v>
      </c>
      <c r="CD60" s="62">
        <v>53</v>
      </c>
      <c r="CE60" s="62">
        <v>52</v>
      </c>
      <c r="CF60" s="62">
        <v>49</v>
      </c>
      <c r="CG60" s="62">
        <v>47</v>
      </c>
      <c r="CH60" s="62">
        <v>46</v>
      </c>
      <c r="CI60" s="62">
        <v>44</v>
      </c>
      <c r="CJ60" s="62">
        <v>42</v>
      </c>
      <c r="CK60" s="62">
        <v>37</v>
      </c>
      <c r="CL60" s="62">
        <v>34</v>
      </c>
      <c r="CM60" s="62">
        <v>31</v>
      </c>
      <c r="CN60" s="62">
        <v>29</v>
      </c>
      <c r="CO60" s="62">
        <v>24</v>
      </c>
      <c r="CP60" s="62">
        <v>22</v>
      </c>
      <c r="CQ60" s="62">
        <v>21</v>
      </c>
      <c r="CR60" s="62">
        <v>18</v>
      </c>
      <c r="CS60" s="62">
        <v>14</v>
      </c>
      <c r="CT60" s="62">
        <v>13</v>
      </c>
      <c r="CU60" s="62">
        <v>11</v>
      </c>
      <c r="CV60" s="62">
        <v>10</v>
      </c>
      <c r="CW60" s="62">
        <v>10</v>
      </c>
      <c r="CX60" s="62">
        <v>7</v>
      </c>
      <c r="CY60" s="62">
        <v>5</v>
      </c>
      <c r="CZ60" s="62">
        <v>4</v>
      </c>
      <c r="DA60" s="62">
        <v>4</v>
      </c>
      <c r="DB60" s="62">
        <v>4</v>
      </c>
      <c r="DC60" s="62">
        <v>3</v>
      </c>
      <c r="DD60" s="62">
        <v>3</v>
      </c>
      <c r="DE60" s="62">
        <v>3</v>
      </c>
      <c r="DF60" s="62">
        <v>3</v>
      </c>
      <c r="DG60" s="62">
        <v>1</v>
      </c>
      <c r="DH60" s="62">
        <v>0</v>
      </c>
      <c r="DI60" s="62">
        <v>0</v>
      </c>
      <c r="DJ60" s="62">
        <v>0</v>
      </c>
      <c r="DK60" s="62">
        <v>0</v>
      </c>
      <c r="DL60" s="62">
        <v>0</v>
      </c>
      <c r="DM60" s="62">
        <v>0</v>
      </c>
      <c r="DN60" s="62">
        <v>0</v>
      </c>
      <c r="DO60" s="62">
        <v>0</v>
      </c>
      <c r="DP60" s="62">
        <v>0</v>
      </c>
      <c r="DQ60" s="62">
        <v>0</v>
      </c>
      <c r="DR60" s="62">
        <v>0</v>
      </c>
      <c r="DS60" s="62">
        <v>0</v>
      </c>
      <c r="DT60" s="62">
        <v>0</v>
      </c>
      <c r="DU60" s="62">
        <v>0</v>
      </c>
      <c r="DV60" s="62">
        <v>0</v>
      </c>
      <c r="DW60" s="62">
        <v>0</v>
      </c>
      <c r="DX60" s="62">
        <v>0</v>
      </c>
      <c r="DY60" s="62">
        <v>0</v>
      </c>
      <c r="DZ60" s="62">
        <v>0</v>
      </c>
      <c r="EA60" s="62">
        <v>0</v>
      </c>
      <c r="EB60" s="62">
        <v>0</v>
      </c>
      <c r="EC60" s="62">
        <v>0</v>
      </c>
      <c r="ED60" s="62">
        <v>0</v>
      </c>
      <c r="EE60" s="62">
        <v>0</v>
      </c>
      <c r="EF60" s="62">
        <v>0</v>
      </c>
      <c r="EG60" s="62">
        <v>0</v>
      </c>
      <c r="EH60" s="62">
        <v>0</v>
      </c>
      <c r="EI60" s="62">
        <v>0</v>
      </c>
      <c r="EJ60" s="62">
        <v>0</v>
      </c>
      <c r="EK60" s="62">
        <v>0</v>
      </c>
      <c r="EL60" s="62">
        <v>0</v>
      </c>
      <c r="EM60" s="62">
        <v>0</v>
      </c>
      <c r="EN60" s="62">
        <v>0</v>
      </c>
    </row>
    <row r="61" spans="1:144" outlineLevel="1" x14ac:dyDescent="0.2">
      <c r="A61" s="45" t="str">
        <f>"# "&amp;$H$2</f>
        <v># No</v>
      </c>
      <c r="B61" s="50">
        <f>B63-B62</f>
        <v>356</v>
      </c>
      <c r="C61" s="51">
        <f>C63-C62</f>
        <v>19</v>
      </c>
      <c r="D61" s="52">
        <f>D63-D62</f>
        <v>375</v>
      </c>
      <c r="E61" s="36"/>
      <c r="F61" s="46" t="str">
        <f>"% "&amp;$H$2</f>
        <v>% No</v>
      </c>
      <c r="G61" s="55">
        <f>B61/D63</f>
        <v>0.71199999999999997</v>
      </c>
      <c r="H61" s="56">
        <f>C61/D63</f>
        <v>3.7999999999999999E-2</v>
      </c>
      <c r="I61" s="57">
        <f>D61/D63</f>
        <v>0.75</v>
      </c>
      <c r="AQ61" s="73" t="s">
        <v>117</v>
      </c>
      <c r="AR61" s="62">
        <v>375</v>
      </c>
      <c r="AS61" s="62">
        <v>375</v>
      </c>
      <c r="AT61" s="62">
        <v>375</v>
      </c>
      <c r="AU61" s="62">
        <v>374</v>
      </c>
      <c r="AV61" s="62">
        <v>374</v>
      </c>
      <c r="AW61" s="62">
        <v>369</v>
      </c>
      <c r="AX61" s="62">
        <v>363</v>
      </c>
      <c r="AY61" s="62">
        <v>346</v>
      </c>
      <c r="AZ61" s="62">
        <v>334</v>
      </c>
      <c r="BA61" s="62">
        <v>319</v>
      </c>
      <c r="BB61" s="62">
        <v>301</v>
      </c>
      <c r="BC61" s="62">
        <v>283</v>
      </c>
      <c r="BD61" s="62">
        <v>268</v>
      </c>
      <c r="BE61" s="62">
        <v>254</v>
      </c>
      <c r="BF61" s="62">
        <v>241</v>
      </c>
      <c r="BG61" s="62">
        <v>231</v>
      </c>
      <c r="BH61" s="62">
        <v>218</v>
      </c>
      <c r="BI61" s="62">
        <v>206</v>
      </c>
      <c r="BJ61" s="62">
        <v>193</v>
      </c>
      <c r="BK61" s="62">
        <v>180</v>
      </c>
      <c r="BL61" s="62">
        <v>168</v>
      </c>
      <c r="BM61" s="62">
        <v>152</v>
      </c>
      <c r="BN61" s="62">
        <v>143</v>
      </c>
      <c r="BO61" s="62">
        <v>135</v>
      </c>
      <c r="BP61" s="62">
        <v>130</v>
      </c>
      <c r="BQ61" s="62">
        <v>118</v>
      </c>
      <c r="BR61" s="62">
        <v>111</v>
      </c>
      <c r="BS61" s="62">
        <v>106</v>
      </c>
      <c r="BT61" s="62">
        <v>100</v>
      </c>
      <c r="BU61" s="62">
        <v>95</v>
      </c>
      <c r="BV61" s="62">
        <v>88</v>
      </c>
      <c r="BW61" s="62">
        <v>84</v>
      </c>
      <c r="BX61" s="62">
        <v>80</v>
      </c>
      <c r="BY61" s="62">
        <v>75</v>
      </c>
      <c r="BZ61" s="62">
        <v>72</v>
      </c>
      <c r="CA61" s="62">
        <v>64</v>
      </c>
      <c r="CB61" s="62">
        <v>58</v>
      </c>
      <c r="CC61" s="62">
        <v>57</v>
      </c>
      <c r="CD61" s="62">
        <v>52</v>
      </c>
      <c r="CE61" s="62">
        <v>48</v>
      </c>
      <c r="CF61" s="62">
        <v>45</v>
      </c>
      <c r="CG61" s="62">
        <v>42</v>
      </c>
      <c r="CH61" s="62">
        <v>38</v>
      </c>
      <c r="CI61" s="62">
        <v>35</v>
      </c>
      <c r="CJ61" s="62">
        <v>34</v>
      </c>
      <c r="CK61" s="62">
        <v>29</v>
      </c>
      <c r="CL61" s="62">
        <v>27</v>
      </c>
      <c r="CM61" s="62">
        <v>25</v>
      </c>
      <c r="CN61" s="62">
        <v>23</v>
      </c>
      <c r="CO61" s="62">
        <v>22</v>
      </c>
      <c r="CP61" s="62">
        <v>19</v>
      </c>
      <c r="CQ61" s="62">
        <v>17</v>
      </c>
      <c r="CR61" s="62">
        <v>16</v>
      </c>
      <c r="CS61" s="62">
        <v>15</v>
      </c>
      <c r="CT61" s="62">
        <v>13</v>
      </c>
      <c r="CU61" s="62">
        <v>12</v>
      </c>
      <c r="CV61" s="62">
        <v>11</v>
      </c>
      <c r="CW61" s="62">
        <v>10</v>
      </c>
      <c r="CX61" s="62">
        <v>8</v>
      </c>
      <c r="CY61" s="62">
        <v>7</v>
      </c>
      <c r="CZ61" s="62">
        <v>7</v>
      </c>
      <c r="DA61" s="62">
        <v>6</v>
      </c>
      <c r="DB61" s="62">
        <v>4</v>
      </c>
      <c r="DC61" s="62">
        <v>3</v>
      </c>
      <c r="DD61" s="62">
        <v>3</v>
      </c>
      <c r="DE61" s="62">
        <v>2</v>
      </c>
      <c r="DF61" s="62">
        <v>2</v>
      </c>
      <c r="DG61" s="62">
        <v>2</v>
      </c>
      <c r="DH61" s="62">
        <v>2</v>
      </c>
      <c r="DI61" s="62">
        <v>2</v>
      </c>
      <c r="DJ61" s="62">
        <v>2</v>
      </c>
      <c r="DK61" s="62">
        <v>2</v>
      </c>
      <c r="DL61" s="62">
        <v>2</v>
      </c>
      <c r="DM61" s="62">
        <v>2</v>
      </c>
      <c r="DN61" s="62">
        <v>1</v>
      </c>
      <c r="DO61" s="62">
        <v>0</v>
      </c>
      <c r="DP61" s="62">
        <v>0</v>
      </c>
      <c r="DQ61" s="62">
        <v>0</v>
      </c>
      <c r="DR61" s="62">
        <v>0</v>
      </c>
      <c r="DS61" s="62">
        <v>0</v>
      </c>
      <c r="DT61" s="62">
        <v>0</v>
      </c>
      <c r="DU61" s="62">
        <v>0</v>
      </c>
      <c r="DV61" s="62">
        <v>0</v>
      </c>
      <c r="DW61" s="62">
        <v>0</v>
      </c>
      <c r="DX61" s="62">
        <v>0</v>
      </c>
      <c r="DY61" s="62">
        <v>0</v>
      </c>
      <c r="DZ61" s="62">
        <v>0</v>
      </c>
      <c r="EA61" s="62">
        <v>0</v>
      </c>
      <c r="EB61" s="62">
        <v>0</v>
      </c>
      <c r="EC61" s="62">
        <v>0</v>
      </c>
      <c r="ED61" s="62">
        <v>0</v>
      </c>
      <c r="EE61" s="62">
        <v>0</v>
      </c>
      <c r="EF61" s="62">
        <v>0</v>
      </c>
      <c r="EG61" s="62">
        <v>0</v>
      </c>
      <c r="EH61" s="62">
        <v>0</v>
      </c>
      <c r="EI61" s="62">
        <v>0</v>
      </c>
      <c r="EJ61" s="62">
        <v>0</v>
      </c>
      <c r="EK61" s="62">
        <v>0</v>
      </c>
      <c r="EL61" s="62">
        <v>0</v>
      </c>
      <c r="EM61" s="62">
        <v>0</v>
      </c>
      <c r="EN61" s="62">
        <v>0</v>
      </c>
    </row>
    <row r="62" spans="1:144" outlineLevel="1" x14ac:dyDescent="0.2">
      <c r="A62" s="45" t="str">
        <f>"# "&amp;$I$2</f>
        <v># Yes</v>
      </c>
      <c r="B62" s="53">
        <f>D62-C62</f>
        <v>103</v>
      </c>
      <c r="C62" s="54">
        <f>INDEX($AR$60:$EN$60,MATCH(D58,$AR$58:$EN$58,1))</f>
        <v>22</v>
      </c>
      <c r="D62" s="52">
        <f>$E$11 * $F$11</f>
        <v>125</v>
      </c>
      <c r="E62" s="36"/>
      <c r="F62" s="46" t="str">
        <f>"% "&amp;$I$2</f>
        <v>% Yes</v>
      </c>
      <c r="G62" s="58">
        <f>B62/D63</f>
        <v>0.20599999999999999</v>
      </c>
      <c r="H62" s="59">
        <f>C62/D63</f>
        <v>4.3999999999999997E-2</v>
      </c>
      <c r="I62" s="57">
        <f>D62/D63</f>
        <v>0.25</v>
      </c>
      <c r="AQ62" s="73" t="s">
        <v>118</v>
      </c>
      <c r="AR62" s="62">
        <v>0</v>
      </c>
      <c r="AS62" s="62">
        <v>0</v>
      </c>
      <c r="AT62" s="62">
        <v>0</v>
      </c>
      <c r="AU62" s="62">
        <v>1</v>
      </c>
      <c r="AV62" s="62">
        <v>1</v>
      </c>
      <c r="AW62" s="62">
        <v>6</v>
      </c>
      <c r="AX62" s="62">
        <v>12</v>
      </c>
      <c r="AY62" s="62">
        <v>29</v>
      </c>
      <c r="AZ62" s="62">
        <v>41</v>
      </c>
      <c r="BA62" s="62">
        <v>56</v>
      </c>
      <c r="BB62" s="62">
        <v>74</v>
      </c>
      <c r="BC62" s="62">
        <v>92</v>
      </c>
      <c r="BD62" s="62">
        <v>107</v>
      </c>
      <c r="BE62" s="62">
        <v>121</v>
      </c>
      <c r="BF62" s="62">
        <v>134</v>
      </c>
      <c r="BG62" s="62">
        <v>144</v>
      </c>
      <c r="BH62" s="62">
        <v>157</v>
      </c>
      <c r="BI62" s="62">
        <v>169</v>
      </c>
      <c r="BJ62" s="62">
        <v>182</v>
      </c>
      <c r="BK62" s="62">
        <v>195</v>
      </c>
      <c r="BL62" s="62">
        <v>207</v>
      </c>
      <c r="BM62" s="62">
        <v>223</v>
      </c>
      <c r="BN62" s="62">
        <v>232</v>
      </c>
      <c r="BO62" s="62">
        <v>240</v>
      </c>
      <c r="BP62" s="62">
        <v>245</v>
      </c>
      <c r="BQ62" s="62">
        <v>257</v>
      </c>
      <c r="BR62" s="62">
        <v>264</v>
      </c>
      <c r="BS62" s="62">
        <v>269</v>
      </c>
      <c r="BT62" s="62">
        <v>275</v>
      </c>
      <c r="BU62" s="62">
        <v>280</v>
      </c>
      <c r="BV62" s="62">
        <v>287</v>
      </c>
      <c r="BW62" s="62">
        <v>291</v>
      </c>
      <c r="BX62" s="62">
        <v>295</v>
      </c>
      <c r="BY62" s="62">
        <v>300</v>
      </c>
      <c r="BZ62" s="62">
        <v>303</v>
      </c>
      <c r="CA62" s="62">
        <v>311</v>
      </c>
      <c r="CB62" s="62">
        <v>317</v>
      </c>
      <c r="CC62" s="62">
        <v>318</v>
      </c>
      <c r="CD62" s="62">
        <v>323</v>
      </c>
      <c r="CE62" s="62">
        <v>327</v>
      </c>
      <c r="CF62" s="62">
        <v>330</v>
      </c>
      <c r="CG62" s="62">
        <v>333</v>
      </c>
      <c r="CH62" s="62">
        <v>337</v>
      </c>
      <c r="CI62" s="62">
        <v>340</v>
      </c>
      <c r="CJ62" s="62">
        <v>341</v>
      </c>
      <c r="CK62" s="62">
        <v>346</v>
      </c>
      <c r="CL62" s="62">
        <v>348</v>
      </c>
      <c r="CM62" s="62">
        <v>350</v>
      </c>
      <c r="CN62" s="62">
        <v>352</v>
      </c>
      <c r="CO62" s="62">
        <v>353</v>
      </c>
      <c r="CP62" s="62">
        <v>356</v>
      </c>
      <c r="CQ62" s="62">
        <v>358</v>
      </c>
      <c r="CR62" s="62">
        <v>359</v>
      </c>
      <c r="CS62" s="62">
        <v>360</v>
      </c>
      <c r="CT62" s="62">
        <v>362</v>
      </c>
      <c r="CU62" s="62">
        <v>363</v>
      </c>
      <c r="CV62" s="62">
        <v>364</v>
      </c>
      <c r="CW62" s="62">
        <v>365</v>
      </c>
      <c r="CX62" s="62">
        <v>367</v>
      </c>
      <c r="CY62" s="62">
        <v>368</v>
      </c>
      <c r="CZ62" s="62">
        <v>368</v>
      </c>
      <c r="DA62" s="62">
        <v>369</v>
      </c>
      <c r="DB62" s="62">
        <v>371</v>
      </c>
      <c r="DC62" s="62">
        <v>372</v>
      </c>
      <c r="DD62" s="62">
        <v>372</v>
      </c>
      <c r="DE62" s="62">
        <v>373</v>
      </c>
      <c r="DF62" s="62">
        <v>373</v>
      </c>
      <c r="DG62" s="62">
        <v>373</v>
      </c>
      <c r="DH62" s="62">
        <v>373</v>
      </c>
      <c r="DI62" s="62">
        <v>373</v>
      </c>
      <c r="DJ62" s="62">
        <v>373</v>
      </c>
      <c r="DK62" s="62">
        <v>373</v>
      </c>
      <c r="DL62" s="62">
        <v>373</v>
      </c>
      <c r="DM62" s="62">
        <v>373</v>
      </c>
      <c r="DN62" s="62">
        <v>374</v>
      </c>
      <c r="DO62" s="62">
        <v>375</v>
      </c>
      <c r="DP62" s="62">
        <v>375</v>
      </c>
      <c r="DQ62" s="62">
        <v>375</v>
      </c>
      <c r="DR62" s="62">
        <v>375</v>
      </c>
      <c r="DS62" s="62">
        <v>375</v>
      </c>
      <c r="DT62" s="62">
        <v>375</v>
      </c>
      <c r="DU62" s="62">
        <v>375</v>
      </c>
      <c r="DV62" s="62">
        <v>375</v>
      </c>
      <c r="DW62" s="62">
        <v>375</v>
      </c>
      <c r="DX62" s="62">
        <v>375</v>
      </c>
      <c r="DY62" s="62">
        <v>375</v>
      </c>
      <c r="DZ62" s="62">
        <v>375</v>
      </c>
      <c r="EA62" s="62">
        <v>375</v>
      </c>
      <c r="EB62" s="62">
        <v>375</v>
      </c>
      <c r="EC62" s="62">
        <v>375</v>
      </c>
      <c r="ED62" s="62">
        <v>375</v>
      </c>
      <c r="EE62" s="62">
        <v>375</v>
      </c>
      <c r="EF62" s="62">
        <v>375</v>
      </c>
      <c r="EG62" s="62">
        <v>375</v>
      </c>
      <c r="EH62" s="62">
        <v>375</v>
      </c>
      <c r="EI62" s="62">
        <v>375</v>
      </c>
      <c r="EJ62" s="62">
        <v>375</v>
      </c>
      <c r="EK62" s="62">
        <v>375</v>
      </c>
      <c r="EL62" s="62">
        <v>375</v>
      </c>
      <c r="EM62" s="62">
        <v>375</v>
      </c>
      <c r="EN62" s="62">
        <v>375</v>
      </c>
    </row>
    <row r="63" spans="1:144" outlineLevel="1" x14ac:dyDescent="0.2">
      <c r="A63" s="45" t="s">
        <v>90</v>
      </c>
      <c r="B63" s="52">
        <f>D63-C63</f>
        <v>459</v>
      </c>
      <c r="C63" s="52">
        <f>INDEX($AR$59:$EN$59,MATCH(D58,$AR$58:$EN$58,1))</f>
        <v>41</v>
      </c>
      <c r="D63" s="52">
        <f>$F$11</f>
        <v>500</v>
      </c>
      <c r="E63" s="36"/>
      <c r="F63" s="46" t="s">
        <v>90</v>
      </c>
      <c r="G63" s="60">
        <f>B63/D63</f>
        <v>0.91800000000000004</v>
      </c>
      <c r="H63" s="60">
        <f>C63/D63</f>
        <v>8.2000000000000003E-2</v>
      </c>
      <c r="I63" s="57">
        <f>D63/D63</f>
        <v>1</v>
      </c>
      <c r="AQ63" s="73" t="s">
        <v>119</v>
      </c>
      <c r="AR63" s="62">
        <v>0</v>
      </c>
      <c r="AS63" s="62">
        <v>0</v>
      </c>
      <c r="AT63" s="62">
        <v>0</v>
      </c>
      <c r="AU63" s="62">
        <v>0</v>
      </c>
      <c r="AV63" s="62">
        <v>0</v>
      </c>
      <c r="AW63" s="62">
        <v>0</v>
      </c>
      <c r="AX63" s="62">
        <v>1</v>
      </c>
      <c r="AY63" s="62">
        <v>1</v>
      </c>
      <c r="AZ63" s="62">
        <v>1</v>
      </c>
      <c r="BA63" s="62">
        <v>5</v>
      </c>
      <c r="BB63" s="62">
        <v>6</v>
      </c>
      <c r="BC63" s="62">
        <v>7</v>
      </c>
      <c r="BD63" s="62">
        <v>9</v>
      </c>
      <c r="BE63" s="62">
        <v>11</v>
      </c>
      <c r="BF63" s="62">
        <v>13</v>
      </c>
      <c r="BG63" s="62">
        <v>19</v>
      </c>
      <c r="BH63" s="62">
        <v>21</v>
      </c>
      <c r="BI63" s="62">
        <v>23</v>
      </c>
      <c r="BJ63" s="62">
        <v>27</v>
      </c>
      <c r="BK63" s="62">
        <v>28</v>
      </c>
      <c r="BL63" s="62">
        <v>29</v>
      </c>
      <c r="BM63" s="62">
        <v>33</v>
      </c>
      <c r="BN63" s="62">
        <v>35</v>
      </c>
      <c r="BO63" s="62">
        <v>37</v>
      </c>
      <c r="BP63" s="62">
        <v>44</v>
      </c>
      <c r="BQ63" s="62">
        <v>45</v>
      </c>
      <c r="BR63" s="62">
        <v>45</v>
      </c>
      <c r="BS63" s="62">
        <v>45</v>
      </c>
      <c r="BT63" s="62">
        <v>46</v>
      </c>
      <c r="BU63" s="62">
        <v>46</v>
      </c>
      <c r="BV63" s="62">
        <v>47</v>
      </c>
      <c r="BW63" s="62">
        <v>51</v>
      </c>
      <c r="BX63" s="62">
        <v>54</v>
      </c>
      <c r="BY63" s="62">
        <v>58</v>
      </c>
      <c r="BZ63" s="62">
        <v>61</v>
      </c>
      <c r="CA63" s="62">
        <v>64</v>
      </c>
      <c r="CB63" s="62">
        <v>66</v>
      </c>
      <c r="CC63" s="62">
        <v>68</v>
      </c>
      <c r="CD63" s="62">
        <v>72</v>
      </c>
      <c r="CE63" s="62">
        <v>73</v>
      </c>
      <c r="CF63" s="62">
        <v>76</v>
      </c>
      <c r="CG63" s="62">
        <v>78</v>
      </c>
      <c r="CH63" s="62">
        <v>79</v>
      </c>
      <c r="CI63" s="62">
        <v>81</v>
      </c>
      <c r="CJ63" s="62">
        <v>83</v>
      </c>
      <c r="CK63" s="62">
        <v>88</v>
      </c>
      <c r="CL63" s="62">
        <v>91</v>
      </c>
      <c r="CM63" s="62">
        <v>94</v>
      </c>
      <c r="CN63" s="62">
        <v>96</v>
      </c>
      <c r="CO63" s="62">
        <v>101</v>
      </c>
      <c r="CP63" s="62">
        <v>103</v>
      </c>
      <c r="CQ63" s="62">
        <v>104</v>
      </c>
      <c r="CR63" s="62">
        <v>107</v>
      </c>
      <c r="CS63" s="62">
        <v>111</v>
      </c>
      <c r="CT63" s="62">
        <v>112</v>
      </c>
      <c r="CU63" s="62">
        <v>114</v>
      </c>
      <c r="CV63" s="62">
        <v>115</v>
      </c>
      <c r="CW63" s="62">
        <v>115</v>
      </c>
      <c r="CX63" s="62">
        <v>118</v>
      </c>
      <c r="CY63" s="62">
        <v>120</v>
      </c>
      <c r="CZ63" s="62">
        <v>121</v>
      </c>
      <c r="DA63" s="62">
        <v>121</v>
      </c>
      <c r="DB63" s="62">
        <v>121</v>
      </c>
      <c r="DC63" s="62">
        <v>122</v>
      </c>
      <c r="DD63" s="62">
        <v>122</v>
      </c>
      <c r="DE63" s="62">
        <v>122</v>
      </c>
      <c r="DF63" s="62">
        <v>122</v>
      </c>
      <c r="DG63" s="62">
        <v>124</v>
      </c>
      <c r="DH63" s="62">
        <v>125</v>
      </c>
      <c r="DI63" s="62">
        <v>125</v>
      </c>
      <c r="DJ63" s="62">
        <v>125</v>
      </c>
      <c r="DK63" s="62">
        <v>125</v>
      </c>
      <c r="DL63" s="62">
        <v>125</v>
      </c>
      <c r="DM63" s="62">
        <v>125</v>
      </c>
      <c r="DN63" s="62">
        <v>125</v>
      </c>
      <c r="DO63" s="62">
        <v>125</v>
      </c>
      <c r="DP63" s="62">
        <v>125</v>
      </c>
      <c r="DQ63" s="62">
        <v>125</v>
      </c>
      <c r="DR63" s="62">
        <v>125</v>
      </c>
      <c r="DS63" s="62">
        <v>125</v>
      </c>
      <c r="DT63" s="62">
        <v>125</v>
      </c>
      <c r="DU63" s="62">
        <v>125</v>
      </c>
      <c r="DV63" s="62">
        <v>125</v>
      </c>
      <c r="DW63" s="62">
        <v>125</v>
      </c>
      <c r="DX63" s="62">
        <v>125</v>
      </c>
      <c r="DY63" s="62">
        <v>125</v>
      </c>
      <c r="DZ63" s="62">
        <v>125</v>
      </c>
      <c r="EA63" s="62">
        <v>125</v>
      </c>
      <c r="EB63" s="62">
        <v>125</v>
      </c>
      <c r="EC63" s="62">
        <v>125</v>
      </c>
      <c r="ED63" s="62">
        <v>125</v>
      </c>
      <c r="EE63" s="62">
        <v>125</v>
      </c>
      <c r="EF63" s="62">
        <v>125</v>
      </c>
      <c r="EG63" s="62">
        <v>125</v>
      </c>
      <c r="EH63" s="62">
        <v>125</v>
      </c>
      <c r="EI63" s="62">
        <v>125</v>
      </c>
      <c r="EJ63" s="62">
        <v>125</v>
      </c>
      <c r="EK63" s="62">
        <v>125</v>
      </c>
      <c r="EL63" s="62">
        <v>125</v>
      </c>
      <c r="EM63" s="62">
        <v>125</v>
      </c>
      <c r="EN63" s="62">
        <v>125</v>
      </c>
    </row>
    <row r="64" spans="1:144" outlineLevel="1" x14ac:dyDescent="0.2">
      <c r="A64" s="47" t="s">
        <v>92</v>
      </c>
      <c r="B64" s="48">
        <f>G61+H62</f>
        <v>0.75600000000000001</v>
      </c>
      <c r="C64" s="38"/>
      <c r="D64" s="49" t="s">
        <v>93</v>
      </c>
      <c r="E64" s="48">
        <f>H62/I62</f>
        <v>0.17599999999999999</v>
      </c>
      <c r="F64" s="38"/>
      <c r="G64" s="49" t="s">
        <v>94</v>
      </c>
      <c r="H64" s="48">
        <f>G61/I61</f>
        <v>0.94933333333333325</v>
      </c>
      <c r="I64" s="39"/>
      <c r="AQ64" s="73"/>
      <c r="AR64" s="62"/>
      <c r="AS64" s="62"/>
      <c r="AT64" s="62"/>
      <c r="AU64" s="62"/>
      <c r="AV64" s="62"/>
      <c r="AW64" s="62"/>
      <c r="AX64" s="62"/>
      <c r="AY64" s="62"/>
      <c r="AZ64" s="62"/>
      <c r="BA64" s="62"/>
      <c r="BB64" s="62"/>
      <c r="BC64" s="62"/>
      <c r="BD64" s="62"/>
      <c r="BE64" s="62"/>
      <c r="BF64" s="62"/>
      <c r="BG64" s="62"/>
      <c r="BH64" s="62"/>
      <c r="BI64" s="62"/>
      <c r="BJ64" s="62"/>
      <c r="BK64" s="62"/>
      <c r="BL64" s="62"/>
      <c r="BM64" s="62"/>
      <c r="BN64" s="62"/>
      <c r="BO64" s="62"/>
      <c r="BP64" s="62"/>
      <c r="BQ64" s="62"/>
      <c r="BR64" s="62"/>
      <c r="BS64" s="62"/>
      <c r="BT64" s="62"/>
      <c r="BU64" s="62"/>
      <c r="BV64" s="62"/>
      <c r="BW64" s="62"/>
      <c r="BX64" s="62"/>
      <c r="BY64" s="62"/>
      <c r="BZ64" s="62"/>
      <c r="CA64" s="62"/>
      <c r="CB64" s="62"/>
      <c r="CC64" s="62"/>
      <c r="CD64" s="62"/>
      <c r="CE64" s="62"/>
      <c r="CF64" s="62"/>
      <c r="CG64" s="62"/>
      <c r="CH64" s="62"/>
      <c r="CI64" s="62"/>
      <c r="CJ64" s="62"/>
      <c r="CK64" s="62"/>
      <c r="CL64" s="62"/>
      <c r="CM64" s="62"/>
      <c r="CN64" s="62"/>
      <c r="CO64" s="62"/>
      <c r="CP64" s="62"/>
      <c r="CQ64" s="62"/>
      <c r="CR64" s="62"/>
      <c r="CS64" s="62"/>
      <c r="CT64" s="62"/>
      <c r="CU64" s="62"/>
      <c r="CV64" s="62"/>
      <c r="CW64" s="62"/>
      <c r="CX64" s="62"/>
      <c r="CY64" s="62"/>
      <c r="CZ64" s="62"/>
      <c r="DA64" s="62"/>
      <c r="DB64" s="62"/>
      <c r="DC64" s="62"/>
      <c r="DD64" s="62"/>
      <c r="DE64" s="62"/>
      <c r="DF64" s="62"/>
      <c r="DG64" s="62"/>
      <c r="DH64" s="62"/>
      <c r="DI64" s="62"/>
      <c r="DJ64" s="62"/>
      <c r="DK64" s="62"/>
      <c r="DL64" s="62"/>
      <c r="DM64" s="62"/>
      <c r="DN64" s="62"/>
      <c r="DO64" s="62"/>
      <c r="DP64" s="62"/>
      <c r="DQ64" s="62"/>
      <c r="DR64" s="62"/>
      <c r="DS64" s="62"/>
      <c r="DT64" s="62"/>
      <c r="DU64" s="62"/>
      <c r="DV64" s="62"/>
      <c r="DW64" s="62"/>
      <c r="DX64" s="62"/>
      <c r="DY64" s="62"/>
      <c r="DZ64" s="62"/>
      <c r="EA64" s="62"/>
      <c r="EB64" s="62"/>
      <c r="EC64" s="62"/>
      <c r="ED64" s="62"/>
      <c r="EE64" s="62"/>
      <c r="EF64" s="62"/>
      <c r="EG64" s="62"/>
      <c r="EH64" s="62"/>
      <c r="EI64" s="62"/>
      <c r="EJ64" s="62"/>
      <c r="EK64" s="62"/>
      <c r="EL64" s="62"/>
      <c r="EM64" s="62"/>
      <c r="EN64" s="62"/>
    </row>
    <row r="65" spans="1:144" x14ac:dyDescent="0.2">
      <c r="A65" s="74"/>
      <c r="AQ65" s="62"/>
      <c r="AR65" s="62"/>
      <c r="AS65" s="62"/>
      <c r="AT65" s="62"/>
      <c r="AU65" s="62"/>
      <c r="AV65" s="62"/>
      <c r="AW65" s="62"/>
      <c r="AX65" s="62"/>
      <c r="AY65" s="62"/>
      <c r="AZ65" s="62"/>
      <c r="BA65" s="62"/>
      <c r="BB65" s="62"/>
      <c r="BC65" s="62"/>
      <c r="BD65" s="62"/>
      <c r="BE65" s="62"/>
      <c r="BF65" s="62"/>
      <c r="BG65" s="62"/>
      <c r="BH65" s="62"/>
      <c r="BI65" s="62"/>
      <c r="BJ65" s="62"/>
      <c r="BK65" s="62"/>
      <c r="BL65" s="62"/>
      <c r="BM65" s="62"/>
      <c r="BN65" s="62"/>
      <c r="BO65" s="62"/>
      <c r="BP65" s="62"/>
      <c r="BQ65" s="62"/>
      <c r="BR65" s="62"/>
      <c r="BS65" s="62"/>
      <c r="BT65" s="62"/>
      <c r="BU65" s="62"/>
      <c r="BV65" s="62"/>
      <c r="BW65" s="62"/>
      <c r="BX65" s="62"/>
      <c r="BY65" s="62"/>
      <c r="BZ65" s="62"/>
      <c r="CA65" s="62"/>
      <c r="CB65" s="62"/>
      <c r="CC65" s="62"/>
      <c r="CD65" s="62"/>
      <c r="CE65" s="62"/>
      <c r="CF65" s="62"/>
      <c r="CG65" s="62"/>
      <c r="CH65" s="62"/>
      <c r="CI65" s="62"/>
      <c r="CJ65" s="62"/>
      <c r="CK65" s="62"/>
      <c r="CL65" s="62"/>
      <c r="CM65" s="62"/>
      <c r="CN65" s="62"/>
      <c r="CO65" s="62"/>
      <c r="CP65" s="62"/>
      <c r="CQ65" s="62"/>
      <c r="CR65" s="62"/>
      <c r="CS65" s="62"/>
      <c r="CT65" s="62"/>
      <c r="CU65" s="62"/>
      <c r="CV65" s="62"/>
      <c r="CW65" s="62"/>
      <c r="CX65" s="62"/>
      <c r="CY65" s="62"/>
      <c r="CZ65" s="62"/>
      <c r="DA65" s="62"/>
      <c r="DB65" s="62"/>
      <c r="DC65" s="62"/>
      <c r="DD65" s="62"/>
      <c r="DE65" s="62"/>
      <c r="DF65" s="62"/>
      <c r="DG65" s="62"/>
      <c r="DH65" s="62"/>
      <c r="DI65" s="62"/>
      <c r="DJ65" s="62"/>
      <c r="DK65" s="62"/>
      <c r="DL65" s="62"/>
      <c r="DM65" s="62"/>
      <c r="DN65" s="62"/>
      <c r="DO65" s="62"/>
      <c r="DP65" s="62"/>
      <c r="DQ65" s="62"/>
      <c r="DR65" s="62"/>
      <c r="DS65" s="62"/>
      <c r="DT65" s="62"/>
      <c r="DU65" s="62"/>
      <c r="DV65" s="62"/>
      <c r="DW65" s="62"/>
      <c r="DX65" s="62"/>
      <c r="DY65" s="62"/>
      <c r="DZ65" s="62"/>
      <c r="EA65" s="62"/>
      <c r="EB65" s="62"/>
      <c r="EC65" s="62"/>
      <c r="ED65" s="62"/>
      <c r="EE65" s="62"/>
      <c r="EF65" s="62"/>
      <c r="EG65" s="62"/>
      <c r="EH65" s="62"/>
      <c r="EI65" s="62"/>
      <c r="EJ65" s="62"/>
      <c r="EK65" s="62"/>
      <c r="EL65" s="62"/>
      <c r="EM65" s="62"/>
      <c r="EN65" s="62"/>
    </row>
    <row r="66" spans="1:144" x14ac:dyDescent="0.2">
      <c r="A66" s="14" t="s">
        <v>95</v>
      </c>
      <c r="AQ66" s="62" t="s">
        <v>120</v>
      </c>
      <c r="AR66" s="62"/>
      <c r="AS66" s="62"/>
      <c r="AT66" s="62"/>
      <c r="AU66" s="62"/>
      <c r="AV66" s="62"/>
      <c r="AW66" s="62"/>
      <c r="AX66" s="62"/>
      <c r="AY66" s="62"/>
      <c r="AZ66" s="62"/>
      <c r="BA66" s="62"/>
      <c r="BB66" s="62"/>
      <c r="BC66" s="62"/>
      <c r="BD66" s="62"/>
      <c r="BE66" s="62"/>
      <c r="BF66" s="62"/>
      <c r="BG66" s="62"/>
      <c r="BH66" s="62"/>
      <c r="BI66" s="62"/>
      <c r="BJ66" s="62"/>
      <c r="BK66" s="62"/>
      <c r="BL66" s="62"/>
      <c r="BM66" s="62"/>
      <c r="BN66" s="62"/>
      <c r="BO66" s="62"/>
      <c r="BP66" s="62"/>
      <c r="BQ66" s="62"/>
      <c r="BR66" s="62"/>
      <c r="BS66" s="62"/>
      <c r="BT66" s="62"/>
      <c r="BU66" s="62"/>
      <c r="BV66" s="62"/>
      <c r="BW66" s="62"/>
      <c r="BX66" s="62"/>
      <c r="BY66" s="62"/>
      <c r="BZ66" s="62"/>
      <c r="CA66" s="62"/>
      <c r="CB66" s="62"/>
      <c r="CC66" s="62"/>
      <c r="CD66" s="62"/>
      <c r="CE66" s="62"/>
      <c r="CF66" s="62"/>
      <c r="CG66" s="62"/>
      <c r="CH66" s="62"/>
      <c r="CI66" s="62"/>
      <c r="CJ66" s="62"/>
      <c r="CK66" s="62"/>
      <c r="CL66" s="62"/>
      <c r="CM66" s="62"/>
      <c r="CN66" s="62"/>
      <c r="CO66" s="62"/>
      <c r="CP66" s="62"/>
      <c r="CQ66" s="62"/>
      <c r="CR66" s="62"/>
      <c r="CS66" s="62"/>
      <c r="CT66" s="62"/>
      <c r="CU66" s="62"/>
      <c r="CV66" s="62"/>
      <c r="CW66" s="62"/>
      <c r="CX66" s="62"/>
      <c r="CY66" s="62"/>
      <c r="CZ66" s="62"/>
      <c r="DA66" s="62"/>
      <c r="DB66" s="62"/>
      <c r="DC66" s="62"/>
      <c r="DD66" s="62"/>
      <c r="DE66" s="62"/>
      <c r="DF66" s="62"/>
      <c r="DG66" s="62"/>
      <c r="DH66" s="62"/>
      <c r="DI66" s="62"/>
      <c r="DJ66" s="62"/>
      <c r="DK66" s="62"/>
      <c r="DL66" s="62"/>
      <c r="DM66" s="62"/>
      <c r="DN66" s="62"/>
      <c r="DO66" s="62"/>
      <c r="DP66" s="62"/>
      <c r="DQ66" s="62"/>
      <c r="DR66" s="62"/>
      <c r="DS66" s="62"/>
      <c r="DT66" s="62"/>
      <c r="DU66" s="62"/>
      <c r="DV66" s="62"/>
      <c r="DW66" s="62"/>
      <c r="DX66" s="62"/>
      <c r="DY66" s="62"/>
      <c r="DZ66" s="62"/>
      <c r="EA66" s="62"/>
      <c r="EB66" s="62"/>
      <c r="EC66" s="62"/>
      <c r="ED66" s="62"/>
      <c r="EE66" s="62"/>
      <c r="EF66" s="62"/>
      <c r="EG66" s="62"/>
      <c r="EH66" s="62"/>
      <c r="EI66" s="62"/>
      <c r="EJ66" s="62"/>
      <c r="EK66" s="62"/>
      <c r="EL66" s="62"/>
      <c r="EM66" s="62"/>
      <c r="EN66" s="62"/>
    </row>
    <row r="67" spans="1:144" outlineLevel="1" x14ac:dyDescent="0.2">
      <c r="AQ67" s="62" t="s">
        <v>114</v>
      </c>
      <c r="AR67" s="62">
        <v>0</v>
      </c>
      <c r="AS67" s="62">
        <v>0.01</v>
      </c>
      <c r="AT67" s="62">
        <v>0.02</v>
      </c>
      <c r="AU67" s="62">
        <v>0.03</v>
      </c>
      <c r="AV67" s="62">
        <v>0.04</v>
      </c>
      <c r="AW67" s="62">
        <v>0.05</v>
      </c>
      <c r="AX67" s="62">
        <v>6.0000000000000005E-2</v>
      </c>
      <c r="AY67" s="62">
        <v>7.0000000000000007E-2</v>
      </c>
      <c r="AZ67" s="62">
        <v>0.08</v>
      </c>
      <c r="BA67" s="62">
        <v>0.09</v>
      </c>
      <c r="BB67" s="62">
        <v>9.9999999999999992E-2</v>
      </c>
      <c r="BC67" s="62">
        <v>0.10999999999999999</v>
      </c>
      <c r="BD67" s="62">
        <v>0.11999999999999998</v>
      </c>
      <c r="BE67" s="62">
        <v>0.12999999999999998</v>
      </c>
      <c r="BF67" s="62">
        <v>0.13999999999999999</v>
      </c>
      <c r="BG67" s="62">
        <v>0.15</v>
      </c>
      <c r="BH67" s="62">
        <v>0.16</v>
      </c>
      <c r="BI67" s="62">
        <v>0.17</v>
      </c>
      <c r="BJ67" s="62">
        <v>0.18000000000000002</v>
      </c>
      <c r="BK67" s="62">
        <v>0.19000000000000003</v>
      </c>
      <c r="BL67" s="62">
        <v>0.20000000000000004</v>
      </c>
      <c r="BM67" s="62">
        <v>0.21000000000000005</v>
      </c>
      <c r="BN67" s="62">
        <v>0.22000000000000006</v>
      </c>
      <c r="BO67" s="62">
        <v>0.23000000000000007</v>
      </c>
      <c r="BP67" s="62">
        <v>0.24000000000000007</v>
      </c>
      <c r="BQ67" s="62">
        <v>0.25000000000000006</v>
      </c>
      <c r="BR67" s="62">
        <v>0.26000000000000006</v>
      </c>
      <c r="BS67" s="62">
        <v>0.27000000000000007</v>
      </c>
      <c r="BT67" s="62">
        <v>0.28000000000000008</v>
      </c>
      <c r="BU67" s="62">
        <v>0.29000000000000009</v>
      </c>
      <c r="BV67" s="62">
        <v>0.3000000000000001</v>
      </c>
      <c r="BW67" s="62">
        <v>0.31000000000000011</v>
      </c>
      <c r="BX67" s="62">
        <v>0.32000000000000012</v>
      </c>
      <c r="BY67" s="62">
        <v>0.33000000000000013</v>
      </c>
      <c r="BZ67" s="62">
        <v>0.34000000000000014</v>
      </c>
      <c r="CA67" s="62">
        <v>0.35000000000000014</v>
      </c>
      <c r="CB67" s="62">
        <v>0.36000000000000015</v>
      </c>
      <c r="CC67" s="62">
        <v>0.37000000000000016</v>
      </c>
      <c r="CD67" s="62">
        <v>0.38000000000000017</v>
      </c>
      <c r="CE67" s="62">
        <v>0.39000000000000018</v>
      </c>
      <c r="CF67" s="62">
        <v>0.40000000000000019</v>
      </c>
      <c r="CG67" s="62">
        <v>0.4100000000000002</v>
      </c>
      <c r="CH67" s="62">
        <v>0.42000000000000021</v>
      </c>
      <c r="CI67" s="62">
        <v>0.43000000000000022</v>
      </c>
      <c r="CJ67" s="62">
        <v>0.44000000000000022</v>
      </c>
      <c r="CK67" s="62">
        <v>0.45000000000000023</v>
      </c>
      <c r="CL67" s="62">
        <v>0.46000000000000024</v>
      </c>
      <c r="CM67" s="62">
        <v>0.47000000000000025</v>
      </c>
      <c r="CN67" s="62">
        <v>0.48000000000000026</v>
      </c>
      <c r="CO67" s="62">
        <v>0.49000000000000027</v>
      </c>
      <c r="CP67" s="62">
        <v>0.50000000000000022</v>
      </c>
      <c r="CQ67" s="62">
        <v>0.51000000000000023</v>
      </c>
      <c r="CR67" s="62">
        <v>0.52000000000000024</v>
      </c>
      <c r="CS67" s="62">
        <v>0.53000000000000025</v>
      </c>
      <c r="CT67" s="62">
        <v>0.54000000000000026</v>
      </c>
      <c r="CU67" s="62">
        <v>0.55000000000000027</v>
      </c>
      <c r="CV67" s="62">
        <v>0.56000000000000028</v>
      </c>
      <c r="CW67" s="62">
        <v>0.57000000000000028</v>
      </c>
      <c r="CX67" s="62">
        <v>0.58000000000000029</v>
      </c>
      <c r="CY67" s="62">
        <v>0.5900000000000003</v>
      </c>
      <c r="CZ67" s="62">
        <v>0.60000000000000031</v>
      </c>
      <c r="DA67" s="62">
        <v>0.61000000000000032</v>
      </c>
      <c r="DB67" s="62">
        <v>0.62000000000000033</v>
      </c>
      <c r="DC67" s="62">
        <v>0.63000000000000034</v>
      </c>
      <c r="DD67" s="62">
        <v>0.64000000000000035</v>
      </c>
      <c r="DE67" s="62">
        <v>0.65000000000000036</v>
      </c>
      <c r="DF67" s="62">
        <v>0.66000000000000036</v>
      </c>
      <c r="DG67" s="62">
        <v>0.67000000000000037</v>
      </c>
      <c r="DH67" s="62">
        <v>0.68000000000000038</v>
      </c>
      <c r="DI67" s="62">
        <v>0.69000000000000039</v>
      </c>
      <c r="DJ67" s="62">
        <v>0.7000000000000004</v>
      </c>
      <c r="DK67" s="62">
        <v>0.71000000000000041</v>
      </c>
      <c r="DL67" s="62">
        <v>0.72000000000000042</v>
      </c>
      <c r="DM67" s="62">
        <v>0.73000000000000043</v>
      </c>
      <c r="DN67" s="62">
        <v>0.74000000000000044</v>
      </c>
      <c r="DO67" s="62">
        <v>0.75000000000000044</v>
      </c>
      <c r="DP67" s="62">
        <v>0.76000000000000045</v>
      </c>
      <c r="DQ67" s="62">
        <v>0.77000000000000046</v>
      </c>
      <c r="DR67" s="62">
        <v>0.78000000000000047</v>
      </c>
      <c r="DS67" s="62">
        <v>0.79000000000000048</v>
      </c>
      <c r="DT67" s="62">
        <v>0.80000000000000049</v>
      </c>
      <c r="DU67" s="62">
        <v>0.8100000000000005</v>
      </c>
      <c r="DV67" s="62">
        <v>0.82000000000000051</v>
      </c>
      <c r="DW67" s="62">
        <v>0.83000000000000052</v>
      </c>
      <c r="DX67" s="62">
        <v>0.84000000000000052</v>
      </c>
      <c r="DY67" s="62">
        <v>0.85000000000000053</v>
      </c>
      <c r="DZ67" s="62">
        <v>0.86000000000000054</v>
      </c>
      <c r="EA67" s="62">
        <v>0.87000000000000055</v>
      </c>
      <c r="EB67" s="62">
        <v>0.88000000000000056</v>
      </c>
      <c r="EC67" s="62">
        <v>0.89000000000000057</v>
      </c>
      <c r="ED67" s="62">
        <v>0.90000000000000058</v>
      </c>
      <c r="EE67" s="62">
        <v>0.91000000000000059</v>
      </c>
      <c r="EF67" s="62">
        <v>0.9200000000000006</v>
      </c>
      <c r="EG67" s="62">
        <v>0.9300000000000006</v>
      </c>
      <c r="EH67" s="62">
        <v>0.94000000000000061</v>
      </c>
      <c r="EI67" s="62">
        <v>0.95000000000000062</v>
      </c>
      <c r="EJ67" s="62">
        <v>0.96000000000000063</v>
      </c>
      <c r="EK67" s="62">
        <v>0.97000000000000064</v>
      </c>
      <c r="EL67" s="62">
        <v>0.98000000000000065</v>
      </c>
      <c r="EM67" s="62">
        <v>0.99000000000000066</v>
      </c>
      <c r="EN67" s="62">
        <v>1.0000000000000007</v>
      </c>
    </row>
    <row r="68" spans="1:144" outlineLevel="1" x14ac:dyDescent="0.2">
      <c r="AQ68" s="62" t="s">
        <v>121</v>
      </c>
      <c r="AR68" s="62">
        <v>1</v>
      </c>
      <c r="AS68" s="62">
        <v>1</v>
      </c>
      <c r="AT68" s="62">
        <v>1</v>
      </c>
      <c r="AU68" s="62">
        <v>1</v>
      </c>
      <c r="AV68" s="62">
        <v>1</v>
      </c>
      <c r="AW68" s="62">
        <v>1</v>
      </c>
      <c r="AX68" s="62">
        <v>0.99199999999999999</v>
      </c>
      <c r="AY68" s="62">
        <v>0.99199999999999999</v>
      </c>
      <c r="AZ68" s="62">
        <v>0.99199999999999999</v>
      </c>
      <c r="BA68" s="62">
        <v>0.96</v>
      </c>
      <c r="BB68" s="62">
        <v>0.95199999999999996</v>
      </c>
      <c r="BC68" s="62">
        <v>0.94399999999999995</v>
      </c>
      <c r="BD68" s="62">
        <v>0.92800000000000005</v>
      </c>
      <c r="BE68" s="62">
        <v>0.91200000000000003</v>
      </c>
      <c r="BF68" s="62">
        <v>0.89600000000000002</v>
      </c>
      <c r="BG68" s="62">
        <v>0.84799999999999998</v>
      </c>
      <c r="BH68" s="62">
        <v>0.83199999999999996</v>
      </c>
      <c r="BI68" s="62">
        <v>0.81599999999999995</v>
      </c>
      <c r="BJ68" s="62">
        <v>0.78400000000000003</v>
      </c>
      <c r="BK68" s="62">
        <v>0.77600000000000002</v>
      </c>
      <c r="BL68" s="62">
        <v>0.76800000000000002</v>
      </c>
      <c r="BM68" s="62">
        <v>0.73599999999999999</v>
      </c>
      <c r="BN68" s="62">
        <v>0.72</v>
      </c>
      <c r="BO68" s="62">
        <v>0.70399999999999996</v>
      </c>
      <c r="BP68" s="62">
        <v>0.64800000000000002</v>
      </c>
      <c r="BQ68" s="62">
        <v>0.64</v>
      </c>
      <c r="BR68" s="62">
        <v>0.64</v>
      </c>
      <c r="BS68" s="62">
        <v>0.64</v>
      </c>
      <c r="BT68" s="62">
        <v>0.63200000000000001</v>
      </c>
      <c r="BU68" s="62">
        <v>0.63200000000000001</v>
      </c>
      <c r="BV68" s="62">
        <v>0.624</v>
      </c>
      <c r="BW68" s="62">
        <v>0.59199999999999997</v>
      </c>
      <c r="BX68" s="62">
        <v>0.56799999999999995</v>
      </c>
      <c r="BY68" s="62">
        <v>0.53600000000000003</v>
      </c>
      <c r="BZ68" s="62">
        <v>0.51200000000000001</v>
      </c>
      <c r="CA68" s="62">
        <v>0.48799999999999999</v>
      </c>
      <c r="CB68" s="62">
        <v>0.47199999999999998</v>
      </c>
      <c r="CC68" s="62">
        <v>0.45600000000000002</v>
      </c>
      <c r="CD68" s="62">
        <v>0.42399999999999999</v>
      </c>
      <c r="CE68" s="62">
        <v>0.41599999999999998</v>
      </c>
      <c r="CF68" s="62">
        <v>0.39200000000000002</v>
      </c>
      <c r="CG68" s="62">
        <v>0.376</v>
      </c>
      <c r="CH68" s="62">
        <v>0.36799999999999999</v>
      </c>
      <c r="CI68" s="62">
        <v>0.35199999999999998</v>
      </c>
      <c r="CJ68" s="62">
        <v>0.33600000000000002</v>
      </c>
      <c r="CK68" s="62">
        <v>0.29599999999999999</v>
      </c>
      <c r="CL68" s="62">
        <v>0.27200000000000002</v>
      </c>
      <c r="CM68" s="62">
        <v>0.248</v>
      </c>
      <c r="CN68" s="62">
        <v>0.23200000000000001</v>
      </c>
      <c r="CO68" s="62">
        <v>0.192</v>
      </c>
      <c r="CP68" s="62">
        <v>0.17599999999999999</v>
      </c>
      <c r="CQ68" s="62">
        <v>0.16800000000000001</v>
      </c>
      <c r="CR68" s="62">
        <v>0.14399999999999999</v>
      </c>
      <c r="CS68" s="62">
        <v>0.112</v>
      </c>
      <c r="CT68" s="62">
        <v>0.104</v>
      </c>
      <c r="CU68" s="62">
        <v>8.7999999999999995E-2</v>
      </c>
      <c r="CV68" s="62">
        <v>0.08</v>
      </c>
      <c r="CW68" s="62">
        <v>0.08</v>
      </c>
      <c r="CX68" s="62">
        <v>5.6000000000000001E-2</v>
      </c>
      <c r="CY68" s="62">
        <v>0.04</v>
      </c>
      <c r="CZ68" s="62">
        <v>3.2000000000000001E-2</v>
      </c>
      <c r="DA68" s="62">
        <v>3.2000000000000001E-2</v>
      </c>
      <c r="DB68" s="62">
        <v>3.2000000000000001E-2</v>
      </c>
      <c r="DC68" s="62">
        <v>2.4E-2</v>
      </c>
      <c r="DD68" s="62">
        <v>2.4E-2</v>
      </c>
      <c r="DE68" s="62">
        <v>2.4E-2</v>
      </c>
      <c r="DF68" s="62">
        <v>2.4E-2</v>
      </c>
      <c r="DG68" s="62">
        <v>8.0000000000000002E-3</v>
      </c>
      <c r="DH68" s="62">
        <v>0</v>
      </c>
      <c r="DI68" s="62">
        <v>0</v>
      </c>
      <c r="DJ68" s="62">
        <v>0</v>
      </c>
      <c r="DK68" s="62">
        <v>0</v>
      </c>
      <c r="DL68" s="62">
        <v>0</v>
      </c>
      <c r="DM68" s="62">
        <v>0</v>
      </c>
      <c r="DN68" s="62">
        <v>0</v>
      </c>
      <c r="DO68" s="62">
        <v>0</v>
      </c>
      <c r="DP68" s="62">
        <v>0</v>
      </c>
      <c r="DQ68" s="62">
        <v>0</v>
      </c>
      <c r="DR68" s="62">
        <v>0</v>
      </c>
      <c r="DS68" s="62">
        <v>0</v>
      </c>
      <c r="DT68" s="62">
        <v>0</v>
      </c>
      <c r="DU68" s="62">
        <v>0</v>
      </c>
      <c r="DV68" s="62">
        <v>0</v>
      </c>
      <c r="DW68" s="62">
        <v>0</v>
      </c>
      <c r="DX68" s="62">
        <v>0</v>
      </c>
      <c r="DY68" s="62">
        <v>0</v>
      </c>
      <c r="DZ68" s="62">
        <v>0</v>
      </c>
      <c r="EA68" s="62">
        <v>0</v>
      </c>
      <c r="EB68" s="62">
        <v>0</v>
      </c>
      <c r="EC68" s="62">
        <v>0</v>
      </c>
      <c r="ED68" s="62">
        <v>0</v>
      </c>
      <c r="EE68" s="62">
        <v>0</v>
      </c>
      <c r="EF68" s="62">
        <v>0</v>
      </c>
      <c r="EG68" s="62">
        <v>0</v>
      </c>
      <c r="EH68" s="62">
        <v>0</v>
      </c>
      <c r="EI68" s="62">
        <v>0</v>
      </c>
      <c r="EJ68" s="62">
        <v>0</v>
      </c>
      <c r="EK68" s="62">
        <v>0</v>
      </c>
      <c r="EL68" s="62">
        <v>0</v>
      </c>
      <c r="EM68" s="62">
        <v>0</v>
      </c>
      <c r="EN68" s="62">
        <v>0</v>
      </c>
    </row>
    <row r="69" spans="1:144" outlineLevel="1" x14ac:dyDescent="0.2">
      <c r="B69" s="4" t="s">
        <v>124</v>
      </c>
      <c r="C69" s="4">
        <f>$AR$71</f>
        <v>0.72808533333333314</v>
      </c>
      <c r="AQ69" s="62" t="s">
        <v>122</v>
      </c>
      <c r="AR69" s="62">
        <v>1</v>
      </c>
      <c r="AS69" s="62">
        <v>1</v>
      </c>
      <c r="AT69" s="62">
        <v>1</v>
      </c>
      <c r="AU69" s="62">
        <v>0.99733333333333329</v>
      </c>
      <c r="AV69" s="62">
        <v>0.99733333333333329</v>
      </c>
      <c r="AW69" s="62">
        <v>0.98399999999999999</v>
      </c>
      <c r="AX69" s="62">
        <v>0.96799999999999997</v>
      </c>
      <c r="AY69" s="62">
        <v>0.92266666666666663</v>
      </c>
      <c r="AZ69" s="62">
        <v>0.89066666666666672</v>
      </c>
      <c r="BA69" s="62">
        <v>0.85066666666666668</v>
      </c>
      <c r="BB69" s="62">
        <v>0.80266666666666664</v>
      </c>
      <c r="BC69" s="62">
        <v>0.75466666666666671</v>
      </c>
      <c r="BD69" s="62">
        <v>0.71466666666666667</v>
      </c>
      <c r="BE69" s="62">
        <v>0.67733333333333334</v>
      </c>
      <c r="BF69" s="62">
        <v>0.64266666666666672</v>
      </c>
      <c r="BG69" s="62">
        <v>0.61599999999999999</v>
      </c>
      <c r="BH69" s="62">
        <v>0.58133333333333337</v>
      </c>
      <c r="BI69" s="62">
        <v>0.54933333333333334</v>
      </c>
      <c r="BJ69" s="62">
        <v>0.51466666666666672</v>
      </c>
      <c r="BK69" s="62">
        <v>0.48</v>
      </c>
      <c r="BL69" s="62">
        <v>0.44800000000000001</v>
      </c>
      <c r="BM69" s="62">
        <v>0.40533333333333332</v>
      </c>
      <c r="BN69" s="62">
        <v>0.38133333333333336</v>
      </c>
      <c r="BO69" s="62">
        <v>0.36</v>
      </c>
      <c r="BP69" s="62">
        <v>0.34666666666666668</v>
      </c>
      <c r="BQ69" s="62">
        <v>0.31466666666666665</v>
      </c>
      <c r="BR69" s="62">
        <v>0.29599999999999999</v>
      </c>
      <c r="BS69" s="62">
        <v>0.28266666666666668</v>
      </c>
      <c r="BT69" s="62">
        <v>0.26666666666666666</v>
      </c>
      <c r="BU69" s="62">
        <v>0.25333333333333335</v>
      </c>
      <c r="BV69" s="62">
        <v>0.23466666666666666</v>
      </c>
      <c r="BW69" s="62">
        <v>0.224</v>
      </c>
      <c r="BX69" s="62">
        <v>0.21333333333333335</v>
      </c>
      <c r="BY69" s="62">
        <v>0.2</v>
      </c>
      <c r="BZ69" s="62">
        <v>0.192</v>
      </c>
      <c r="CA69" s="62">
        <v>0.17066666666666666</v>
      </c>
      <c r="CB69" s="62">
        <v>0.15466666666666667</v>
      </c>
      <c r="CC69" s="62">
        <v>0.152</v>
      </c>
      <c r="CD69" s="62">
        <v>0.13866666666666666</v>
      </c>
      <c r="CE69" s="62">
        <v>0.128</v>
      </c>
      <c r="CF69" s="62">
        <v>0.12</v>
      </c>
      <c r="CG69" s="62">
        <v>0.112</v>
      </c>
      <c r="CH69" s="62">
        <v>0.10133333333333333</v>
      </c>
      <c r="CI69" s="62">
        <v>9.3333333333333338E-2</v>
      </c>
      <c r="CJ69" s="62">
        <v>9.0666666666666673E-2</v>
      </c>
      <c r="CK69" s="62">
        <v>7.7333333333333337E-2</v>
      </c>
      <c r="CL69" s="62">
        <v>7.1999999999999995E-2</v>
      </c>
      <c r="CM69" s="62">
        <v>6.6666666666666666E-2</v>
      </c>
      <c r="CN69" s="62">
        <v>6.133333333333333E-2</v>
      </c>
      <c r="CO69" s="62">
        <v>5.8666666666666666E-2</v>
      </c>
      <c r="CP69" s="62">
        <v>5.0666666666666665E-2</v>
      </c>
      <c r="CQ69" s="62">
        <v>4.5333333333333337E-2</v>
      </c>
      <c r="CR69" s="62">
        <v>4.2666666666666665E-2</v>
      </c>
      <c r="CS69" s="62">
        <v>0.04</v>
      </c>
      <c r="CT69" s="62">
        <v>3.4666666666666665E-2</v>
      </c>
      <c r="CU69" s="62">
        <v>3.2000000000000001E-2</v>
      </c>
      <c r="CV69" s="62">
        <v>2.9333333333333333E-2</v>
      </c>
      <c r="CW69" s="62">
        <v>2.6666666666666668E-2</v>
      </c>
      <c r="CX69" s="62">
        <v>2.1333333333333333E-2</v>
      </c>
      <c r="CY69" s="62">
        <v>1.8666666666666668E-2</v>
      </c>
      <c r="CZ69" s="62">
        <v>1.8666666666666668E-2</v>
      </c>
      <c r="DA69" s="62">
        <v>1.6E-2</v>
      </c>
      <c r="DB69" s="62">
        <v>1.0666666666666666E-2</v>
      </c>
      <c r="DC69" s="62">
        <v>8.0000000000000002E-3</v>
      </c>
      <c r="DD69" s="62">
        <v>8.0000000000000002E-3</v>
      </c>
      <c r="DE69" s="62">
        <v>5.3333333333333332E-3</v>
      </c>
      <c r="DF69" s="62">
        <v>5.3333333333333332E-3</v>
      </c>
      <c r="DG69" s="62">
        <v>5.3333333333333332E-3</v>
      </c>
      <c r="DH69" s="62">
        <v>5.3333333333333332E-3</v>
      </c>
      <c r="DI69" s="62">
        <v>5.3333333333333332E-3</v>
      </c>
      <c r="DJ69" s="62">
        <v>5.3333333333333332E-3</v>
      </c>
      <c r="DK69" s="62">
        <v>5.3333333333333332E-3</v>
      </c>
      <c r="DL69" s="62">
        <v>5.3333333333333332E-3</v>
      </c>
      <c r="DM69" s="62">
        <v>5.3333333333333332E-3</v>
      </c>
      <c r="DN69" s="62">
        <v>2.6666666666666666E-3</v>
      </c>
      <c r="DO69" s="62">
        <v>0</v>
      </c>
      <c r="DP69" s="62">
        <v>0</v>
      </c>
      <c r="DQ69" s="62">
        <v>0</v>
      </c>
      <c r="DR69" s="62">
        <v>0</v>
      </c>
      <c r="DS69" s="62">
        <v>0</v>
      </c>
      <c r="DT69" s="62">
        <v>0</v>
      </c>
      <c r="DU69" s="62">
        <v>0</v>
      </c>
      <c r="DV69" s="62">
        <v>0</v>
      </c>
      <c r="DW69" s="62">
        <v>0</v>
      </c>
      <c r="DX69" s="62">
        <v>0</v>
      </c>
      <c r="DY69" s="62">
        <v>0</v>
      </c>
      <c r="DZ69" s="62">
        <v>0</v>
      </c>
      <c r="EA69" s="62">
        <v>0</v>
      </c>
      <c r="EB69" s="62">
        <v>0</v>
      </c>
      <c r="EC69" s="62">
        <v>0</v>
      </c>
      <c r="ED69" s="62">
        <v>0</v>
      </c>
      <c r="EE69" s="62">
        <v>0</v>
      </c>
      <c r="EF69" s="62">
        <v>0</v>
      </c>
      <c r="EG69" s="62">
        <v>0</v>
      </c>
      <c r="EH69" s="62">
        <v>0</v>
      </c>
      <c r="EI69" s="62">
        <v>0</v>
      </c>
      <c r="EJ69" s="62">
        <v>0</v>
      </c>
      <c r="EK69" s="62">
        <v>0</v>
      </c>
      <c r="EL69" s="62">
        <v>0</v>
      </c>
      <c r="EM69" s="62">
        <v>0</v>
      </c>
      <c r="EN69" s="62">
        <v>0</v>
      </c>
    </row>
    <row r="70" spans="1:144" outlineLevel="1" x14ac:dyDescent="0.2">
      <c r="B70" s="4" t="s">
        <v>125</v>
      </c>
      <c r="C70" s="4" t="str">
        <f xml:space="preserve"> "Cutoff = " &amp; TEXT($D$58,"0.00")</f>
        <v>Cutoff = 0.50</v>
      </c>
      <c r="AQ70" s="62" t="s">
        <v>123</v>
      </c>
      <c r="AR70" s="62">
        <v>0</v>
      </c>
      <c r="AS70" s="62">
        <v>0</v>
      </c>
      <c r="AT70" s="62">
        <v>2.666666666666706E-3</v>
      </c>
      <c r="AU70" s="62">
        <v>0</v>
      </c>
      <c r="AV70" s="62">
        <v>1.3333333333333308E-2</v>
      </c>
      <c r="AW70" s="62">
        <v>1.5936000000000013E-2</v>
      </c>
      <c r="AX70" s="62">
        <v>4.4970666666666673E-2</v>
      </c>
      <c r="AY70" s="62">
        <v>3.1743999999999918E-2</v>
      </c>
      <c r="AZ70" s="62">
        <v>3.9040000000000033E-2</v>
      </c>
      <c r="BA70" s="62">
        <v>4.588800000000004E-2</v>
      </c>
      <c r="BB70" s="62">
        <v>4.5503999999999933E-2</v>
      </c>
      <c r="BC70" s="62">
        <v>3.7440000000000029E-2</v>
      </c>
      <c r="BD70" s="62">
        <v>3.4346666666666664E-2</v>
      </c>
      <c r="BE70" s="62">
        <v>3.1338666666666626E-2</v>
      </c>
      <c r="BF70" s="62">
        <v>2.3253333333333386E-2</v>
      </c>
      <c r="BG70" s="62">
        <v>2.9119999999999962E-2</v>
      </c>
      <c r="BH70" s="62">
        <v>2.6368000000000023E-2</v>
      </c>
      <c r="BI70" s="62">
        <v>2.7733333333333301E-2</v>
      </c>
      <c r="BJ70" s="62">
        <v>2.7040000000000054E-2</v>
      </c>
      <c r="BK70" s="62">
        <v>2.4703999999999979E-2</v>
      </c>
      <c r="BL70" s="62">
        <v>3.2085333333333348E-2</v>
      </c>
      <c r="BM70" s="62">
        <v>1.7471999999999974E-2</v>
      </c>
      <c r="BN70" s="62">
        <v>1.5189333333333358E-2</v>
      </c>
      <c r="BO70" s="62">
        <v>9.0133333333333159E-3</v>
      </c>
      <c r="BP70" s="62">
        <v>2.0608000000000019E-2</v>
      </c>
      <c r="BQ70" s="62">
        <v>1.1946666666666666E-2</v>
      </c>
      <c r="BR70" s="62">
        <v>8.5333333333333181E-3</v>
      </c>
      <c r="BS70" s="62">
        <v>1.017600000000001E-2</v>
      </c>
      <c r="BT70" s="62">
        <v>8.42666666666665E-3</v>
      </c>
      <c r="BU70" s="62">
        <v>1.1722666666666683E-2</v>
      </c>
      <c r="BV70" s="62">
        <v>6.4853333333333273E-3</v>
      </c>
      <c r="BW70" s="62">
        <v>6.1866666666666606E-3</v>
      </c>
      <c r="BX70" s="62">
        <v>7.360000000000002E-3</v>
      </c>
      <c r="BY70" s="62">
        <v>4.1920000000000039E-3</v>
      </c>
      <c r="BZ70" s="62">
        <v>1.0666666666666672E-2</v>
      </c>
      <c r="CA70" s="62">
        <v>7.6799999999999933E-3</v>
      </c>
      <c r="CB70" s="62">
        <v>1.2373333333333385E-3</v>
      </c>
      <c r="CC70" s="62">
        <v>5.8666666666666676E-3</v>
      </c>
      <c r="CD70" s="62">
        <v>4.4799999999999961E-3</v>
      </c>
      <c r="CE70" s="62">
        <v>3.2320000000000031E-3</v>
      </c>
      <c r="CF70" s="62">
        <v>3.0719999999999975E-3</v>
      </c>
      <c r="CG70" s="62">
        <v>3.9680000000000019E-3</v>
      </c>
      <c r="CH70" s="62">
        <v>2.8799999999999976E-3</v>
      </c>
      <c r="CI70" s="62">
        <v>9.173333333333325E-4</v>
      </c>
      <c r="CJ70" s="62">
        <v>4.2133333333333346E-3</v>
      </c>
      <c r="CK70" s="62">
        <v>1.5146666666666696E-3</v>
      </c>
      <c r="CL70" s="62">
        <v>1.3866666666666656E-3</v>
      </c>
      <c r="CM70" s="62">
        <v>1.2800000000000005E-3</v>
      </c>
      <c r="CN70" s="62">
        <v>5.6533333333333294E-4</v>
      </c>
      <c r="CO70" s="62">
        <v>1.472E-3</v>
      </c>
      <c r="CP70" s="62">
        <v>9.173333333333325E-4</v>
      </c>
      <c r="CQ70" s="62">
        <v>4.1600000000000073E-4</v>
      </c>
      <c r="CR70" s="62">
        <v>3.4133333333333303E-4</v>
      </c>
      <c r="CS70" s="62">
        <v>5.7600000000000023E-4</v>
      </c>
      <c r="CT70" s="62">
        <v>2.5599999999999977E-4</v>
      </c>
      <c r="CU70" s="62">
        <v>2.2400000000000008E-4</v>
      </c>
      <c r="CV70" s="62">
        <v>2.1333333333333317E-4</v>
      </c>
      <c r="CW70" s="62">
        <v>3.6266666666666684E-4</v>
      </c>
      <c r="CX70" s="62">
        <v>1.2799999999999989E-4</v>
      </c>
      <c r="CY70" s="62">
        <v>0</v>
      </c>
      <c r="CZ70" s="62">
        <v>8.5333333333333379E-5</v>
      </c>
      <c r="DA70" s="62">
        <v>1.706666666666667E-4</v>
      </c>
      <c r="DB70" s="62">
        <v>7.4666666666666647E-5</v>
      </c>
      <c r="DC70" s="62">
        <v>0</v>
      </c>
      <c r="DD70" s="62">
        <v>6.4000000000000011E-5</v>
      </c>
      <c r="DE70" s="62">
        <v>0</v>
      </c>
      <c r="DF70" s="62">
        <v>0</v>
      </c>
      <c r="DG70" s="62">
        <v>0</v>
      </c>
      <c r="DH70" s="62">
        <v>0</v>
      </c>
      <c r="DI70" s="62">
        <v>0</v>
      </c>
      <c r="DJ70" s="62">
        <v>0</v>
      </c>
      <c r="DK70" s="62">
        <v>0</v>
      </c>
      <c r="DL70" s="62">
        <v>0</v>
      </c>
      <c r="DM70" s="62">
        <v>0</v>
      </c>
      <c r="DN70" s="62">
        <v>0</v>
      </c>
      <c r="DO70" s="62">
        <v>0</v>
      </c>
      <c r="DP70" s="62">
        <v>0</v>
      </c>
      <c r="DQ70" s="62">
        <v>0</v>
      </c>
      <c r="DR70" s="62">
        <v>0</v>
      </c>
      <c r="DS70" s="62">
        <v>0</v>
      </c>
      <c r="DT70" s="62">
        <v>0</v>
      </c>
      <c r="DU70" s="62">
        <v>0</v>
      </c>
      <c r="DV70" s="62">
        <v>0</v>
      </c>
      <c r="DW70" s="62">
        <v>0</v>
      </c>
      <c r="DX70" s="62">
        <v>0</v>
      </c>
      <c r="DY70" s="62">
        <v>0</v>
      </c>
      <c r="DZ70" s="62">
        <v>0</v>
      </c>
      <c r="EA70" s="62">
        <v>0</v>
      </c>
      <c r="EB70" s="62">
        <v>0</v>
      </c>
      <c r="EC70" s="62">
        <v>0</v>
      </c>
      <c r="ED70" s="62">
        <v>0</v>
      </c>
      <c r="EE70" s="62">
        <v>0</v>
      </c>
      <c r="EF70" s="62">
        <v>0</v>
      </c>
      <c r="EG70" s="62">
        <v>0</v>
      </c>
      <c r="EH70" s="62">
        <v>0</v>
      </c>
      <c r="EI70" s="62">
        <v>0</v>
      </c>
      <c r="EJ70" s="62">
        <v>0</v>
      </c>
      <c r="EK70" s="62">
        <v>0</v>
      </c>
      <c r="EL70" s="62">
        <v>0</v>
      </c>
      <c r="EM70" s="62">
        <v>0</v>
      </c>
      <c r="EN70" s="62">
        <v>0</v>
      </c>
    </row>
    <row r="71" spans="1:144" outlineLevel="1" x14ac:dyDescent="0.2">
      <c r="B71" s="4" t="s">
        <v>126</v>
      </c>
      <c r="C71" s="4" t="str">
        <f xml:space="preserve"> "ROC curve:  area under curve = " &amp; TEXT(C69,"0.00") &amp; " 
Model 1 for FRACTURE    (8 variables, n=500)"</f>
        <v>ROC curve:  area under curve = 0.73 
Model 1 for FRACTURE    (8 variables, n=500)</v>
      </c>
      <c r="AQ71" s="62" t="s">
        <v>124</v>
      </c>
      <c r="AR71" s="62">
        <f>SUM(AR70:EN70)</f>
        <v>0.72808533333333314</v>
      </c>
      <c r="AS71" s="62"/>
      <c r="AT71" s="62"/>
      <c r="AU71" s="62"/>
      <c r="AV71" s="62"/>
      <c r="AW71" s="62"/>
      <c r="AX71" s="62"/>
      <c r="AY71" s="62"/>
      <c r="AZ71" s="62"/>
      <c r="BA71" s="62"/>
      <c r="BB71" s="62"/>
      <c r="BC71" s="62"/>
      <c r="BD71" s="62"/>
      <c r="BE71" s="62"/>
      <c r="BF71" s="62"/>
      <c r="BG71" s="62"/>
      <c r="BH71" s="62"/>
      <c r="BI71" s="62"/>
      <c r="BJ71" s="62"/>
      <c r="BK71" s="62"/>
      <c r="BL71" s="62"/>
      <c r="BM71" s="62"/>
      <c r="BN71" s="62"/>
      <c r="BO71" s="62"/>
      <c r="BP71" s="62"/>
      <c r="BQ71" s="62"/>
      <c r="BR71" s="62"/>
      <c r="BS71" s="62"/>
      <c r="BT71" s="62"/>
      <c r="BU71" s="62"/>
      <c r="BV71" s="62"/>
      <c r="BW71" s="62"/>
      <c r="BX71" s="62"/>
      <c r="BY71" s="62"/>
      <c r="BZ71" s="62"/>
      <c r="CA71" s="62"/>
      <c r="CB71" s="62"/>
      <c r="CC71" s="62"/>
      <c r="CD71" s="62"/>
      <c r="CE71" s="62"/>
      <c r="CF71" s="62"/>
      <c r="CG71" s="62"/>
      <c r="CH71" s="62"/>
      <c r="CI71" s="62"/>
      <c r="CJ71" s="62"/>
      <c r="CK71" s="62"/>
      <c r="CL71" s="62"/>
      <c r="CM71" s="62"/>
      <c r="CN71" s="62"/>
      <c r="CO71" s="62"/>
      <c r="CP71" s="62"/>
      <c r="CQ71" s="62"/>
      <c r="CR71" s="62"/>
      <c r="CS71" s="62"/>
      <c r="CT71" s="62"/>
      <c r="CU71" s="62"/>
      <c r="CV71" s="62"/>
      <c r="CW71" s="62"/>
      <c r="CX71" s="62"/>
      <c r="CY71" s="62"/>
      <c r="CZ71" s="62"/>
      <c r="DA71" s="62"/>
      <c r="DB71" s="62"/>
      <c r="DC71" s="62"/>
      <c r="DD71" s="62"/>
      <c r="DE71" s="62"/>
      <c r="DF71" s="62"/>
      <c r="DG71" s="62"/>
      <c r="DH71" s="62"/>
      <c r="DI71" s="62"/>
      <c r="DJ71" s="62"/>
      <c r="DK71" s="62"/>
      <c r="DL71" s="62"/>
      <c r="DM71" s="62"/>
      <c r="DN71" s="62"/>
      <c r="DO71" s="62"/>
      <c r="DP71" s="62"/>
      <c r="DQ71" s="62"/>
      <c r="DR71" s="62"/>
      <c r="DS71" s="62"/>
      <c r="DT71" s="62"/>
      <c r="DU71" s="62"/>
      <c r="DV71" s="62"/>
      <c r="DW71" s="62"/>
      <c r="DX71" s="62"/>
      <c r="DY71" s="62"/>
      <c r="DZ71" s="62"/>
      <c r="EA71" s="62"/>
      <c r="EB71" s="62"/>
      <c r="EC71" s="62"/>
      <c r="ED71" s="62"/>
      <c r="EE71" s="62"/>
      <c r="EF71" s="62"/>
      <c r="EG71" s="62"/>
      <c r="EH71" s="62"/>
      <c r="EI71" s="62"/>
      <c r="EJ71" s="62"/>
      <c r="EK71" s="62"/>
      <c r="EL71" s="62"/>
      <c r="EM71" s="62"/>
      <c r="EN71" s="62"/>
    </row>
    <row r="72" spans="1:144" outlineLevel="1" x14ac:dyDescent="0.2">
      <c r="B72" s="4" t="s">
        <v>127</v>
      </c>
      <c r="D72" s="4">
        <v>0</v>
      </c>
      <c r="E72" s="4">
        <v>1</v>
      </c>
      <c r="AQ72" s="62"/>
      <c r="AR72" s="62"/>
      <c r="AS72" s="62"/>
      <c r="AT72" s="62"/>
      <c r="AU72" s="62"/>
      <c r="AV72" s="62"/>
      <c r="AW72" s="62"/>
      <c r="AX72" s="62"/>
      <c r="AY72" s="62"/>
      <c r="AZ72" s="62"/>
      <c r="BA72" s="62"/>
      <c r="BB72" s="62"/>
      <c r="BC72" s="62"/>
      <c r="BD72" s="62"/>
      <c r="BE72" s="62"/>
      <c r="BF72" s="62"/>
      <c r="BG72" s="62"/>
      <c r="BH72" s="62"/>
      <c r="BI72" s="62"/>
      <c r="BJ72" s="62"/>
      <c r="BK72" s="62"/>
      <c r="BL72" s="62"/>
      <c r="BM72" s="62"/>
      <c r="BN72" s="62"/>
      <c r="BO72" s="62"/>
      <c r="BP72" s="62"/>
      <c r="BQ72" s="62"/>
      <c r="BR72" s="62"/>
      <c r="BS72" s="62"/>
      <c r="BT72" s="62"/>
      <c r="BU72" s="62"/>
      <c r="BV72" s="62"/>
      <c r="BW72" s="62"/>
      <c r="BX72" s="62"/>
      <c r="BY72" s="62"/>
      <c r="BZ72" s="62"/>
      <c r="CA72" s="62"/>
      <c r="CB72" s="62"/>
      <c r="CC72" s="62"/>
      <c r="CD72" s="62"/>
      <c r="CE72" s="62"/>
      <c r="CF72" s="62"/>
      <c r="CG72" s="62"/>
      <c r="CH72" s="62"/>
      <c r="CI72" s="62"/>
      <c r="CJ72" s="62"/>
      <c r="CK72" s="62"/>
      <c r="CL72" s="62"/>
      <c r="CM72" s="62"/>
      <c r="CN72" s="62"/>
      <c r="CO72" s="62"/>
      <c r="CP72" s="62"/>
      <c r="CQ72" s="62"/>
      <c r="CR72" s="62"/>
      <c r="CS72" s="62"/>
      <c r="CT72" s="62"/>
      <c r="CU72" s="62"/>
      <c r="CV72" s="62"/>
      <c r="CW72" s="62"/>
      <c r="CX72" s="62"/>
      <c r="CY72" s="62"/>
      <c r="CZ72" s="62"/>
      <c r="DA72" s="62"/>
      <c r="DB72" s="62"/>
      <c r="DC72" s="62"/>
      <c r="DD72" s="62"/>
      <c r="DE72" s="62"/>
      <c r="DF72" s="62"/>
      <c r="DG72" s="62"/>
      <c r="DH72" s="62"/>
      <c r="DI72" s="62"/>
      <c r="DJ72" s="62"/>
      <c r="DK72" s="62"/>
      <c r="DL72" s="62"/>
      <c r="DM72" s="62"/>
      <c r="DN72" s="62"/>
      <c r="DO72" s="62"/>
      <c r="DP72" s="62"/>
      <c r="DQ72" s="62"/>
      <c r="DR72" s="62"/>
      <c r="DS72" s="62"/>
      <c r="DT72" s="62"/>
      <c r="DU72" s="62"/>
      <c r="DV72" s="62"/>
      <c r="DW72" s="62"/>
      <c r="DX72" s="62"/>
      <c r="DY72" s="62"/>
      <c r="DZ72" s="62"/>
      <c r="EA72" s="62"/>
      <c r="EB72" s="62"/>
      <c r="EC72" s="62"/>
      <c r="ED72" s="62"/>
      <c r="EE72" s="62"/>
      <c r="EF72" s="62"/>
      <c r="EG72" s="62"/>
      <c r="EH72" s="62"/>
      <c r="EI72" s="62"/>
      <c r="EJ72" s="62"/>
      <c r="EK72" s="62"/>
      <c r="EL72" s="62"/>
      <c r="EM72" s="62"/>
      <c r="EN72" s="62"/>
    </row>
    <row r="73" spans="1:144" outlineLevel="1" x14ac:dyDescent="0.2">
      <c r="D73" s="4">
        <v>0</v>
      </c>
      <c r="E73" s="4">
        <v>1</v>
      </c>
      <c r="AQ73" s="62"/>
      <c r="AR73" s="62"/>
      <c r="AS73" s="62"/>
      <c r="AT73" s="62"/>
      <c r="AU73" s="62"/>
      <c r="AV73" s="62"/>
      <c r="AW73" s="62"/>
      <c r="AX73" s="62"/>
      <c r="AY73" s="62"/>
      <c r="AZ73" s="62"/>
      <c r="BA73" s="62"/>
      <c r="BB73" s="62"/>
      <c r="BC73" s="62"/>
      <c r="BD73" s="62"/>
      <c r="BE73" s="62"/>
      <c r="BF73" s="62"/>
      <c r="BG73" s="62"/>
      <c r="BH73" s="62"/>
      <c r="BI73" s="62"/>
      <c r="BJ73" s="62"/>
      <c r="BK73" s="62"/>
      <c r="BL73" s="62"/>
      <c r="BM73" s="62"/>
      <c r="BN73" s="62"/>
      <c r="BO73" s="62"/>
      <c r="BP73" s="62"/>
      <c r="BQ73" s="62"/>
      <c r="BR73" s="62"/>
      <c r="BS73" s="62"/>
      <c r="BT73" s="62"/>
      <c r="BU73" s="62"/>
      <c r="BV73" s="62"/>
      <c r="BW73" s="62"/>
      <c r="BX73" s="62"/>
      <c r="BY73" s="62"/>
      <c r="BZ73" s="62"/>
      <c r="CA73" s="62"/>
      <c r="CB73" s="62"/>
      <c r="CC73" s="62"/>
      <c r="CD73" s="62"/>
      <c r="CE73" s="62"/>
      <c r="CF73" s="62"/>
      <c r="CG73" s="62"/>
      <c r="CH73" s="62"/>
      <c r="CI73" s="62"/>
      <c r="CJ73" s="62"/>
      <c r="CK73" s="62"/>
      <c r="CL73" s="62"/>
      <c r="CM73" s="62"/>
      <c r="CN73" s="62"/>
      <c r="CO73" s="62"/>
      <c r="CP73" s="62"/>
      <c r="CQ73" s="62"/>
      <c r="CR73" s="62"/>
      <c r="CS73" s="62"/>
      <c r="CT73" s="62"/>
      <c r="CU73" s="62"/>
      <c r="CV73" s="62"/>
      <c r="CW73" s="62"/>
      <c r="CX73" s="62"/>
      <c r="CY73" s="62"/>
      <c r="CZ73" s="62"/>
      <c r="DA73" s="62"/>
      <c r="DB73" s="62"/>
      <c r="DC73" s="62"/>
      <c r="DD73" s="62"/>
      <c r="DE73" s="62"/>
      <c r="DF73" s="62"/>
      <c r="DG73" s="62"/>
      <c r="DH73" s="62"/>
      <c r="DI73" s="62"/>
      <c r="DJ73" s="62"/>
      <c r="DK73" s="62"/>
      <c r="DL73" s="62"/>
      <c r="DM73" s="62"/>
      <c r="DN73" s="62"/>
      <c r="DO73" s="62"/>
      <c r="DP73" s="62"/>
      <c r="DQ73" s="62"/>
      <c r="DR73" s="62"/>
      <c r="DS73" s="62"/>
      <c r="DT73" s="62"/>
      <c r="DU73" s="62"/>
      <c r="DV73" s="62"/>
      <c r="DW73" s="62"/>
      <c r="DX73" s="62"/>
      <c r="DY73" s="62"/>
      <c r="DZ73" s="62"/>
      <c r="EA73" s="62"/>
      <c r="EB73" s="62"/>
      <c r="EC73" s="62"/>
      <c r="ED73" s="62"/>
      <c r="EE73" s="62"/>
      <c r="EF73" s="62"/>
      <c r="EG73" s="62"/>
      <c r="EH73" s="62"/>
      <c r="EI73" s="62"/>
      <c r="EJ73" s="62"/>
      <c r="EK73" s="62"/>
      <c r="EL73" s="62"/>
      <c r="EM73" s="62"/>
      <c r="EN73" s="62"/>
    </row>
    <row r="74" spans="1:144" outlineLevel="1" x14ac:dyDescent="0.2">
      <c r="D74" s="4">
        <f>1-$H$64</f>
        <v>5.0666666666666749E-2</v>
      </c>
      <c r="E74" s="4">
        <f>$E$64</f>
        <v>0.17599999999999999</v>
      </c>
      <c r="AQ74" s="62"/>
      <c r="AR74" s="62"/>
      <c r="AS74" s="62"/>
      <c r="AT74" s="62"/>
      <c r="AU74" s="62"/>
      <c r="AV74" s="62"/>
      <c r="AW74" s="62"/>
      <c r="AX74" s="62"/>
      <c r="AY74" s="62"/>
      <c r="AZ74" s="62"/>
      <c r="BA74" s="62"/>
      <c r="BB74" s="62"/>
      <c r="BC74" s="62"/>
      <c r="BD74" s="62"/>
      <c r="BE74" s="62"/>
      <c r="BF74" s="62"/>
      <c r="BG74" s="62"/>
      <c r="BH74" s="62"/>
      <c r="BI74" s="62"/>
      <c r="BJ74" s="62"/>
      <c r="BK74" s="62"/>
      <c r="BL74" s="62"/>
      <c r="BM74" s="62"/>
      <c r="BN74" s="62"/>
      <c r="BO74" s="62"/>
      <c r="BP74" s="62"/>
      <c r="BQ74" s="62"/>
      <c r="BR74" s="62"/>
      <c r="BS74" s="62"/>
      <c r="BT74" s="62"/>
      <c r="BU74" s="62"/>
      <c r="BV74" s="62"/>
      <c r="BW74" s="62"/>
      <c r="BX74" s="62"/>
      <c r="BY74" s="62"/>
      <c r="BZ74" s="62"/>
      <c r="CA74" s="62"/>
      <c r="CB74" s="62"/>
      <c r="CC74" s="62"/>
      <c r="CD74" s="62"/>
      <c r="CE74" s="62"/>
      <c r="CF74" s="62"/>
      <c r="CG74" s="62"/>
      <c r="CH74" s="62"/>
      <c r="CI74" s="62"/>
      <c r="CJ74" s="62"/>
      <c r="CK74" s="62"/>
      <c r="CL74" s="62"/>
      <c r="CM74" s="62"/>
      <c r="CN74" s="62"/>
      <c r="CO74" s="62"/>
      <c r="CP74" s="62"/>
      <c r="CQ74" s="62"/>
      <c r="CR74" s="62"/>
      <c r="CS74" s="62"/>
      <c r="CT74" s="62"/>
      <c r="CU74" s="62"/>
      <c r="CV74" s="62"/>
      <c r="CW74" s="62"/>
      <c r="CX74" s="62"/>
      <c r="CY74" s="62"/>
      <c r="CZ74" s="62"/>
      <c r="DA74" s="62"/>
      <c r="DB74" s="62"/>
      <c r="DC74" s="62"/>
      <c r="DD74" s="62"/>
      <c r="DE74" s="62"/>
      <c r="DF74" s="62"/>
      <c r="DG74" s="62"/>
      <c r="DH74" s="62"/>
      <c r="DI74" s="62"/>
      <c r="DJ74" s="62"/>
      <c r="DK74" s="62"/>
      <c r="DL74" s="62"/>
      <c r="DM74" s="62"/>
      <c r="DN74" s="62"/>
      <c r="DO74" s="62"/>
      <c r="DP74" s="62"/>
      <c r="DQ74" s="62"/>
      <c r="DR74" s="62"/>
      <c r="DS74" s="62"/>
      <c r="DT74" s="62"/>
      <c r="DU74" s="62"/>
      <c r="DV74" s="62"/>
      <c r="DW74" s="62"/>
      <c r="DX74" s="62"/>
      <c r="DY74" s="62"/>
      <c r="DZ74" s="62"/>
      <c r="EA74" s="62"/>
      <c r="EB74" s="62"/>
      <c r="EC74" s="62"/>
      <c r="ED74" s="62"/>
      <c r="EE74" s="62"/>
      <c r="EF74" s="62"/>
      <c r="EG74" s="62"/>
      <c r="EH74" s="62"/>
      <c r="EI74" s="62"/>
      <c r="EJ74" s="62"/>
      <c r="EK74" s="62"/>
      <c r="EL74" s="62"/>
      <c r="EM74" s="62"/>
      <c r="EN74" s="62"/>
    </row>
    <row r="75" spans="1:144" outlineLevel="1" x14ac:dyDescent="0.2">
      <c r="AQ75" s="62"/>
      <c r="AR75" s="62"/>
      <c r="AS75" s="62"/>
      <c r="AT75" s="62"/>
      <c r="AU75" s="62"/>
      <c r="AV75" s="62"/>
      <c r="AW75" s="62"/>
      <c r="AX75" s="62"/>
      <c r="AY75" s="62"/>
      <c r="AZ75" s="62"/>
      <c r="BA75" s="62"/>
      <c r="BB75" s="62"/>
      <c r="BC75" s="62"/>
      <c r="BD75" s="62"/>
      <c r="BE75" s="62"/>
      <c r="BF75" s="62"/>
      <c r="BG75" s="62"/>
      <c r="BH75" s="62"/>
      <c r="BI75" s="62"/>
      <c r="BJ75" s="62"/>
      <c r="BK75" s="62"/>
      <c r="BL75" s="62"/>
      <c r="BM75" s="62"/>
      <c r="BN75" s="62"/>
      <c r="BO75" s="62"/>
      <c r="BP75" s="62"/>
      <c r="BQ75" s="62"/>
      <c r="BR75" s="62"/>
      <c r="BS75" s="62"/>
      <c r="BT75" s="62"/>
      <c r="BU75" s="62"/>
      <c r="BV75" s="62"/>
      <c r="BW75" s="62"/>
      <c r="BX75" s="62"/>
      <c r="BY75" s="62"/>
      <c r="BZ75" s="62"/>
      <c r="CA75" s="62"/>
      <c r="CB75" s="62"/>
      <c r="CC75" s="62"/>
      <c r="CD75" s="62"/>
      <c r="CE75" s="62"/>
      <c r="CF75" s="62"/>
      <c r="CG75" s="62"/>
      <c r="CH75" s="62"/>
      <c r="CI75" s="62"/>
      <c r="CJ75" s="62"/>
      <c r="CK75" s="62"/>
      <c r="CL75" s="62"/>
      <c r="CM75" s="62"/>
      <c r="CN75" s="62"/>
      <c r="CO75" s="62"/>
      <c r="CP75" s="62"/>
      <c r="CQ75" s="62"/>
      <c r="CR75" s="62"/>
      <c r="CS75" s="62"/>
      <c r="CT75" s="62"/>
      <c r="CU75" s="62"/>
      <c r="CV75" s="62"/>
      <c r="CW75" s="62"/>
      <c r="CX75" s="62"/>
      <c r="CY75" s="62"/>
      <c r="CZ75" s="62"/>
      <c r="DA75" s="62"/>
      <c r="DB75" s="62"/>
      <c r="DC75" s="62"/>
      <c r="DD75" s="62"/>
      <c r="DE75" s="62"/>
      <c r="DF75" s="62"/>
      <c r="DG75" s="62"/>
      <c r="DH75" s="62"/>
      <c r="DI75" s="62"/>
      <c r="DJ75" s="62"/>
      <c r="DK75" s="62"/>
      <c r="DL75" s="62"/>
      <c r="DM75" s="62"/>
      <c r="DN75" s="62"/>
      <c r="DO75" s="62"/>
      <c r="DP75" s="62"/>
      <c r="DQ75" s="62"/>
      <c r="DR75" s="62"/>
      <c r="DS75" s="62"/>
      <c r="DT75" s="62"/>
      <c r="DU75" s="62"/>
      <c r="DV75" s="62"/>
      <c r="DW75" s="62"/>
      <c r="DX75" s="62"/>
      <c r="DY75" s="62"/>
      <c r="DZ75" s="62"/>
      <c r="EA75" s="62"/>
      <c r="EB75" s="62"/>
      <c r="EC75" s="62"/>
      <c r="ED75" s="62"/>
      <c r="EE75" s="62"/>
      <c r="EF75" s="62"/>
      <c r="EG75" s="62"/>
      <c r="EH75" s="62"/>
      <c r="EI75" s="62"/>
      <c r="EJ75" s="62"/>
      <c r="EK75" s="62"/>
      <c r="EL75" s="62"/>
      <c r="EM75" s="62"/>
      <c r="EN75" s="62"/>
    </row>
    <row r="76" spans="1:144" outlineLevel="1" x14ac:dyDescent="0.2">
      <c r="AQ76" s="62"/>
      <c r="AR76" s="62"/>
      <c r="AS76" s="62"/>
      <c r="AT76" s="62"/>
      <c r="AU76" s="62"/>
      <c r="AV76" s="62"/>
      <c r="AW76" s="62"/>
      <c r="AX76" s="62"/>
      <c r="AY76" s="62"/>
      <c r="AZ76" s="62"/>
      <c r="BA76" s="62"/>
      <c r="BB76" s="62"/>
      <c r="BC76" s="62"/>
      <c r="BD76" s="62"/>
      <c r="BE76" s="62"/>
      <c r="BF76" s="62"/>
      <c r="BG76" s="62"/>
      <c r="BH76" s="62"/>
      <c r="BI76" s="62"/>
      <c r="BJ76" s="62"/>
      <c r="BK76" s="62"/>
      <c r="BL76" s="62"/>
      <c r="BM76" s="62"/>
      <c r="BN76" s="62"/>
      <c r="BO76" s="62"/>
      <c r="BP76" s="62"/>
      <c r="BQ76" s="62"/>
      <c r="BR76" s="62"/>
      <c r="BS76" s="62"/>
      <c r="BT76" s="62"/>
      <c r="BU76" s="62"/>
      <c r="BV76" s="62"/>
      <c r="BW76" s="62"/>
      <c r="BX76" s="62"/>
      <c r="BY76" s="62"/>
      <c r="BZ76" s="62"/>
      <c r="CA76" s="62"/>
      <c r="CB76" s="62"/>
      <c r="CC76" s="62"/>
      <c r="CD76" s="62"/>
      <c r="CE76" s="62"/>
      <c r="CF76" s="62"/>
      <c r="CG76" s="62"/>
      <c r="CH76" s="62"/>
      <c r="CI76" s="62"/>
      <c r="CJ76" s="62"/>
      <c r="CK76" s="62"/>
      <c r="CL76" s="62"/>
      <c r="CM76" s="62"/>
      <c r="CN76" s="62"/>
      <c r="CO76" s="62"/>
      <c r="CP76" s="62"/>
      <c r="CQ76" s="62"/>
      <c r="CR76" s="62"/>
      <c r="CS76" s="62"/>
      <c r="CT76" s="62"/>
      <c r="CU76" s="62"/>
      <c r="CV76" s="62"/>
      <c r="CW76" s="62"/>
      <c r="CX76" s="62"/>
      <c r="CY76" s="62"/>
      <c r="CZ76" s="62"/>
      <c r="DA76" s="62"/>
      <c r="DB76" s="62"/>
      <c r="DC76" s="62"/>
      <c r="DD76" s="62"/>
      <c r="DE76" s="62"/>
      <c r="DF76" s="62"/>
      <c r="DG76" s="62"/>
      <c r="DH76" s="62"/>
      <c r="DI76" s="62"/>
      <c r="DJ76" s="62"/>
      <c r="DK76" s="62"/>
      <c r="DL76" s="62"/>
      <c r="DM76" s="62"/>
      <c r="DN76" s="62"/>
      <c r="DO76" s="62"/>
      <c r="DP76" s="62"/>
      <c r="DQ76" s="62"/>
      <c r="DR76" s="62"/>
      <c r="DS76" s="62"/>
      <c r="DT76" s="62"/>
      <c r="DU76" s="62"/>
      <c r="DV76" s="62"/>
      <c r="DW76" s="62"/>
      <c r="DX76" s="62"/>
      <c r="DY76" s="62"/>
      <c r="DZ76" s="62"/>
      <c r="EA76" s="62"/>
      <c r="EB76" s="62"/>
      <c r="EC76" s="62"/>
      <c r="ED76" s="62"/>
      <c r="EE76" s="62"/>
      <c r="EF76" s="62"/>
      <c r="EG76" s="62"/>
      <c r="EH76" s="62"/>
      <c r="EI76" s="62"/>
      <c r="EJ76" s="62"/>
      <c r="EK76" s="62"/>
      <c r="EL76" s="62"/>
      <c r="EM76" s="62"/>
      <c r="EN76" s="62"/>
    </row>
    <row r="77" spans="1:144" outlineLevel="1" x14ac:dyDescent="0.2">
      <c r="AQ77" s="62"/>
      <c r="AR77" s="62"/>
      <c r="AS77" s="62"/>
      <c r="AT77" s="62"/>
      <c r="AU77" s="62"/>
      <c r="AV77" s="62"/>
      <c r="AW77" s="62"/>
      <c r="AX77" s="62"/>
      <c r="AY77" s="62"/>
      <c r="AZ77" s="62"/>
      <c r="BA77" s="62"/>
      <c r="BB77" s="62"/>
      <c r="BC77" s="62"/>
      <c r="BD77" s="62"/>
      <c r="BE77" s="62"/>
      <c r="BF77" s="62"/>
      <c r="BG77" s="62"/>
      <c r="BH77" s="62"/>
      <c r="BI77" s="62"/>
      <c r="BJ77" s="62"/>
      <c r="BK77" s="62"/>
      <c r="BL77" s="62"/>
      <c r="BM77" s="62"/>
      <c r="BN77" s="62"/>
      <c r="BO77" s="62"/>
      <c r="BP77" s="62"/>
      <c r="BQ77" s="62"/>
      <c r="BR77" s="62"/>
      <c r="BS77" s="62"/>
      <c r="BT77" s="62"/>
      <c r="BU77" s="62"/>
      <c r="BV77" s="62"/>
      <c r="BW77" s="62"/>
      <c r="BX77" s="62"/>
      <c r="BY77" s="62"/>
      <c r="BZ77" s="62"/>
      <c r="CA77" s="62"/>
      <c r="CB77" s="62"/>
      <c r="CC77" s="62"/>
      <c r="CD77" s="62"/>
      <c r="CE77" s="62"/>
      <c r="CF77" s="62"/>
      <c r="CG77" s="62"/>
      <c r="CH77" s="62"/>
      <c r="CI77" s="62"/>
      <c r="CJ77" s="62"/>
      <c r="CK77" s="62"/>
      <c r="CL77" s="62"/>
      <c r="CM77" s="62"/>
      <c r="CN77" s="62"/>
      <c r="CO77" s="62"/>
      <c r="CP77" s="62"/>
      <c r="CQ77" s="62"/>
      <c r="CR77" s="62"/>
      <c r="CS77" s="62"/>
      <c r="CT77" s="62"/>
      <c r="CU77" s="62"/>
      <c r="CV77" s="62"/>
      <c r="CW77" s="62"/>
      <c r="CX77" s="62"/>
      <c r="CY77" s="62"/>
      <c r="CZ77" s="62"/>
      <c r="DA77" s="62"/>
      <c r="DB77" s="62"/>
      <c r="DC77" s="62"/>
      <c r="DD77" s="62"/>
      <c r="DE77" s="62"/>
      <c r="DF77" s="62"/>
      <c r="DG77" s="62"/>
      <c r="DH77" s="62"/>
      <c r="DI77" s="62"/>
      <c r="DJ77" s="62"/>
      <c r="DK77" s="62"/>
      <c r="DL77" s="62"/>
      <c r="DM77" s="62"/>
      <c r="DN77" s="62"/>
      <c r="DO77" s="62"/>
      <c r="DP77" s="62"/>
      <c r="DQ77" s="62"/>
      <c r="DR77" s="62"/>
      <c r="DS77" s="62"/>
      <c r="DT77" s="62"/>
      <c r="DU77" s="62"/>
      <c r="DV77" s="62"/>
      <c r="DW77" s="62"/>
      <c r="DX77" s="62"/>
      <c r="DY77" s="62"/>
      <c r="DZ77" s="62"/>
      <c r="EA77" s="62"/>
      <c r="EB77" s="62"/>
      <c r="EC77" s="62"/>
      <c r="ED77" s="62"/>
      <c r="EE77" s="62"/>
      <c r="EF77" s="62"/>
      <c r="EG77" s="62"/>
      <c r="EH77" s="62"/>
      <c r="EI77" s="62"/>
      <c r="EJ77" s="62"/>
      <c r="EK77" s="62"/>
      <c r="EL77" s="62"/>
      <c r="EM77" s="62"/>
      <c r="EN77" s="62"/>
    </row>
    <row r="78" spans="1:144" outlineLevel="1" x14ac:dyDescent="0.2">
      <c r="AQ78" s="62"/>
      <c r="AR78" s="62"/>
      <c r="AS78" s="62"/>
      <c r="AT78" s="62"/>
      <c r="AU78" s="62"/>
      <c r="AV78" s="62"/>
      <c r="AW78" s="62"/>
      <c r="AX78" s="62"/>
      <c r="AY78" s="62"/>
      <c r="AZ78" s="62"/>
      <c r="BA78" s="62"/>
      <c r="BB78" s="62"/>
      <c r="BC78" s="62"/>
      <c r="BD78" s="62"/>
      <c r="BE78" s="62"/>
      <c r="BF78" s="62"/>
      <c r="BG78" s="62"/>
      <c r="BH78" s="62"/>
      <c r="BI78" s="62"/>
      <c r="BJ78" s="62"/>
      <c r="BK78" s="62"/>
      <c r="BL78" s="62"/>
      <c r="BM78" s="62"/>
      <c r="BN78" s="62"/>
      <c r="BO78" s="62"/>
      <c r="BP78" s="62"/>
      <c r="BQ78" s="62"/>
      <c r="BR78" s="62"/>
      <c r="BS78" s="62"/>
      <c r="BT78" s="62"/>
      <c r="BU78" s="62"/>
      <c r="BV78" s="62"/>
      <c r="BW78" s="62"/>
      <c r="BX78" s="62"/>
      <c r="BY78" s="62"/>
      <c r="BZ78" s="62"/>
      <c r="CA78" s="62"/>
      <c r="CB78" s="62"/>
      <c r="CC78" s="62"/>
      <c r="CD78" s="62"/>
      <c r="CE78" s="62"/>
      <c r="CF78" s="62"/>
      <c r="CG78" s="62"/>
      <c r="CH78" s="62"/>
      <c r="CI78" s="62"/>
      <c r="CJ78" s="62"/>
      <c r="CK78" s="62"/>
      <c r="CL78" s="62"/>
      <c r="CM78" s="62"/>
      <c r="CN78" s="62"/>
      <c r="CO78" s="62"/>
      <c r="CP78" s="62"/>
      <c r="CQ78" s="62"/>
      <c r="CR78" s="62"/>
      <c r="CS78" s="62"/>
      <c r="CT78" s="62"/>
      <c r="CU78" s="62"/>
      <c r="CV78" s="62"/>
      <c r="CW78" s="62"/>
      <c r="CX78" s="62"/>
      <c r="CY78" s="62"/>
      <c r="CZ78" s="62"/>
      <c r="DA78" s="62"/>
      <c r="DB78" s="62"/>
      <c r="DC78" s="62"/>
      <c r="DD78" s="62"/>
      <c r="DE78" s="62"/>
      <c r="DF78" s="62"/>
      <c r="DG78" s="62"/>
      <c r="DH78" s="62"/>
      <c r="DI78" s="62"/>
      <c r="DJ78" s="62"/>
      <c r="DK78" s="62"/>
      <c r="DL78" s="62"/>
      <c r="DM78" s="62"/>
      <c r="DN78" s="62"/>
      <c r="DO78" s="62"/>
      <c r="DP78" s="62"/>
      <c r="DQ78" s="62"/>
      <c r="DR78" s="62"/>
      <c r="DS78" s="62"/>
      <c r="DT78" s="62"/>
      <c r="DU78" s="62"/>
      <c r="DV78" s="62"/>
      <c r="DW78" s="62"/>
      <c r="DX78" s="62"/>
      <c r="DY78" s="62"/>
      <c r="DZ78" s="62"/>
      <c r="EA78" s="62"/>
      <c r="EB78" s="62"/>
      <c r="EC78" s="62"/>
      <c r="ED78" s="62"/>
      <c r="EE78" s="62"/>
      <c r="EF78" s="62"/>
      <c r="EG78" s="62"/>
      <c r="EH78" s="62"/>
      <c r="EI78" s="62"/>
      <c r="EJ78" s="62"/>
      <c r="EK78" s="62"/>
      <c r="EL78" s="62"/>
      <c r="EM78" s="62"/>
      <c r="EN78" s="62"/>
    </row>
    <row r="79" spans="1:144" outlineLevel="1" x14ac:dyDescent="0.2">
      <c r="AQ79" s="62"/>
      <c r="AR79" s="62"/>
      <c r="AS79" s="62"/>
      <c r="AT79" s="62"/>
      <c r="AU79" s="62"/>
      <c r="AV79" s="62"/>
      <c r="AW79" s="62"/>
      <c r="AX79" s="62"/>
      <c r="AY79" s="62"/>
      <c r="AZ79" s="62"/>
      <c r="BA79" s="62"/>
      <c r="BB79" s="62"/>
      <c r="BC79" s="62"/>
      <c r="BD79" s="62"/>
      <c r="BE79" s="62"/>
      <c r="BF79" s="62"/>
      <c r="BG79" s="62"/>
      <c r="BH79" s="62"/>
      <c r="BI79" s="62"/>
      <c r="BJ79" s="62"/>
      <c r="BK79" s="62"/>
      <c r="BL79" s="62"/>
      <c r="BM79" s="62"/>
      <c r="BN79" s="62"/>
      <c r="BO79" s="62"/>
      <c r="BP79" s="62"/>
      <c r="BQ79" s="62"/>
      <c r="BR79" s="62"/>
      <c r="BS79" s="62"/>
      <c r="BT79" s="62"/>
      <c r="BU79" s="62"/>
      <c r="BV79" s="62"/>
      <c r="BW79" s="62"/>
      <c r="BX79" s="62"/>
      <c r="BY79" s="62"/>
      <c r="BZ79" s="62"/>
      <c r="CA79" s="62"/>
      <c r="CB79" s="62"/>
      <c r="CC79" s="62"/>
      <c r="CD79" s="62"/>
      <c r="CE79" s="62"/>
      <c r="CF79" s="62"/>
      <c r="CG79" s="62"/>
      <c r="CH79" s="62"/>
      <c r="CI79" s="62"/>
      <c r="CJ79" s="62"/>
      <c r="CK79" s="62"/>
      <c r="CL79" s="62"/>
      <c r="CM79" s="62"/>
      <c r="CN79" s="62"/>
      <c r="CO79" s="62"/>
      <c r="CP79" s="62"/>
      <c r="CQ79" s="62"/>
      <c r="CR79" s="62"/>
      <c r="CS79" s="62"/>
      <c r="CT79" s="62"/>
      <c r="CU79" s="62"/>
      <c r="CV79" s="62"/>
      <c r="CW79" s="62"/>
      <c r="CX79" s="62"/>
      <c r="CY79" s="62"/>
      <c r="CZ79" s="62"/>
      <c r="DA79" s="62"/>
      <c r="DB79" s="62"/>
      <c r="DC79" s="62"/>
      <c r="DD79" s="62"/>
      <c r="DE79" s="62"/>
      <c r="DF79" s="62"/>
      <c r="DG79" s="62"/>
      <c r="DH79" s="62"/>
      <c r="DI79" s="62"/>
      <c r="DJ79" s="62"/>
      <c r="DK79" s="62"/>
      <c r="DL79" s="62"/>
      <c r="DM79" s="62"/>
      <c r="DN79" s="62"/>
      <c r="DO79" s="62"/>
      <c r="DP79" s="62"/>
      <c r="DQ79" s="62"/>
      <c r="DR79" s="62"/>
      <c r="DS79" s="62"/>
      <c r="DT79" s="62"/>
      <c r="DU79" s="62"/>
      <c r="DV79" s="62"/>
      <c r="DW79" s="62"/>
      <c r="DX79" s="62"/>
      <c r="DY79" s="62"/>
      <c r="DZ79" s="62"/>
      <c r="EA79" s="62"/>
      <c r="EB79" s="62"/>
      <c r="EC79" s="62"/>
      <c r="ED79" s="62"/>
      <c r="EE79" s="62"/>
      <c r="EF79" s="62"/>
      <c r="EG79" s="62"/>
      <c r="EH79" s="62"/>
      <c r="EI79" s="62"/>
      <c r="EJ79" s="62"/>
      <c r="EK79" s="62"/>
      <c r="EL79" s="62"/>
      <c r="EM79" s="62"/>
      <c r="EN79" s="62"/>
    </row>
    <row r="80" spans="1:144" outlineLevel="1" x14ac:dyDescent="0.2">
      <c r="AQ80" s="62"/>
      <c r="AR80" s="62"/>
      <c r="AS80" s="62"/>
      <c r="AT80" s="62"/>
      <c r="AU80" s="62"/>
      <c r="AV80" s="62"/>
      <c r="AW80" s="62"/>
      <c r="AX80" s="62"/>
      <c r="AY80" s="62"/>
      <c r="AZ80" s="62"/>
      <c r="BA80" s="62"/>
      <c r="BB80" s="62"/>
      <c r="BC80" s="62"/>
      <c r="BD80" s="62"/>
      <c r="BE80" s="62"/>
      <c r="BF80" s="62"/>
      <c r="BG80" s="62"/>
      <c r="BH80" s="62"/>
      <c r="BI80" s="62"/>
      <c r="BJ80" s="62"/>
      <c r="BK80" s="62"/>
      <c r="BL80" s="62"/>
      <c r="BM80" s="62"/>
      <c r="BN80" s="62"/>
      <c r="BO80" s="62"/>
      <c r="BP80" s="62"/>
      <c r="BQ80" s="62"/>
      <c r="BR80" s="62"/>
      <c r="BS80" s="62"/>
      <c r="BT80" s="62"/>
      <c r="BU80" s="62"/>
      <c r="BV80" s="62"/>
      <c r="BW80" s="62"/>
      <c r="BX80" s="62"/>
      <c r="BY80" s="62"/>
      <c r="BZ80" s="62"/>
      <c r="CA80" s="62"/>
      <c r="CB80" s="62"/>
      <c r="CC80" s="62"/>
      <c r="CD80" s="62"/>
      <c r="CE80" s="62"/>
      <c r="CF80" s="62"/>
      <c r="CG80" s="62"/>
      <c r="CH80" s="62"/>
      <c r="CI80" s="62"/>
      <c r="CJ80" s="62"/>
      <c r="CK80" s="62"/>
      <c r="CL80" s="62"/>
      <c r="CM80" s="62"/>
      <c r="CN80" s="62"/>
      <c r="CO80" s="62"/>
      <c r="CP80" s="62"/>
      <c r="CQ80" s="62"/>
      <c r="CR80" s="62"/>
      <c r="CS80" s="62"/>
      <c r="CT80" s="62"/>
      <c r="CU80" s="62"/>
      <c r="CV80" s="62"/>
      <c r="CW80" s="62"/>
      <c r="CX80" s="62"/>
      <c r="CY80" s="62"/>
      <c r="CZ80" s="62"/>
      <c r="DA80" s="62"/>
      <c r="DB80" s="62"/>
      <c r="DC80" s="62"/>
      <c r="DD80" s="62"/>
      <c r="DE80" s="62"/>
      <c r="DF80" s="62"/>
      <c r="DG80" s="62"/>
      <c r="DH80" s="62"/>
      <c r="DI80" s="62"/>
      <c r="DJ80" s="62"/>
      <c r="DK80" s="62"/>
      <c r="DL80" s="62"/>
      <c r="DM80" s="62"/>
      <c r="DN80" s="62"/>
      <c r="DO80" s="62"/>
      <c r="DP80" s="62"/>
      <c r="DQ80" s="62"/>
      <c r="DR80" s="62"/>
      <c r="DS80" s="62"/>
      <c r="DT80" s="62"/>
      <c r="DU80" s="62"/>
      <c r="DV80" s="62"/>
      <c r="DW80" s="62"/>
      <c r="DX80" s="62"/>
      <c r="DY80" s="62"/>
      <c r="DZ80" s="62"/>
      <c r="EA80" s="62"/>
      <c r="EB80" s="62"/>
      <c r="EC80" s="62"/>
      <c r="ED80" s="62"/>
      <c r="EE80" s="62"/>
      <c r="EF80" s="62"/>
      <c r="EG80" s="62"/>
      <c r="EH80" s="62"/>
      <c r="EI80" s="62"/>
      <c r="EJ80" s="62"/>
      <c r="EK80" s="62"/>
      <c r="EL80" s="62"/>
      <c r="EM80" s="62"/>
      <c r="EN80" s="62"/>
    </row>
    <row r="81" spans="1:144" outlineLevel="1" x14ac:dyDescent="0.2">
      <c r="AQ81" s="62"/>
      <c r="AR81" s="62"/>
      <c r="AS81" s="62"/>
      <c r="AT81" s="62"/>
      <c r="AU81" s="62"/>
      <c r="AV81" s="62"/>
      <c r="AW81" s="62"/>
      <c r="AX81" s="62"/>
      <c r="AY81" s="62"/>
      <c r="AZ81" s="62"/>
      <c r="BA81" s="62"/>
      <c r="BB81" s="62"/>
      <c r="BC81" s="62"/>
      <c r="BD81" s="62"/>
      <c r="BE81" s="62"/>
      <c r="BF81" s="62"/>
      <c r="BG81" s="62"/>
      <c r="BH81" s="62"/>
      <c r="BI81" s="62"/>
      <c r="BJ81" s="62"/>
      <c r="BK81" s="62"/>
      <c r="BL81" s="62"/>
      <c r="BM81" s="62"/>
      <c r="BN81" s="62"/>
      <c r="BO81" s="62"/>
      <c r="BP81" s="62"/>
      <c r="BQ81" s="62"/>
      <c r="BR81" s="62"/>
      <c r="BS81" s="62"/>
      <c r="BT81" s="62"/>
      <c r="BU81" s="62"/>
      <c r="BV81" s="62"/>
      <c r="BW81" s="62"/>
      <c r="BX81" s="62"/>
      <c r="BY81" s="62"/>
      <c r="BZ81" s="62"/>
      <c r="CA81" s="62"/>
      <c r="CB81" s="62"/>
      <c r="CC81" s="62"/>
      <c r="CD81" s="62"/>
      <c r="CE81" s="62"/>
      <c r="CF81" s="62"/>
      <c r="CG81" s="62"/>
      <c r="CH81" s="62"/>
      <c r="CI81" s="62"/>
      <c r="CJ81" s="62"/>
      <c r="CK81" s="62"/>
      <c r="CL81" s="62"/>
      <c r="CM81" s="62"/>
      <c r="CN81" s="62"/>
      <c r="CO81" s="62"/>
      <c r="CP81" s="62"/>
      <c r="CQ81" s="62"/>
      <c r="CR81" s="62"/>
      <c r="CS81" s="62"/>
      <c r="CT81" s="62"/>
      <c r="CU81" s="62"/>
      <c r="CV81" s="62"/>
      <c r="CW81" s="62"/>
      <c r="CX81" s="62"/>
      <c r="CY81" s="62"/>
      <c r="CZ81" s="62"/>
      <c r="DA81" s="62"/>
      <c r="DB81" s="62"/>
      <c r="DC81" s="62"/>
      <c r="DD81" s="62"/>
      <c r="DE81" s="62"/>
      <c r="DF81" s="62"/>
      <c r="DG81" s="62"/>
      <c r="DH81" s="62"/>
      <c r="DI81" s="62"/>
      <c r="DJ81" s="62"/>
      <c r="DK81" s="62"/>
      <c r="DL81" s="62"/>
      <c r="DM81" s="62"/>
      <c r="DN81" s="62"/>
      <c r="DO81" s="62"/>
      <c r="DP81" s="62"/>
      <c r="DQ81" s="62"/>
      <c r="DR81" s="62"/>
      <c r="DS81" s="62"/>
      <c r="DT81" s="62"/>
      <c r="DU81" s="62"/>
      <c r="DV81" s="62"/>
      <c r="DW81" s="62"/>
      <c r="DX81" s="62"/>
      <c r="DY81" s="62"/>
      <c r="DZ81" s="62"/>
      <c r="EA81" s="62"/>
      <c r="EB81" s="62"/>
      <c r="EC81" s="62"/>
      <c r="ED81" s="62"/>
      <c r="EE81" s="62"/>
      <c r="EF81" s="62"/>
      <c r="EG81" s="62"/>
      <c r="EH81" s="62"/>
      <c r="EI81" s="62"/>
      <c r="EJ81" s="62"/>
      <c r="EK81" s="62"/>
      <c r="EL81" s="62"/>
      <c r="EM81" s="62"/>
      <c r="EN81" s="62"/>
    </row>
    <row r="82" spans="1:144" outlineLevel="1" x14ac:dyDescent="0.2">
      <c r="AQ82" s="62"/>
      <c r="AR82" s="62"/>
      <c r="AS82" s="62"/>
      <c r="AT82" s="62"/>
      <c r="AU82" s="62"/>
      <c r="AV82" s="62"/>
      <c r="AW82" s="62"/>
      <c r="AX82" s="62"/>
      <c r="AY82" s="62"/>
      <c r="AZ82" s="62"/>
      <c r="BA82" s="62"/>
      <c r="BB82" s="62"/>
      <c r="BC82" s="62"/>
      <c r="BD82" s="62"/>
      <c r="BE82" s="62"/>
      <c r="BF82" s="62"/>
      <c r="BG82" s="62"/>
      <c r="BH82" s="62"/>
      <c r="BI82" s="62"/>
      <c r="BJ82" s="62"/>
      <c r="BK82" s="62"/>
      <c r="BL82" s="62"/>
      <c r="BM82" s="62"/>
      <c r="BN82" s="62"/>
      <c r="BO82" s="62"/>
      <c r="BP82" s="62"/>
      <c r="BQ82" s="62"/>
      <c r="BR82" s="62"/>
      <c r="BS82" s="62"/>
      <c r="BT82" s="62"/>
      <c r="BU82" s="62"/>
      <c r="BV82" s="62"/>
      <c r="BW82" s="62"/>
      <c r="BX82" s="62"/>
      <c r="BY82" s="62"/>
      <c r="BZ82" s="62"/>
      <c r="CA82" s="62"/>
      <c r="CB82" s="62"/>
      <c r="CC82" s="62"/>
      <c r="CD82" s="62"/>
      <c r="CE82" s="62"/>
      <c r="CF82" s="62"/>
      <c r="CG82" s="62"/>
      <c r="CH82" s="62"/>
      <c r="CI82" s="62"/>
      <c r="CJ82" s="62"/>
      <c r="CK82" s="62"/>
      <c r="CL82" s="62"/>
      <c r="CM82" s="62"/>
      <c r="CN82" s="62"/>
      <c r="CO82" s="62"/>
      <c r="CP82" s="62"/>
      <c r="CQ82" s="62"/>
      <c r="CR82" s="62"/>
      <c r="CS82" s="62"/>
      <c r="CT82" s="62"/>
      <c r="CU82" s="62"/>
      <c r="CV82" s="62"/>
      <c r="CW82" s="62"/>
      <c r="CX82" s="62"/>
      <c r="CY82" s="62"/>
      <c r="CZ82" s="62"/>
      <c r="DA82" s="62"/>
      <c r="DB82" s="62"/>
      <c r="DC82" s="62"/>
      <c r="DD82" s="62"/>
      <c r="DE82" s="62"/>
      <c r="DF82" s="62"/>
      <c r="DG82" s="62"/>
      <c r="DH82" s="62"/>
      <c r="DI82" s="62"/>
      <c r="DJ82" s="62"/>
      <c r="DK82" s="62"/>
      <c r="DL82" s="62"/>
      <c r="DM82" s="62"/>
      <c r="DN82" s="62"/>
      <c r="DO82" s="62"/>
      <c r="DP82" s="62"/>
      <c r="DQ82" s="62"/>
      <c r="DR82" s="62"/>
      <c r="DS82" s="62"/>
      <c r="DT82" s="62"/>
      <c r="DU82" s="62"/>
      <c r="DV82" s="62"/>
      <c r="DW82" s="62"/>
      <c r="DX82" s="62"/>
      <c r="DY82" s="62"/>
      <c r="DZ82" s="62"/>
      <c r="EA82" s="62"/>
      <c r="EB82" s="62"/>
      <c r="EC82" s="62"/>
      <c r="ED82" s="62"/>
      <c r="EE82" s="62"/>
      <c r="EF82" s="62"/>
      <c r="EG82" s="62"/>
      <c r="EH82" s="62"/>
      <c r="EI82" s="62"/>
      <c r="EJ82" s="62"/>
      <c r="EK82" s="62"/>
      <c r="EL82" s="62"/>
      <c r="EM82" s="62"/>
      <c r="EN82" s="62"/>
    </row>
    <row r="83" spans="1:144" outlineLevel="1" x14ac:dyDescent="0.2">
      <c r="AQ83" s="62"/>
      <c r="AR83" s="62"/>
      <c r="AS83" s="62"/>
      <c r="AT83" s="62"/>
      <c r="AU83" s="62"/>
      <c r="AV83" s="62"/>
      <c r="AW83" s="62"/>
      <c r="AX83" s="62"/>
      <c r="AY83" s="62"/>
      <c r="AZ83" s="62"/>
      <c r="BA83" s="62"/>
      <c r="BB83" s="62"/>
      <c r="BC83" s="62"/>
      <c r="BD83" s="62"/>
      <c r="BE83" s="62"/>
      <c r="BF83" s="62"/>
      <c r="BG83" s="62"/>
      <c r="BH83" s="62"/>
      <c r="BI83" s="62"/>
      <c r="BJ83" s="62"/>
      <c r="BK83" s="62"/>
      <c r="BL83" s="62"/>
      <c r="BM83" s="62"/>
      <c r="BN83" s="62"/>
      <c r="BO83" s="62"/>
      <c r="BP83" s="62"/>
      <c r="BQ83" s="62"/>
      <c r="BR83" s="62"/>
      <c r="BS83" s="62"/>
      <c r="BT83" s="62"/>
      <c r="BU83" s="62"/>
      <c r="BV83" s="62"/>
      <c r="BW83" s="62"/>
      <c r="BX83" s="62"/>
      <c r="BY83" s="62"/>
      <c r="BZ83" s="62"/>
      <c r="CA83" s="62"/>
      <c r="CB83" s="62"/>
      <c r="CC83" s="62"/>
      <c r="CD83" s="62"/>
      <c r="CE83" s="62"/>
      <c r="CF83" s="62"/>
      <c r="CG83" s="62"/>
      <c r="CH83" s="62"/>
      <c r="CI83" s="62"/>
      <c r="CJ83" s="62"/>
      <c r="CK83" s="62"/>
      <c r="CL83" s="62"/>
      <c r="CM83" s="62"/>
      <c r="CN83" s="62"/>
      <c r="CO83" s="62"/>
      <c r="CP83" s="62"/>
      <c r="CQ83" s="62"/>
      <c r="CR83" s="62"/>
      <c r="CS83" s="62"/>
      <c r="CT83" s="62"/>
      <c r="CU83" s="62"/>
      <c r="CV83" s="62"/>
      <c r="CW83" s="62"/>
      <c r="CX83" s="62"/>
      <c r="CY83" s="62"/>
      <c r="CZ83" s="62"/>
      <c r="DA83" s="62"/>
      <c r="DB83" s="62"/>
      <c r="DC83" s="62"/>
      <c r="DD83" s="62"/>
      <c r="DE83" s="62"/>
      <c r="DF83" s="62"/>
      <c r="DG83" s="62"/>
      <c r="DH83" s="62"/>
      <c r="DI83" s="62"/>
      <c r="DJ83" s="62"/>
      <c r="DK83" s="62"/>
      <c r="DL83" s="62"/>
      <c r="DM83" s="62"/>
      <c r="DN83" s="62"/>
      <c r="DO83" s="62"/>
      <c r="DP83" s="62"/>
      <c r="DQ83" s="62"/>
      <c r="DR83" s="62"/>
      <c r="DS83" s="62"/>
      <c r="DT83" s="62"/>
      <c r="DU83" s="62"/>
      <c r="DV83" s="62"/>
      <c r="DW83" s="62"/>
      <c r="DX83" s="62"/>
      <c r="DY83" s="62"/>
      <c r="DZ83" s="62"/>
      <c r="EA83" s="62"/>
      <c r="EB83" s="62"/>
      <c r="EC83" s="62"/>
      <c r="ED83" s="62"/>
      <c r="EE83" s="62"/>
      <c r="EF83" s="62"/>
      <c r="EG83" s="62"/>
      <c r="EH83" s="62"/>
      <c r="EI83" s="62"/>
      <c r="EJ83" s="62"/>
      <c r="EK83" s="62"/>
      <c r="EL83" s="62"/>
      <c r="EM83" s="62"/>
      <c r="EN83" s="62"/>
    </row>
    <row r="84" spans="1:144" outlineLevel="1" x14ac:dyDescent="0.2">
      <c r="AQ84" s="62"/>
      <c r="AR84" s="62"/>
      <c r="AS84" s="62"/>
      <c r="AT84" s="62"/>
      <c r="AU84" s="62"/>
      <c r="AV84" s="62"/>
      <c r="AW84" s="62"/>
      <c r="AX84" s="62"/>
      <c r="AY84" s="62"/>
      <c r="AZ84" s="62"/>
      <c r="BA84" s="62"/>
      <c r="BB84" s="62"/>
      <c r="BC84" s="62"/>
      <c r="BD84" s="62"/>
      <c r="BE84" s="62"/>
      <c r="BF84" s="62"/>
      <c r="BG84" s="62"/>
      <c r="BH84" s="62"/>
      <c r="BI84" s="62"/>
      <c r="BJ84" s="62"/>
      <c r="BK84" s="62"/>
      <c r="BL84" s="62"/>
      <c r="BM84" s="62"/>
      <c r="BN84" s="62"/>
      <c r="BO84" s="62"/>
      <c r="BP84" s="62"/>
      <c r="BQ84" s="62"/>
      <c r="BR84" s="62"/>
      <c r="BS84" s="62"/>
      <c r="BT84" s="62"/>
      <c r="BU84" s="62"/>
      <c r="BV84" s="62"/>
      <c r="BW84" s="62"/>
      <c r="BX84" s="62"/>
      <c r="BY84" s="62"/>
      <c r="BZ84" s="62"/>
      <c r="CA84" s="62"/>
      <c r="CB84" s="62"/>
      <c r="CC84" s="62"/>
      <c r="CD84" s="62"/>
      <c r="CE84" s="62"/>
      <c r="CF84" s="62"/>
      <c r="CG84" s="62"/>
      <c r="CH84" s="62"/>
      <c r="CI84" s="62"/>
      <c r="CJ84" s="62"/>
      <c r="CK84" s="62"/>
      <c r="CL84" s="62"/>
      <c r="CM84" s="62"/>
      <c r="CN84" s="62"/>
      <c r="CO84" s="62"/>
      <c r="CP84" s="62"/>
      <c r="CQ84" s="62"/>
      <c r="CR84" s="62"/>
      <c r="CS84" s="62"/>
      <c r="CT84" s="62"/>
      <c r="CU84" s="62"/>
      <c r="CV84" s="62"/>
      <c r="CW84" s="62"/>
      <c r="CX84" s="62"/>
      <c r="CY84" s="62"/>
      <c r="CZ84" s="62"/>
      <c r="DA84" s="62"/>
      <c r="DB84" s="62"/>
      <c r="DC84" s="62"/>
      <c r="DD84" s="62"/>
      <c r="DE84" s="62"/>
      <c r="DF84" s="62"/>
      <c r="DG84" s="62"/>
      <c r="DH84" s="62"/>
      <c r="DI84" s="62"/>
      <c r="DJ84" s="62"/>
      <c r="DK84" s="62"/>
      <c r="DL84" s="62"/>
      <c r="DM84" s="62"/>
      <c r="DN84" s="62"/>
      <c r="DO84" s="62"/>
      <c r="DP84" s="62"/>
      <c r="DQ84" s="62"/>
      <c r="DR84" s="62"/>
      <c r="DS84" s="62"/>
      <c r="DT84" s="62"/>
      <c r="DU84" s="62"/>
      <c r="DV84" s="62"/>
      <c r="DW84" s="62"/>
      <c r="DX84" s="62"/>
      <c r="DY84" s="62"/>
      <c r="DZ84" s="62"/>
      <c r="EA84" s="62"/>
      <c r="EB84" s="62"/>
      <c r="EC84" s="62"/>
      <c r="ED84" s="62"/>
      <c r="EE84" s="62"/>
      <c r="EF84" s="62"/>
      <c r="EG84" s="62"/>
      <c r="EH84" s="62"/>
      <c r="EI84" s="62"/>
      <c r="EJ84" s="62"/>
      <c r="EK84" s="62"/>
      <c r="EL84" s="62"/>
      <c r="EM84" s="62"/>
      <c r="EN84" s="62"/>
    </row>
    <row r="85" spans="1:144" outlineLevel="1" x14ac:dyDescent="0.2">
      <c r="AQ85" s="62"/>
      <c r="AR85" s="62"/>
      <c r="AS85" s="62"/>
      <c r="AT85" s="62"/>
      <c r="AU85" s="62"/>
      <c r="AV85" s="62"/>
      <c r="AW85" s="62"/>
      <c r="AX85" s="62"/>
      <c r="AY85" s="62"/>
      <c r="AZ85" s="62"/>
      <c r="BA85" s="62"/>
      <c r="BB85" s="62"/>
      <c r="BC85" s="62"/>
      <c r="BD85" s="62"/>
      <c r="BE85" s="62"/>
      <c r="BF85" s="62"/>
      <c r="BG85" s="62"/>
      <c r="BH85" s="62"/>
      <c r="BI85" s="62"/>
      <c r="BJ85" s="62"/>
      <c r="BK85" s="62"/>
      <c r="BL85" s="62"/>
      <c r="BM85" s="62"/>
      <c r="BN85" s="62"/>
      <c r="BO85" s="62"/>
      <c r="BP85" s="62"/>
      <c r="BQ85" s="62"/>
      <c r="BR85" s="62"/>
      <c r="BS85" s="62"/>
      <c r="BT85" s="62"/>
      <c r="BU85" s="62"/>
      <c r="BV85" s="62"/>
      <c r="BW85" s="62"/>
      <c r="BX85" s="62"/>
      <c r="BY85" s="62"/>
      <c r="BZ85" s="62"/>
      <c r="CA85" s="62"/>
      <c r="CB85" s="62"/>
      <c r="CC85" s="62"/>
      <c r="CD85" s="62"/>
      <c r="CE85" s="62"/>
      <c r="CF85" s="62"/>
      <c r="CG85" s="62"/>
      <c r="CH85" s="62"/>
      <c r="CI85" s="62"/>
      <c r="CJ85" s="62"/>
      <c r="CK85" s="62"/>
      <c r="CL85" s="62"/>
      <c r="CM85" s="62"/>
      <c r="CN85" s="62"/>
      <c r="CO85" s="62"/>
      <c r="CP85" s="62"/>
      <c r="CQ85" s="62"/>
      <c r="CR85" s="62"/>
      <c r="CS85" s="62"/>
      <c r="CT85" s="62"/>
      <c r="CU85" s="62"/>
      <c r="CV85" s="62"/>
      <c r="CW85" s="62"/>
      <c r="CX85" s="62"/>
      <c r="CY85" s="62"/>
      <c r="CZ85" s="62"/>
      <c r="DA85" s="62"/>
      <c r="DB85" s="62"/>
      <c r="DC85" s="62"/>
      <c r="DD85" s="62"/>
      <c r="DE85" s="62"/>
      <c r="DF85" s="62"/>
      <c r="DG85" s="62"/>
      <c r="DH85" s="62"/>
      <c r="DI85" s="62"/>
      <c r="DJ85" s="62"/>
      <c r="DK85" s="62"/>
      <c r="DL85" s="62"/>
      <c r="DM85" s="62"/>
      <c r="DN85" s="62"/>
      <c r="DO85" s="62"/>
      <c r="DP85" s="62"/>
      <c r="DQ85" s="62"/>
      <c r="DR85" s="62"/>
      <c r="DS85" s="62"/>
      <c r="DT85" s="62"/>
      <c r="DU85" s="62"/>
      <c r="DV85" s="62"/>
      <c r="DW85" s="62"/>
      <c r="DX85" s="62"/>
      <c r="DY85" s="62"/>
      <c r="DZ85" s="62"/>
      <c r="EA85" s="62"/>
      <c r="EB85" s="62"/>
      <c r="EC85" s="62"/>
      <c r="ED85" s="62"/>
      <c r="EE85" s="62"/>
      <c r="EF85" s="62"/>
      <c r="EG85" s="62"/>
      <c r="EH85" s="62"/>
      <c r="EI85" s="62"/>
      <c r="EJ85" s="62"/>
      <c r="EK85" s="62"/>
      <c r="EL85" s="62"/>
      <c r="EM85" s="62"/>
      <c r="EN85" s="62"/>
    </row>
    <row r="86" spans="1:144" outlineLevel="1" x14ac:dyDescent="0.2">
      <c r="AQ86" s="62"/>
      <c r="AR86" s="62"/>
      <c r="AS86" s="62"/>
      <c r="AT86" s="62"/>
      <c r="AU86" s="62"/>
      <c r="AV86" s="62"/>
      <c r="AW86" s="62"/>
      <c r="AX86" s="62"/>
      <c r="AY86" s="62"/>
      <c r="AZ86" s="62"/>
      <c r="BA86" s="62"/>
      <c r="BB86" s="62"/>
      <c r="BC86" s="62"/>
      <c r="BD86" s="62"/>
      <c r="BE86" s="62"/>
      <c r="BF86" s="62"/>
      <c r="BG86" s="62"/>
      <c r="BH86" s="62"/>
      <c r="BI86" s="62"/>
      <c r="BJ86" s="62"/>
      <c r="BK86" s="62"/>
      <c r="BL86" s="62"/>
      <c r="BM86" s="62"/>
      <c r="BN86" s="62"/>
      <c r="BO86" s="62"/>
      <c r="BP86" s="62"/>
      <c r="BQ86" s="62"/>
      <c r="BR86" s="62"/>
      <c r="BS86" s="62"/>
      <c r="BT86" s="62"/>
      <c r="BU86" s="62"/>
      <c r="BV86" s="62"/>
      <c r="BW86" s="62"/>
      <c r="BX86" s="62"/>
      <c r="BY86" s="62"/>
      <c r="BZ86" s="62"/>
      <c r="CA86" s="62"/>
      <c r="CB86" s="62"/>
      <c r="CC86" s="62"/>
      <c r="CD86" s="62"/>
      <c r="CE86" s="62"/>
      <c r="CF86" s="62"/>
      <c r="CG86" s="62"/>
      <c r="CH86" s="62"/>
      <c r="CI86" s="62"/>
      <c r="CJ86" s="62"/>
      <c r="CK86" s="62"/>
      <c r="CL86" s="62"/>
      <c r="CM86" s="62"/>
      <c r="CN86" s="62"/>
      <c r="CO86" s="62"/>
      <c r="CP86" s="62"/>
      <c r="CQ86" s="62"/>
      <c r="CR86" s="62"/>
      <c r="CS86" s="62"/>
      <c r="CT86" s="62"/>
      <c r="CU86" s="62"/>
      <c r="CV86" s="62"/>
      <c r="CW86" s="62"/>
      <c r="CX86" s="62"/>
      <c r="CY86" s="62"/>
      <c r="CZ86" s="62"/>
      <c r="DA86" s="62"/>
      <c r="DB86" s="62"/>
      <c r="DC86" s="62"/>
      <c r="DD86" s="62"/>
      <c r="DE86" s="62"/>
      <c r="DF86" s="62"/>
      <c r="DG86" s="62"/>
      <c r="DH86" s="62"/>
      <c r="DI86" s="62"/>
      <c r="DJ86" s="62"/>
      <c r="DK86" s="62"/>
      <c r="DL86" s="62"/>
      <c r="DM86" s="62"/>
      <c r="DN86" s="62"/>
      <c r="DO86" s="62"/>
      <c r="DP86" s="62"/>
      <c r="DQ86" s="62"/>
      <c r="DR86" s="62"/>
      <c r="DS86" s="62"/>
      <c r="DT86" s="62"/>
      <c r="DU86" s="62"/>
      <c r="DV86" s="62"/>
      <c r="DW86" s="62"/>
      <c r="DX86" s="62"/>
      <c r="DY86" s="62"/>
      <c r="DZ86" s="62"/>
      <c r="EA86" s="62"/>
      <c r="EB86" s="62"/>
      <c r="EC86" s="62"/>
      <c r="ED86" s="62"/>
      <c r="EE86" s="62"/>
      <c r="EF86" s="62"/>
      <c r="EG86" s="62"/>
      <c r="EH86" s="62"/>
      <c r="EI86" s="62"/>
      <c r="EJ86" s="62"/>
      <c r="EK86" s="62"/>
      <c r="EL86" s="62"/>
      <c r="EM86" s="62"/>
      <c r="EN86" s="62"/>
    </row>
    <row r="87" spans="1:144" x14ac:dyDescent="0.2">
      <c r="A87" s="75"/>
      <c r="AQ87" s="62"/>
      <c r="AR87" s="62"/>
      <c r="AS87" s="62"/>
      <c r="AT87" s="62"/>
      <c r="AU87" s="62"/>
      <c r="AV87" s="62"/>
      <c r="AW87" s="62"/>
      <c r="AX87" s="62"/>
      <c r="AY87" s="62"/>
      <c r="AZ87" s="62"/>
      <c r="BA87" s="62"/>
      <c r="BB87" s="62"/>
      <c r="BC87" s="62"/>
      <c r="BD87" s="62"/>
      <c r="BE87" s="62"/>
      <c r="BF87" s="62"/>
      <c r="BG87" s="62"/>
      <c r="BH87" s="62"/>
      <c r="BI87" s="62"/>
      <c r="BJ87" s="62"/>
      <c r="BK87" s="62"/>
      <c r="BL87" s="62"/>
      <c r="BM87" s="62"/>
      <c r="BN87" s="62"/>
      <c r="BO87" s="62"/>
      <c r="BP87" s="62"/>
      <c r="BQ87" s="62"/>
      <c r="BR87" s="62"/>
      <c r="BS87" s="62"/>
      <c r="BT87" s="62"/>
      <c r="BU87" s="62"/>
      <c r="BV87" s="62"/>
      <c r="BW87" s="62"/>
      <c r="BX87" s="62"/>
      <c r="BY87" s="62"/>
      <c r="BZ87" s="62"/>
      <c r="CA87" s="62"/>
      <c r="CB87" s="62"/>
      <c r="CC87" s="62"/>
      <c r="CD87" s="62"/>
      <c r="CE87" s="62"/>
      <c r="CF87" s="62"/>
      <c r="CG87" s="62"/>
      <c r="CH87" s="62"/>
      <c r="CI87" s="62"/>
      <c r="CJ87" s="62"/>
      <c r="CK87" s="62"/>
      <c r="CL87" s="62"/>
      <c r="CM87" s="62"/>
      <c r="CN87" s="62"/>
      <c r="CO87" s="62"/>
      <c r="CP87" s="62"/>
      <c r="CQ87" s="62"/>
      <c r="CR87" s="62"/>
      <c r="CS87" s="62"/>
      <c r="CT87" s="62"/>
      <c r="CU87" s="62"/>
      <c r="CV87" s="62"/>
      <c r="CW87" s="62"/>
      <c r="CX87" s="62"/>
      <c r="CY87" s="62"/>
      <c r="CZ87" s="62"/>
      <c r="DA87" s="62"/>
      <c r="DB87" s="62"/>
      <c r="DC87" s="62"/>
      <c r="DD87" s="62"/>
      <c r="DE87" s="62"/>
      <c r="DF87" s="62"/>
      <c r="DG87" s="62"/>
      <c r="DH87" s="62"/>
      <c r="DI87" s="62"/>
      <c r="DJ87" s="62"/>
      <c r="DK87" s="62"/>
      <c r="DL87" s="62"/>
      <c r="DM87" s="62"/>
      <c r="DN87" s="62"/>
      <c r="DO87" s="62"/>
      <c r="DP87" s="62"/>
      <c r="DQ87" s="62"/>
      <c r="DR87" s="62"/>
      <c r="DS87" s="62"/>
      <c r="DT87" s="62"/>
      <c r="DU87" s="62"/>
      <c r="DV87" s="62"/>
      <c r="DW87" s="62"/>
      <c r="DX87" s="62"/>
      <c r="DY87" s="62"/>
      <c r="DZ87" s="62"/>
      <c r="EA87" s="62"/>
      <c r="EB87" s="62"/>
      <c r="EC87" s="62"/>
      <c r="ED87" s="62"/>
      <c r="EE87" s="62"/>
      <c r="EF87" s="62"/>
      <c r="EG87" s="62"/>
      <c r="EH87" s="62"/>
      <c r="EI87" s="62"/>
      <c r="EJ87" s="62"/>
      <c r="EK87" s="62"/>
      <c r="EL87" s="62"/>
      <c r="EM87" s="62"/>
      <c r="EN87" s="62"/>
    </row>
    <row r="88" spans="1:144" x14ac:dyDescent="0.2">
      <c r="A88" s="14" t="s">
        <v>96</v>
      </c>
      <c r="AQ88" s="62"/>
      <c r="AR88" s="62"/>
      <c r="AS88" s="62"/>
      <c r="AT88" s="62"/>
      <c r="AU88" s="62"/>
      <c r="AV88" s="62"/>
      <c r="AW88" s="62"/>
      <c r="AX88" s="62"/>
      <c r="AY88" s="62"/>
      <c r="AZ88" s="62"/>
      <c r="BA88" s="62"/>
      <c r="BB88" s="62"/>
      <c r="BC88" s="62"/>
      <c r="BD88" s="62"/>
      <c r="BE88" s="62"/>
      <c r="BF88" s="62"/>
      <c r="BG88" s="62"/>
      <c r="BH88" s="62"/>
      <c r="BI88" s="62"/>
      <c r="BJ88" s="62"/>
      <c r="BK88" s="62"/>
      <c r="BL88" s="62"/>
      <c r="BM88" s="62"/>
      <c r="BN88" s="62"/>
      <c r="BO88" s="62"/>
      <c r="BP88" s="62"/>
      <c r="BQ88" s="62"/>
      <c r="BR88" s="62"/>
      <c r="BS88" s="62"/>
      <c r="BT88" s="62"/>
      <c r="BU88" s="62"/>
      <c r="BV88" s="62"/>
      <c r="BW88" s="62"/>
      <c r="BX88" s="62"/>
      <c r="BY88" s="62"/>
      <c r="BZ88" s="62"/>
      <c r="CA88" s="62"/>
      <c r="CB88" s="62"/>
      <c r="CC88" s="62"/>
      <c r="CD88" s="62"/>
      <c r="CE88" s="62"/>
      <c r="CF88" s="62"/>
      <c r="CG88" s="62"/>
      <c r="CH88" s="62"/>
      <c r="CI88" s="62"/>
      <c r="CJ88" s="62"/>
      <c r="CK88" s="62"/>
      <c r="CL88" s="62"/>
      <c r="CM88" s="62"/>
      <c r="CN88" s="62"/>
      <c r="CO88" s="62"/>
      <c r="CP88" s="62"/>
      <c r="CQ88" s="62"/>
      <c r="CR88" s="62"/>
      <c r="CS88" s="62"/>
      <c r="CT88" s="62"/>
      <c r="CU88" s="62"/>
      <c r="CV88" s="62"/>
      <c r="CW88" s="62"/>
      <c r="CX88" s="62"/>
      <c r="CY88" s="62"/>
      <c r="CZ88" s="62"/>
      <c r="DA88" s="62"/>
      <c r="DB88" s="62"/>
      <c r="DC88" s="62"/>
      <c r="DD88" s="62"/>
      <c r="DE88" s="62"/>
      <c r="DF88" s="62"/>
      <c r="DG88" s="62"/>
      <c r="DH88" s="62"/>
      <c r="DI88" s="62"/>
      <c r="DJ88" s="62"/>
      <c r="DK88" s="62"/>
      <c r="DL88" s="62"/>
      <c r="DM88" s="62"/>
      <c r="DN88" s="62"/>
      <c r="DO88" s="62"/>
      <c r="DP88" s="62"/>
      <c r="DQ88" s="62"/>
      <c r="DR88" s="62"/>
      <c r="DS88" s="62"/>
      <c r="DT88" s="62"/>
      <c r="DU88" s="62"/>
      <c r="DV88" s="62"/>
      <c r="DW88" s="62"/>
      <c r="DX88" s="62"/>
      <c r="DY88" s="62"/>
      <c r="DZ88" s="62"/>
      <c r="EA88" s="62"/>
      <c r="EB88" s="62"/>
      <c r="EC88" s="62"/>
      <c r="ED88" s="62"/>
      <c r="EE88" s="62"/>
      <c r="EF88" s="62"/>
      <c r="EG88" s="62"/>
      <c r="EH88" s="62"/>
      <c r="EI88" s="62"/>
      <c r="EJ88" s="62"/>
      <c r="EK88" s="62"/>
      <c r="EL88" s="62"/>
      <c r="EM88" s="62"/>
      <c r="EN88" s="62"/>
    </row>
    <row r="89" spans="1:144" outlineLevel="1" x14ac:dyDescent="0.2">
      <c r="AQ89" s="73" t="s">
        <v>99</v>
      </c>
      <c r="AR89" s="73">
        <v>1</v>
      </c>
      <c r="AS89" s="62" t="s">
        <v>104</v>
      </c>
      <c r="AT89" s="62" t="s">
        <v>4</v>
      </c>
      <c r="AU89" s="62" t="s">
        <v>5</v>
      </c>
      <c r="AV89" s="62" t="s">
        <v>14</v>
      </c>
      <c r="AW89" s="62" t="s">
        <v>10</v>
      </c>
      <c r="AX89" s="62" t="s">
        <v>13</v>
      </c>
      <c r="AY89" s="62" t="s">
        <v>15</v>
      </c>
      <c r="AZ89" s="62" t="s">
        <v>3</v>
      </c>
      <c r="BA89" s="62" t="s">
        <v>20</v>
      </c>
      <c r="BB89" s="62"/>
      <c r="BC89" s="62"/>
      <c r="BD89" s="62"/>
      <c r="BE89" s="62"/>
      <c r="BF89" s="62"/>
      <c r="BG89" s="62"/>
      <c r="BH89" s="62"/>
      <c r="BI89" s="62"/>
      <c r="BJ89" s="62"/>
      <c r="BK89" s="62"/>
      <c r="BL89" s="62"/>
      <c r="BM89" s="62"/>
      <c r="BN89" s="62"/>
      <c r="BO89" s="62"/>
      <c r="BP89" s="62"/>
      <c r="BQ89" s="62"/>
      <c r="BR89" s="62"/>
      <c r="BS89" s="62"/>
      <c r="BT89" s="62"/>
      <c r="BU89" s="62"/>
      <c r="BV89" s="62"/>
      <c r="BW89" s="62"/>
      <c r="BX89" s="62"/>
      <c r="BY89" s="62"/>
      <c r="BZ89" s="62"/>
      <c r="CA89" s="62"/>
      <c r="CB89" s="62"/>
      <c r="CC89" s="62"/>
      <c r="CD89" s="62"/>
      <c r="CE89" s="62"/>
      <c r="CF89" s="62"/>
      <c r="CG89" s="62"/>
      <c r="CH89" s="62"/>
      <c r="CI89" s="62"/>
      <c r="CJ89" s="62"/>
      <c r="CK89" s="62"/>
      <c r="CL89" s="62"/>
      <c r="CM89" s="62"/>
      <c r="CN89" s="62"/>
      <c r="CO89" s="62"/>
      <c r="CP89" s="62"/>
      <c r="CQ89" s="62"/>
      <c r="CR89" s="62"/>
      <c r="CS89" s="62"/>
      <c r="CT89" s="62"/>
      <c r="CU89" s="62"/>
      <c r="CV89" s="62"/>
      <c r="CW89" s="62"/>
      <c r="CX89" s="62"/>
      <c r="CY89" s="62"/>
      <c r="CZ89" s="62"/>
      <c r="DA89" s="62"/>
      <c r="DB89" s="62"/>
      <c r="DC89" s="62"/>
      <c r="DD89" s="62"/>
      <c r="DE89" s="62"/>
      <c r="DF89" s="62"/>
      <c r="DG89" s="62"/>
      <c r="DH89" s="62"/>
      <c r="DI89" s="62"/>
      <c r="DJ89" s="62"/>
      <c r="DK89" s="62"/>
      <c r="DL89" s="62"/>
      <c r="DM89" s="62"/>
      <c r="DN89" s="62"/>
      <c r="DO89" s="62"/>
      <c r="DP89" s="62"/>
      <c r="DQ89" s="62"/>
      <c r="DR89" s="62"/>
      <c r="DS89" s="62"/>
      <c r="DT89" s="62"/>
      <c r="DU89" s="62"/>
      <c r="DV89" s="62"/>
      <c r="DW89" s="62"/>
      <c r="DX89" s="62"/>
      <c r="DY89" s="62"/>
      <c r="DZ89" s="62"/>
      <c r="EA89" s="62"/>
      <c r="EB89" s="62"/>
      <c r="EC89" s="62"/>
      <c r="ED89" s="62"/>
      <c r="EE89" s="62"/>
      <c r="EF89" s="62"/>
      <c r="EG89" s="62"/>
      <c r="EH89" s="62"/>
      <c r="EI89" s="62"/>
      <c r="EJ89" s="62"/>
      <c r="EK89" s="62"/>
      <c r="EL89" s="62"/>
      <c r="EM89" s="62"/>
      <c r="EN89" s="62"/>
    </row>
    <row r="90" spans="1:144" outlineLevel="1" x14ac:dyDescent="0.2">
      <c r="J90" s="7" t="s">
        <v>143</v>
      </c>
      <c r="AQ90" s="73" t="s">
        <v>100</v>
      </c>
      <c r="AR90" s="73" t="str">
        <f>INDEX($AT$89:$BA$89,$AR$89)</f>
        <v>AGE</v>
      </c>
      <c r="AS90" s="62" t="s">
        <v>39</v>
      </c>
      <c r="AT90" s="62">
        <v>68.561999999999998</v>
      </c>
      <c r="AU90" s="62">
        <v>18.414000000000001</v>
      </c>
      <c r="AV90" s="62">
        <v>0.376</v>
      </c>
      <c r="AW90" s="62">
        <v>161.364</v>
      </c>
      <c r="AX90" s="62">
        <v>0.13</v>
      </c>
      <c r="AY90" s="62">
        <v>0.05</v>
      </c>
      <c r="AZ90" s="62">
        <v>0.252</v>
      </c>
      <c r="BA90" s="62">
        <v>0.29399999999999998</v>
      </c>
      <c r="BB90" s="62">
        <v>1</v>
      </c>
      <c r="BC90" s="62"/>
      <c r="BD90" s="62"/>
      <c r="BE90" s="62"/>
      <c r="BF90" s="62"/>
      <c r="BG90" s="62"/>
      <c r="BH90" s="62"/>
      <c r="BI90" s="62"/>
      <c r="BJ90" s="62"/>
      <c r="BK90" s="62"/>
      <c r="BL90" s="62"/>
      <c r="BM90" s="62"/>
      <c r="BN90" s="62"/>
      <c r="BO90" s="62"/>
      <c r="BP90" s="62"/>
      <c r="BQ90" s="62"/>
      <c r="BR90" s="62"/>
      <c r="BS90" s="62"/>
      <c r="BT90" s="62"/>
      <c r="BU90" s="62"/>
      <c r="BV90" s="62"/>
      <c r="BW90" s="62"/>
      <c r="BX90" s="62"/>
      <c r="BY90" s="62"/>
      <c r="BZ90" s="62"/>
      <c r="CA90" s="62"/>
      <c r="CB90" s="62"/>
      <c r="CC90" s="62"/>
      <c r="CD90" s="62"/>
      <c r="CE90" s="62"/>
      <c r="CF90" s="62"/>
      <c r="CG90" s="62"/>
      <c r="CH90" s="62"/>
      <c r="CI90" s="62"/>
      <c r="CJ90" s="62"/>
      <c r="CK90" s="62"/>
      <c r="CL90" s="62"/>
      <c r="CM90" s="62"/>
      <c r="CN90" s="62"/>
      <c r="CO90" s="62"/>
      <c r="CP90" s="62"/>
      <c r="CQ90" s="62"/>
      <c r="CR90" s="62"/>
      <c r="CS90" s="62"/>
      <c r="CT90" s="62"/>
      <c r="CU90" s="62"/>
      <c r="CV90" s="62"/>
      <c r="CW90" s="62"/>
      <c r="CX90" s="62"/>
      <c r="CY90" s="62"/>
      <c r="CZ90" s="62"/>
      <c r="DA90" s="62"/>
      <c r="DB90" s="62"/>
      <c r="DC90" s="62"/>
      <c r="DD90" s="62"/>
      <c r="DE90" s="62"/>
      <c r="DF90" s="62"/>
      <c r="DG90" s="62"/>
      <c r="DH90" s="62"/>
      <c r="DI90" s="62"/>
      <c r="DJ90" s="62"/>
      <c r="DK90" s="62"/>
      <c r="DL90" s="62"/>
      <c r="DM90" s="62"/>
      <c r="DN90" s="62"/>
      <c r="DO90" s="62"/>
      <c r="DP90" s="62"/>
      <c r="DQ90" s="62"/>
      <c r="DR90" s="62"/>
      <c r="DS90" s="62"/>
      <c r="DT90" s="62"/>
      <c r="DU90" s="62"/>
      <c r="DV90" s="62"/>
      <c r="DW90" s="62"/>
      <c r="DX90" s="62"/>
      <c r="DY90" s="62"/>
      <c r="DZ90" s="62"/>
      <c r="EA90" s="62"/>
      <c r="EB90" s="62"/>
      <c r="EC90" s="62"/>
      <c r="ED90" s="62"/>
      <c r="EE90" s="62"/>
      <c r="EF90" s="62"/>
      <c r="EG90" s="62"/>
      <c r="EH90" s="62"/>
      <c r="EI90" s="62"/>
      <c r="EJ90" s="62"/>
      <c r="EK90" s="62"/>
      <c r="EL90" s="62"/>
      <c r="EM90" s="62"/>
      <c r="EN90" s="62"/>
    </row>
    <row r="91" spans="1:144" outlineLevel="1" x14ac:dyDescent="0.2">
      <c r="AQ91" s="73"/>
      <c r="AR91" s="73" t="s">
        <v>101</v>
      </c>
      <c r="AS91" s="62"/>
      <c r="AT91" s="62"/>
      <c r="AU91" s="62"/>
      <c r="AV91" s="62"/>
      <c r="AW91" s="62"/>
      <c r="AX91" s="62"/>
      <c r="AY91" s="62"/>
      <c r="AZ91" s="62"/>
      <c r="BA91" s="62"/>
      <c r="BB91" s="62"/>
      <c r="BC91" s="62"/>
      <c r="BD91" s="62"/>
      <c r="BE91" s="62"/>
      <c r="BF91" s="62"/>
      <c r="BG91" s="62"/>
      <c r="BH91" s="62"/>
      <c r="BI91" s="62"/>
      <c r="BJ91" s="62"/>
      <c r="BK91" s="62"/>
      <c r="BL91" s="62"/>
      <c r="BM91" s="62"/>
      <c r="BN91" s="62"/>
      <c r="BO91" s="62"/>
      <c r="BP91" s="62"/>
      <c r="BQ91" s="62"/>
      <c r="BR91" s="62"/>
      <c r="BS91" s="62"/>
      <c r="BT91" s="62"/>
      <c r="BU91" s="62"/>
      <c r="BV91" s="62"/>
      <c r="BW91" s="62"/>
      <c r="BX91" s="62"/>
      <c r="BY91" s="62"/>
      <c r="BZ91" s="62"/>
      <c r="CA91" s="62"/>
      <c r="CB91" s="62"/>
      <c r="CC91" s="62"/>
      <c r="CD91" s="62"/>
      <c r="CE91" s="62"/>
      <c r="CF91" s="62"/>
      <c r="CG91" s="62"/>
      <c r="CH91" s="62"/>
      <c r="CI91" s="62"/>
      <c r="CJ91" s="62"/>
      <c r="CK91" s="62"/>
      <c r="CL91" s="62"/>
      <c r="CM91" s="62"/>
      <c r="CN91" s="62"/>
      <c r="CO91" s="62"/>
      <c r="CP91" s="62"/>
      <c r="CQ91" s="62"/>
      <c r="CR91" s="62"/>
      <c r="CS91" s="62"/>
      <c r="CT91" s="62"/>
      <c r="CU91" s="62"/>
      <c r="CV91" s="62"/>
      <c r="CW91" s="62"/>
      <c r="CX91" s="62"/>
      <c r="CY91" s="62"/>
      <c r="CZ91" s="62"/>
      <c r="DA91" s="62"/>
      <c r="DB91" s="62"/>
      <c r="DC91" s="62"/>
      <c r="DD91" s="62"/>
      <c r="DE91" s="62"/>
      <c r="DF91" s="62"/>
      <c r="DG91" s="62"/>
      <c r="DH91" s="62"/>
      <c r="DI91" s="62"/>
      <c r="DJ91" s="62"/>
      <c r="DK91" s="62"/>
      <c r="DL91" s="62"/>
      <c r="DM91" s="62"/>
      <c r="DN91" s="62"/>
      <c r="DO91" s="62"/>
      <c r="DP91" s="62"/>
      <c r="DQ91" s="62"/>
      <c r="DR91" s="62"/>
      <c r="DS91" s="62"/>
      <c r="DT91" s="62"/>
      <c r="DU91" s="62"/>
      <c r="DV91" s="62"/>
      <c r="DW91" s="62"/>
      <c r="DX91" s="62"/>
      <c r="DY91" s="62"/>
      <c r="DZ91" s="62"/>
      <c r="EA91" s="62"/>
      <c r="EB91" s="62"/>
      <c r="EC91" s="62"/>
      <c r="ED91" s="62"/>
      <c r="EE91" s="62"/>
      <c r="EF91" s="62"/>
      <c r="EG91" s="62"/>
      <c r="EH91" s="62"/>
      <c r="EI91" s="62"/>
      <c r="EJ91" s="62"/>
      <c r="EK91" s="62"/>
      <c r="EL91" s="62"/>
      <c r="EM91" s="62"/>
      <c r="EN91" s="62"/>
    </row>
    <row r="92" spans="1:144" outlineLevel="1" x14ac:dyDescent="0.2">
      <c r="AQ92" s="73"/>
      <c r="AR92" s="73" t="str">
        <f xml:space="preserve"> "Logistic Regression Curve -vs- " &amp; $AR$90 &amp; " 
Model 1 for FRACTURE    (8 variables, n=500)"</f>
        <v>Logistic Regression Curve -vs- AGE 
Model 1 for FRACTURE    (8 variables, n=500)</v>
      </c>
      <c r="AS92" s="62" t="s">
        <v>105</v>
      </c>
      <c r="AT92" s="62">
        <v>55</v>
      </c>
      <c r="AU92" s="62">
        <v>0</v>
      </c>
      <c r="AV92" s="62">
        <v>0</v>
      </c>
      <c r="AW92" s="62">
        <v>134</v>
      </c>
      <c r="AX92" s="62">
        <v>0</v>
      </c>
      <c r="AY92" s="62">
        <v>0</v>
      </c>
      <c r="AZ92" s="62">
        <v>0</v>
      </c>
      <c r="BA92" s="62">
        <v>0</v>
      </c>
      <c r="BB92" s="62"/>
      <c r="BC92" s="62"/>
      <c r="BD92" s="62"/>
      <c r="BE92" s="62"/>
      <c r="BF92" s="62"/>
      <c r="BG92" s="62"/>
      <c r="BH92" s="62"/>
      <c r="BI92" s="62"/>
      <c r="BJ92" s="62"/>
      <c r="BK92" s="62"/>
      <c r="BL92" s="62"/>
      <c r="BM92" s="62"/>
      <c r="BN92" s="62"/>
      <c r="BO92" s="62"/>
      <c r="BP92" s="62"/>
      <c r="BQ92" s="62"/>
      <c r="BR92" s="62"/>
      <c r="BS92" s="62"/>
      <c r="BT92" s="62"/>
      <c r="BU92" s="62"/>
      <c r="BV92" s="62"/>
      <c r="BW92" s="62"/>
      <c r="BX92" s="62"/>
      <c r="BY92" s="62"/>
      <c r="BZ92" s="62"/>
      <c r="CA92" s="62"/>
      <c r="CB92" s="62"/>
      <c r="CC92" s="62"/>
      <c r="CD92" s="62"/>
      <c r="CE92" s="62"/>
      <c r="CF92" s="62"/>
      <c r="CG92" s="62"/>
      <c r="CH92" s="62"/>
      <c r="CI92" s="62"/>
      <c r="CJ92" s="62"/>
      <c r="CK92" s="62"/>
      <c r="CL92" s="62"/>
      <c r="CM92" s="62"/>
      <c r="CN92" s="62"/>
      <c r="CO92" s="62"/>
      <c r="CP92" s="62"/>
      <c r="CQ92" s="62"/>
      <c r="CR92" s="62"/>
      <c r="CS92" s="62"/>
      <c r="CT92" s="62"/>
      <c r="CU92" s="62"/>
      <c r="CV92" s="62"/>
      <c r="CW92" s="62"/>
      <c r="CX92" s="62"/>
      <c r="CY92" s="62"/>
      <c r="CZ92" s="62"/>
      <c r="DA92" s="62"/>
      <c r="DB92" s="62"/>
      <c r="DC92" s="62"/>
      <c r="DD92" s="62"/>
      <c r="DE92" s="62"/>
      <c r="DF92" s="62"/>
      <c r="DG92" s="62"/>
      <c r="DH92" s="62"/>
      <c r="DI92" s="62"/>
      <c r="DJ92" s="62"/>
      <c r="DK92" s="62"/>
      <c r="DL92" s="62"/>
      <c r="DM92" s="62"/>
      <c r="DN92" s="62"/>
      <c r="DO92" s="62"/>
      <c r="DP92" s="62"/>
      <c r="DQ92" s="62"/>
      <c r="DR92" s="62"/>
      <c r="DS92" s="62"/>
      <c r="DT92" s="62"/>
      <c r="DU92" s="62"/>
      <c r="DV92" s="62"/>
      <c r="DW92" s="62"/>
      <c r="DX92" s="62"/>
      <c r="DY92" s="62"/>
      <c r="DZ92" s="62"/>
      <c r="EA92" s="62"/>
      <c r="EB92" s="62"/>
      <c r="EC92" s="62"/>
      <c r="ED92" s="62"/>
      <c r="EE92" s="62"/>
      <c r="EF92" s="62"/>
      <c r="EG92" s="62"/>
      <c r="EH92" s="62"/>
      <c r="EI92" s="62"/>
      <c r="EJ92" s="62"/>
      <c r="EK92" s="62"/>
      <c r="EL92" s="62"/>
      <c r="EM92" s="62"/>
      <c r="EN92" s="62"/>
    </row>
    <row r="93" spans="1:144" outlineLevel="1" x14ac:dyDescent="0.2">
      <c r="A93" s="30" t="s">
        <v>39</v>
      </c>
      <c r="B93" s="4">
        <f>SUMPRODUCT($AT$90:$BA$90,$AT$109:$BA$109)</f>
        <v>68.561999999999998</v>
      </c>
      <c r="C93" s="4">
        <f>1/(1+EXP(-F93))</f>
        <v>0.21883905864247052</v>
      </c>
      <c r="D93" s="4">
        <f>1/(1+EXP(-(F93- $H$11*G93)))</f>
        <v>0.18152978593118901</v>
      </c>
      <c r="E93" s="4">
        <f>1/(1+EXP(-(F93+ $H$11*G93)))</f>
        <v>0.26136769925903741</v>
      </c>
      <c r="F93" s="4">
        <f>MMULT($AT$90:$BA$90,$B$16:$B$23) + B15</f>
        <v>-1.2724446318828584</v>
      </c>
      <c r="G93" s="4">
        <f t="array" ref="G93">SQRT(MMULT($AT$90:$BB$90,MMULT($AQ$15:$AY$23,TRANSPOSE($AT$90:$BB$90))))</f>
        <v>0.11917189559577621</v>
      </c>
      <c r="AQ93" s="73"/>
      <c r="AR93" s="73" t="str">
        <f xml:space="preserve"> $AR$90 &amp; " (min to max) " &amp; CHAR(10) &amp; "Other Variables = Means"</f>
        <v>AGE (min to max) 
Other Variables = Means</v>
      </c>
      <c r="AS93" s="62" t="s">
        <v>106</v>
      </c>
      <c r="AT93" s="62">
        <v>90</v>
      </c>
      <c r="AU93" s="62">
        <v>90</v>
      </c>
      <c r="AV93" s="62">
        <v>1</v>
      </c>
      <c r="AW93" s="62">
        <v>199</v>
      </c>
      <c r="AX93" s="62">
        <v>1</v>
      </c>
      <c r="AY93" s="62">
        <v>1</v>
      </c>
      <c r="AZ93" s="62">
        <v>1</v>
      </c>
      <c r="BA93" s="62">
        <v>1</v>
      </c>
      <c r="BB93" s="62"/>
      <c r="BC93" s="62"/>
      <c r="BD93" s="62"/>
      <c r="BE93" s="62"/>
      <c r="BF93" s="62"/>
      <c r="BG93" s="62"/>
      <c r="BH93" s="62"/>
      <c r="BI93" s="62"/>
      <c r="BJ93" s="62"/>
      <c r="BK93" s="62"/>
      <c r="BL93" s="62"/>
      <c r="BM93" s="62"/>
      <c r="BN93" s="62"/>
      <c r="BO93" s="62"/>
      <c r="BP93" s="62"/>
      <c r="BQ93" s="62"/>
      <c r="BR93" s="62"/>
      <c r="BS93" s="62"/>
      <c r="BT93" s="62"/>
      <c r="BU93" s="62"/>
      <c r="BV93" s="62"/>
      <c r="BW93" s="62"/>
      <c r="BX93" s="62"/>
      <c r="BY93" s="62"/>
      <c r="BZ93" s="62"/>
      <c r="CA93" s="62"/>
      <c r="CB93" s="62"/>
      <c r="CC93" s="62"/>
      <c r="CD93" s="62"/>
      <c r="CE93" s="62"/>
      <c r="CF93" s="62"/>
      <c r="CG93" s="62"/>
      <c r="CH93" s="62"/>
      <c r="CI93" s="62"/>
      <c r="CJ93" s="62"/>
      <c r="CK93" s="62"/>
      <c r="CL93" s="62"/>
      <c r="CM93" s="62"/>
      <c r="CN93" s="62"/>
      <c r="CO93" s="62"/>
      <c r="CP93" s="62"/>
      <c r="CQ93" s="62"/>
      <c r="CR93" s="62"/>
      <c r="CS93" s="62"/>
      <c r="CT93" s="62"/>
      <c r="CU93" s="62"/>
      <c r="CV93" s="62"/>
      <c r="CW93" s="62"/>
      <c r="CX93" s="62"/>
      <c r="CY93" s="62"/>
      <c r="CZ93" s="62"/>
      <c r="DA93" s="62"/>
      <c r="DB93" s="62"/>
      <c r="DC93" s="62"/>
      <c r="DD93" s="62"/>
      <c r="DE93" s="62"/>
      <c r="DF93" s="62"/>
      <c r="DG93" s="62"/>
      <c r="DH93" s="62"/>
      <c r="DI93" s="62"/>
      <c r="DJ93" s="62"/>
      <c r="DK93" s="62"/>
      <c r="DL93" s="62"/>
      <c r="DM93" s="62"/>
      <c r="DN93" s="62"/>
      <c r="DO93" s="62"/>
      <c r="DP93" s="62"/>
      <c r="DQ93" s="62"/>
      <c r="DR93" s="62"/>
      <c r="DS93" s="62"/>
      <c r="DT93" s="62"/>
      <c r="DU93" s="62"/>
      <c r="DV93" s="62"/>
      <c r="DW93" s="62"/>
      <c r="DX93" s="62"/>
      <c r="DY93" s="62"/>
      <c r="DZ93" s="62"/>
      <c r="EA93" s="62"/>
      <c r="EB93" s="62"/>
      <c r="EC93" s="62"/>
      <c r="ED93" s="62"/>
      <c r="EE93" s="62"/>
      <c r="EF93" s="62"/>
      <c r="EG93" s="62"/>
      <c r="EH93" s="62"/>
      <c r="EI93" s="62"/>
      <c r="EJ93" s="62"/>
      <c r="EK93" s="62"/>
      <c r="EL93" s="62"/>
      <c r="EM93" s="62"/>
      <c r="EN93" s="62"/>
    </row>
    <row r="94" spans="1:144" outlineLevel="1" x14ac:dyDescent="0.2">
      <c r="AQ94" s="73"/>
      <c r="AR94" s="73" t="s">
        <v>102</v>
      </c>
      <c r="AS94" s="62" t="s">
        <v>107</v>
      </c>
      <c r="AT94" s="62">
        <f t="shared" ref="AT94:BA94" si="8">AT92</f>
        <v>55</v>
      </c>
      <c r="AU94" s="62">
        <f t="shared" si="8"/>
        <v>0</v>
      </c>
      <c r="AV94" s="62">
        <f t="shared" si="8"/>
        <v>0</v>
      </c>
      <c r="AW94" s="62">
        <f t="shared" si="8"/>
        <v>134</v>
      </c>
      <c r="AX94" s="62">
        <f t="shared" si="8"/>
        <v>0</v>
      </c>
      <c r="AY94" s="62">
        <f t="shared" si="8"/>
        <v>0</v>
      </c>
      <c r="AZ94" s="62">
        <f t="shared" si="8"/>
        <v>0</v>
      </c>
      <c r="BA94" s="62">
        <f t="shared" si="8"/>
        <v>0</v>
      </c>
      <c r="BB94" s="62"/>
      <c r="BC94" s="62"/>
      <c r="BD94" s="62"/>
      <c r="BE94" s="62"/>
      <c r="BF94" s="62"/>
      <c r="BG94" s="62"/>
      <c r="BH94" s="62"/>
      <c r="BI94" s="62"/>
      <c r="BJ94" s="62"/>
      <c r="BK94" s="62"/>
      <c r="BL94" s="62"/>
      <c r="BM94" s="62"/>
      <c r="BN94" s="62"/>
      <c r="BO94" s="62"/>
      <c r="BP94" s="62"/>
      <c r="BQ94" s="62"/>
      <c r="BR94" s="62"/>
      <c r="BS94" s="62"/>
      <c r="BT94" s="62"/>
      <c r="BU94" s="62"/>
      <c r="BV94" s="62"/>
      <c r="BW94" s="62"/>
      <c r="BX94" s="62"/>
      <c r="BY94" s="62"/>
      <c r="BZ94" s="62"/>
      <c r="CA94" s="62"/>
      <c r="CB94" s="62"/>
      <c r="CC94" s="62"/>
      <c r="CD94" s="62"/>
      <c r="CE94" s="62"/>
      <c r="CF94" s="62"/>
      <c r="CG94" s="62"/>
      <c r="CH94" s="62"/>
      <c r="CI94" s="62"/>
      <c r="CJ94" s="62"/>
      <c r="CK94" s="62"/>
      <c r="CL94" s="62"/>
      <c r="CM94" s="62"/>
      <c r="CN94" s="62"/>
      <c r="CO94" s="62"/>
      <c r="CP94" s="62"/>
      <c r="CQ94" s="62"/>
      <c r="CR94" s="62"/>
      <c r="CS94" s="62"/>
      <c r="CT94" s="62"/>
      <c r="CU94" s="62"/>
      <c r="CV94" s="62"/>
      <c r="CW94" s="62"/>
      <c r="CX94" s="62"/>
      <c r="CY94" s="62"/>
      <c r="CZ94" s="62"/>
      <c r="DA94" s="62"/>
      <c r="DB94" s="62"/>
      <c r="DC94" s="62"/>
      <c r="DD94" s="62"/>
      <c r="DE94" s="62"/>
      <c r="DF94" s="62"/>
      <c r="DG94" s="62"/>
      <c r="DH94" s="62"/>
      <c r="DI94" s="62"/>
      <c r="DJ94" s="62"/>
      <c r="DK94" s="62"/>
      <c r="DL94" s="62"/>
      <c r="DM94" s="62"/>
      <c r="DN94" s="62"/>
      <c r="DO94" s="62"/>
      <c r="DP94" s="62"/>
      <c r="DQ94" s="62"/>
      <c r="DR94" s="62"/>
      <c r="DS94" s="62"/>
      <c r="DT94" s="62"/>
      <c r="DU94" s="62"/>
      <c r="DV94" s="62"/>
      <c r="DW94" s="62"/>
      <c r="DX94" s="62"/>
      <c r="DY94" s="62"/>
      <c r="DZ94" s="62"/>
      <c r="EA94" s="62"/>
      <c r="EB94" s="62"/>
      <c r="EC94" s="62"/>
      <c r="ED94" s="62"/>
      <c r="EE94" s="62"/>
      <c r="EF94" s="62"/>
      <c r="EG94" s="62"/>
      <c r="EH94" s="62"/>
      <c r="EI94" s="62"/>
      <c r="EJ94" s="62"/>
      <c r="EK94" s="62"/>
      <c r="EL94" s="62"/>
      <c r="EM94" s="62"/>
      <c r="EN94" s="62"/>
    </row>
    <row r="95" spans="1:144" outlineLevel="1" x14ac:dyDescent="0.2">
      <c r="B95" s="27" t="str">
        <f>$AR$90</f>
        <v>AGE</v>
      </c>
      <c r="C95" s="27" t="s">
        <v>97</v>
      </c>
      <c r="D95" s="27" t="str">
        <f>IF($I$11&gt;99%,("Lower "&amp;TEXT($I$11,"0.0%")),("Lower "&amp;TEXT($I$11,"0%")))</f>
        <v>Lower 95%</v>
      </c>
      <c r="E95" s="27" t="str">
        <f>IF($I$11&gt;99%,("Upper "&amp;TEXT($I$11,"0.0%")),("Upper "&amp;TEXT($I$11,"0%")))</f>
        <v>Upper 95%</v>
      </c>
      <c r="F95" s="27" t="s">
        <v>98</v>
      </c>
      <c r="G95" s="27" t="s">
        <v>47</v>
      </c>
      <c r="AQ95" s="73"/>
      <c r="AR95" s="73" t="s">
        <v>103</v>
      </c>
      <c r="AS95" s="62" t="s">
        <v>108</v>
      </c>
      <c r="AT95" s="62">
        <f t="shared" ref="AT95:BA95" si="9">(AT93 - AT92)/12</f>
        <v>2.9166666666666665</v>
      </c>
      <c r="AU95" s="62">
        <f t="shared" si="9"/>
        <v>7.5</v>
      </c>
      <c r="AV95" s="62">
        <f t="shared" si="9"/>
        <v>8.3333333333333329E-2</v>
      </c>
      <c r="AW95" s="62">
        <f t="shared" si="9"/>
        <v>5.416666666666667</v>
      </c>
      <c r="AX95" s="62">
        <f t="shared" si="9"/>
        <v>8.3333333333333329E-2</v>
      </c>
      <c r="AY95" s="62">
        <f t="shared" si="9"/>
        <v>8.3333333333333329E-2</v>
      </c>
      <c r="AZ95" s="62">
        <f t="shared" si="9"/>
        <v>8.3333333333333329E-2</v>
      </c>
      <c r="BA95" s="62">
        <f t="shared" si="9"/>
        <v>8.3333333333333329E-2</v>
      </c>
      <c r="BB95" s="62"/>
      <c r="BC95" s="62"/>
      <c r="BD95" s="62"/>
      <c r="BE95" s="62"/>
      <c r="BF95" s="62"/>
      <c r="BG95" s="62"/>
      <c r="BH95" s="62"/>
      <c r="BI95" s="62"/>
      <c r="BJ95" s="62"/>
      <c r="BK95" s="62"/>
      <c r="BL95" s="62"/>
      <c r="BM95" s="62"/>
      <c r="BN95" s="62"/>
      <c r="BO95" s="62"/>
      <c r="BP95" s="62"/>
      <c r="BQ95" s="62"/>
      <c r="BR95" s="62"/>
      <c r="BS95" s="62"/>
      <c r="BT95" s="62"/>
      <c r="BU95" s="62"/>
      <c r="BV95" s="62"/>
      <c r="BW95" s="62"/>
      <c r="BX95" s="62"/>
      <c r="BY95" s="62"/>
      <c r="BZ95" s="62"/>
      <c r="CA95" s="62"/>
      <c r="CB95" s="62"/>
      <c r="CC95" s="62"/>
      <c r="CD95" s="62"/>
      <c r="CE95" s="62"/>
      <c r="CF95" s="62"/>
      <c r="CG95" s="62"/>
      <c r="CH95" s="62"/>
      <c r="CI95" s="62"/>
      <c r="CJ95" s="62"/>
      <c r="CK95" s="62"/>
      <c r="CL95" s="62"/>
      <c r="CM95" s="62"/>
      <c r="CN95" s="62"/>
      <c r="CO95" s="62"/>
      <c r="CP95" s="62"/>
      <c r="CQ95" s="62"/>
      <c r="CR95" s="62"/>
      <c r="CS95" s="62"/>
      <c r="CT95" s="62"/>
      <c r="CU95" s="62"/>
      <c r="CV95" s="62"/>
      <c r="CW95" s="62"/>
      <c r="CX95" s="62"/>
      <c r="CY95" s="62"/>
      <c r="CZ95" s="62"/>
      <c r="DA95" s="62"/>
      <c r="DB95" s="62"/>
      <c r="DC95" s="62"/>
      <c r="DD95" s="62"/>
      <c r="DE95" s="62"/>
      <c r="DF95" s="62"/>
      <c r="DG95" s="62"/>
      <c r="DH95" s="62"/>
      <c r="DI95" s="62"/>
      <c r="DJ95" s="62"/>
      <c r="DK95" s="62"/>
      <c r="DL95" s="62"/>
      <c r="DM95" s="62"/>
      <c r="DN95" s="62"/>
      <c r="DO95" s="62"/>
      <c r="DP95" s="62"/>
      <c r="DQ95" s="62"/>
      <c r="DR95" s="62"/>
      <c r="DS95" s="62"/>
      <c r="DT95" s="62"/>
      <c r="DU95" s="62"/>
      <c r="DV95" s="62"/>
      <c r="DW95" s="62"/>
      <c r="DX95" s="62"/>
      <c r="DY95" s="62"/>
      <c r="DZ95" s="62"/>
      <c r="EA95" s="62"/>
      <c r="EB95" s="62"/>
      <c r="EC95" s="62"/>
      <c r="ED95" s="62"/>
      <c r="EE95" s="62"/>
      <c r="EF95" s="62"/>
      <c r="EG95" s="62"/>
      <c r="EH95" s="62"/>
      <c r="EI95" s="62"/>
      <c r="EJ95" s="62"/>
      <c r="EK95" s="62"/>
      <c r="EL95" s="62"/>
      <c r="EM95" s="62"/>
      <c r="EN95" s="62"/>
    </row>
    <row r="96" spans="1:144" outlineLevel="1" x14ac:dyDescent="0.2">
      <c r="B96" s="4">
        <f>SUMPRODUCT($AT$96:$BA$96,$AT$109:$BA$109)</f>
        <v>55</v>
      </c>
      <c r="C96" s="4">
        <f t="shared" ref="C96:C108" si="10">1/(1+EXP(-F96))</f>
        <v>0.11408412244025844</v>
      </c>
      <c r="D96" s="4">
        <f t="shared" ref="D96:D108" si="11">1/(1+EXP(-(F96- $H$11*G96)))</f>
        <v>6.9734561065592338E-2</v>
      </c>
      <c r="E96" s="4">
        <f t="shared" ref="E96:E108" si="12">1/(1+EXP(-(F96+ $H$11*G96)))</f>
        <v>0.18114667717638144</v>
      </c>
      <c r="F96" s="4">
        <f>MMULT($AT$96:$BA$96,$B$16:$B$23) + B15</f>
        <v>-2.049685907365701</v>
      </c>
      <c r="G96" s="4">
        <f t="array" ref="G96">SQRT(MMULT($AT$96:$BB$96,MMULT($AQ$15:$AY$23,TRANSPOSE($AT$96:$BB$96))))</f>
        <v>0.27607038244775567</v>
      </c>
      <c r="AQ96" s="62"/>
      <c r="AR96" s="62">
        <v>1</v>
      </c>
      <c r="AS96" s="62"/>
      <c r="AT96" s="62">
        <f>IF($AT$110=$AR$89,$AT$94+($AR$96-1)*$AT$95,$AT$90)</f>
        <v>55</v>
      </c>
      <c r="AU96" s="62">
        <f>IF($AU$110=$AR$89,$AU$94+($AR$96-1)*$AU$95,$AU$90)</f>
        <v>18.414000000000001</v>
      </c>
      <c r="AV96" s="62">
        <f>IF($AV$110=$AR$89,$AV$94+($AR$96-1)*$AV$95,$AV$90)</f>
        <v>0.376</v>
      </c>
      <c r="AW96" s="62">
        <f>IF($AW$110=$AR$89,$AW$94+($AR$96-1)*$AW$95,$AW$90)</f>
        <v>161.364</v>
      </c>
      <c r="AX96" s="62">
        <f>IF($AX$110=$AR$89,$AX$94+($AR$96-1)*$AX$95,$AX$90)</f>
        <v>0.13</v>
      </c>
      <c r="AY96" s="62">
        <f>IF($AY$110=$AR$89,$AY$94+($AR$96-1)*$AY$95,$AY$90)</f>
        <v>0.05</v>
      </c>
      <c r="AZ96" s="62">
        <f>IF($AZ$110=$AR$89,$AZ$94+($AR$96-1)*$AZ$95,$AZ$90)</f>
        <v>0.252</v>
      </c>
      <c r="BA96" s="62">
        <f>IF($BA$110=$AR$89,$BA$94+($AR$96-1)*$BA$95,$BA$90)</f>
        <v>0.29399999999999998</v>
      </c>
      <c r="BB96" s="62">
        <v>1</v>
      </c>
      <c r="BC96" s="62"/>
      <c r="BD96" s="62"/>
      <c r="BE96" s="62"/>
      <c r="BF96" s="62"/>
      <c r="BG96" s="62"/>
      <c r="BH96" s="62"/>
      <c r="BI96" s="62"/>
      <c r="BJ96" s="62"/>
      <c r="BK96" s="62"/>
      <c r="BL96" s="62"/>
      <c r="BM96" s="62"/>
      <c r="BN96" s="62"/>
      <c r="BO96" s="62"/>
      <c r="BP96" s="62"/>
      <c r="BQ96" s="62"/>
      <c r="BR96" s="62"/>
      <c r="BS96" s="62"/>
      <c r="BT96" s="62"/>
      <c r="BU96" s="62"/>
      <c r="BV96" s="62"/>
      <c r="BW96" s="62"/>
      <c r="BX96" s="62"/>
      <c r="BY96" s="62"/>
      <c r="BZ96" s="62"/>
      <c r="CA96" s="62"/>
      <c r="CB96" s="62"/>
      <c r="CC96" s="62"/>
      <c r="CD96" s="62"/>
      <c r="CE96" s="62"/>
      <c r="CF96" s="62"/>
      <c r="CG96" s="62"/>
      <c r="CH96" s="62"/>
      <c r="CI96" s="62"/>
      <c r="CJ96" s="62"/>
      <c r="CK96" s="62"/>
      <c r="CL96" s="62"/>
      <c r="CM96" s="62"/>
      <c r="CN96" s="62"/>
      <c r="CO96" s="62"/>
      <c r="CP96" s="62"/>
      <c r="CQ96" s="62"/>
      <c r="CR96" s="62"/>
      <c r="CS96" s="62"/>
      <c r="CT96" s="62"/>
      <c r="CU96" s="62"/>
      <c r="CV96" s="62"/>
      <c r="CW96" s="62"/>
      <c r="CX96" s="62"/>
      <c r="CY96" s="62"/>
      <c r="CZ96" s="62"/>
      <c r="DA96" s="62"/>
      <c r="DB96" s="62"/>
      <c r="DC96" s="62"/>
      <c r="DD96" s="62"/>
      <c r="DE96" s="62"/>
      <c r="DF96" s="62"/>
      <c r="DG96" s="62"/>
      <c r="DH96" s="62"/>
      <c r="DI96" s="62"/>
      <c r="DJ96" s="62"/>
      <c r="DK96" s="62"/>
      <c r="DL96" s="62"/>
      <c r="DM96" s="62"/>
      <c r="DN96" s="62"/>
      <c r="DO96" s="62"/>
      <c r="DP96" s="62"/>
      <c r="DQ96" s="62"/>
      <c r="DR96" s="62"/>
      <c r="DS96" s="62"/>
      <c r="DT96" s="62"/>
      <c r="DU96" s="62"/>
      <c r="DV96" s="62"/>
      <c r="DW96" s="62"/>
      <c r="DX96" s="62"/>
      <c r="DY96" s="62"/>
      <c r="DZ96" s="62"/>
      <c r="EA96" s="62"/>
      <c r="EB96" s="62"/>
      <c r="EC96" s="62"/>
      <c r="ED96" s="62"/>
      <c r="EE96" s="62"/>
      <c r="EF96" s="62"/>
      <c r="EG96" s="62"/>
      <c r="EH96" s="62"/>
      <c r="EI96" s="62"/>
      <c r="EJ96" s="62"/>
      <c r="EK96" s="62"/>
      <c r="EL96" s="62"/>
      <c r="EM96" s="62"/>
      <c r="EN96" s="62"/>
    </row>
    <row r="97" spans="1:144" outlineLevel="1" x14ac:dyDescent="0.2">
      <c r="B97" s="4">
        <f>SUMPRODUCT($AT$97:$BA$97,$AT$109:$BA$109)</f>
        <v>57.916666666666664</v>
      </c>
      <c r="C97" s="4">
        <f t="shared" si="10"/>
        <v>0.13209841847886525</v>
      </c>
      <c r="D97" s="4">
        <f t="shared" si="11"/>
        <v>8.7882860401902352E-2</v>
      </c>
      <c r="E97" s="4">
        <f t="shared" si="12"/>
        <v>0.19383228350040613</v>
      </c>
      <c r="F97" s="4">
        <f>MMULT($AT$97:$BA$97,$B$16:$B$23) + B15</f>
        <v>-1.8825310835817251</v>
      </c>
      <c r="G97" s="4">
        <f t="array" ref="G97">SQRT(MMULT($AT$97:$BB$97,MMULT($AQ$15:$AY$23,TRANSPOSE($AT$97:$BB$97))))</f>
        <v>0.23328619732516756</v>
      </c>
      <c r="AQ97" s="62"/>
      <c r="AR97" s="62">
        <v>2</v>
      </c>
      <c r="AS97" s="62"/>
      <c r="AT97" s="62">
        <f>IF($AT$110=$AR$89,$AT$94+($AR$97-1)*$AT$95,$AT$90)</f>
        <v>57.916666666666664</v>
      </c>
      <c r="AU97" s="62">
        <f>IF($AU$110=$AR$89,$AU$94+($AR$97-1)*$AU$95,$AU$90)</f>
        <v>18.414000000000001</v>
      </c>
      <c r="AV97" s="62">
        <f>IF($AV$110=$AR$89,$AV$94+($AR$97-1)*$AV$95,$AV$90)</f>
        <v>0.376</v>
      </c>
      <c r="AW97" s="62">
        <f>IF($AW$110=$AR$89,$AW$94+($AR$97-1)*$AW$95,$AW$90)</f>
        <v>161.364</v>
      </c>
      <c r="AX97" s="62">
        <f>IF($AX$110=$AR$89,$AX$94+($AR$97-1)*$AX$95,$AX$90)</f>
        <v>0.13</v>
      </c>
      <c r="AY97" s="62">
        <f>IF($AY$110=$AR$89,$AY$94+($AR$97-1)*$AY$95,$AY$90)</f>
        <v>0.05</v>
      </c>
      <c r="AZ97" s="62">
        <f>IF($AZ$110=$AR$89,$AZ$94+($AR$97-1)*$AZ$95,$AZ$90)</f>
        <v>0.252</v>
      </c>
      <c r="BA97" s="62">
        <f>IF($BA$110=$AR$89,$BA$94+($AR$97-1)*$BA$95,$BA$90)</f>
        <v>0.29399999999999998</v>
      </c>
      <c r="BB97" s="62">
        <v>1</v>
      </c>
      <c r="BC97" s="62"/>
      <c r="BD97" s="62"/>
      <c r="BE97" s="62"/>
      <c r="BF97" s="62"/>
      <c r="BG97" s="62"/>
      <c r="BH97" s="62"/>
      <c r="BI97" s="62"/>
      <c r="BJ97" s="62"/>
      <c r="BK97" s="62"/>
      <c r="BL97" s="62"/>
      <c r="BM97" s="62"/>
      <c r="BN97" s="62"/>
      <c r="BO97" s="62"/>
      <c r="BP97" s="62"/>
      <c r="BQ97" s="62"/>
      <c r="BR97" s="62"/>
      <c r="BS97" s="62"/>
      <c r="BT97" s="62"/>
      <c r="BU97" s="62"/>
      <c r="BV97" s="62"/>
      <c r="BW97" s="62"/>
      <c r="BX97" s="62"/>
      <c r="BY97" s="62"/>
      <c r="BZ97" s="62"/>
      <c r="CA97" s="62"/>
      <c r="CB97" s="62"/>
      <c r="CC97" s="62"/>
      <c r="CD97" s="62"/>
      <c r="CE97" s="62"/>
      <c r="CF97" s="62"/>
      <c r="CG97" s="62"/>
      <c r="CH97" s="62"/>
      <c r="CI97" s="62"/>
      <c r="CJ97" s="62"/>
      <c r="CK97" s="62"/>
      <c r="CL97" s="62"/>
      <c r="CM97" s="62"/>
      <c r="CN97" s="62"/>
      <c r="CO97" s="62"/>
      <c r="CP97" s="62"/>
      <c r="CQ97" s="62"/>
      <c r="CR97" s="62"/>
      <c r="CS97" s="62"/>
      <c r="CT97" s="62"/>
      <c r="CU97" s="62"/>
      <c r="CV97" s="62"/>
      <c r="CW97" s="62"/>
      <c r="CX97" s="62"/>
      <c r="CY97" s="62"/>
      <c r="CZ97" s="62"/>
      <c r="DA97" s="62"/>
      <c r="DB97" s="62"/>
      <c r="DC97" s="62"/>
      <c r="DD97" s="62"/>
      <c r="DE97" s="62"/>
      <c r="DF97" s="62"/>
      <c r="DG97" s="62"/>
      <c r="DH97" s="62"/>
      <c r="DI97" s="62"/>
      <c r="DJ97" s="62"/>
      <c r="DK97" s="62"/>
      <c r="DL97" s="62"/>
      <c r="DM97" s="62"/>
      <c r="DN97" s="62"/>
      <c r="DO97" s="62"/>
      <c r="DP97" s="62"/>
      <c r="DQ97" s="62"/>
      <c r="DR97" s="62"/>
      <c r="DS97" s="62"/>
      <c r="DT97" s="62"/>
      <c r="DU97" s="62"/>
      <c r="DV97" s="62"/>
      <c r="DW97" s="62"/>
      <c r="DX97" s="62"/>
      <c r="DY97" s="62"/>
      <c r="DZ97" s="62"/>
      <c r="EA97" s="62"/>
      <c r="EB97" s="62"/>
      <c r="EC97" s="62"/>
      <c r="ED97" s="62"/>
      <c r="EE97" s="62"/>
      <c r="EF97" s="62"/>
      <c r="EG97" s="62"/>
      <c r="EH97" s="62"/>
      <c r="EI97" s="62"/>
      <c r="EJ97" s="62"/>
      <c r="EK97" s="62"/>
      <c r="EL97" s="62"/>
      <c r="EM97" s="62"/>
      <c r="EN97" s="62"/>
    </row>
    <row r="98" spans="1:144" outlineLevel="1" x14ac:dyDescent="0.2">
      <c r="B98" s="4">
        <f>SUMPRODUCT($AT$98:$BA$98,$AT$109:$BA$109)</f>
        <v>60.833333333333336</v>
      </c>
      <c r="C98" s="4">
        <f t="shared" si="10"/>
        <v>0.15246768972557714</v>
      </c>
      <c r="D98" s="4">
        <f t="shared" si="11"/>
        <v>0.10970837925034488</v>
      </c>
      <c r="E98" s="4">
        <f t="shared" si="12"/>
        <v>0.20799903096718372</v>
      </c>
      <c r="F98" s="4">
        <f>MMULT($AT$98:$BA$98,$B$16:$B$23) + B15</f>
        <v>-1.715376259797748</v>
      </c>
      <c r="G98" s="4">
        <f t="array" ref="G98">SQRT(MMULT($AT$98:$BB$98,MMULT($AQ$15:$AY$23,TRANSPOSE($AT$98:$BB$98))))</f>
        <v>0.19303776412270318</v>
      </c>
      <c r="AQ98" s="62"/>
      <c r="AR98" s="62">
        <v>3</v>
      </c>
      <c r="AS98" s="62"/>
      <c r="AT98" s="62">
        <f>IF($AT$110=$AR$89,$AT$94+($AR$98-1)*$AT$95,$AT$90)</f>
        <v>60.833333333333336</v>
      </c>
      <c r="AU98" s="62">
        <f>IF($AU$110=$AR$89,$AU$94+($AR$98-1)*$AU$95,$AU$90)</f>
        <v>18.414000000000001</v>
      </c>
      <c r="AV98" s="62">
        <f>IF($AV$110=$AR$89,$AV$94+($AR$98-1)*$AV$95,$AV$90)</f>
        <v>0.376</v>
      </c>
      <c r="AW98" s="62">
        <f>IF($AW$110=$AR$89,$AW$94+($AR$98-1)*$AW$95,$AW$90)</f>
        <v>161.364</v>
      </c>
      <c r="AX98" s="62">
        <f>IF($AX$110=$AR$89,$AX$94+($AR$98-1)*$AX$95,$AX$90)</f>
        <v>0.13</v>
      </c>
      <c r="AY98" s="62">
        <f>IF($AY$110=$AR$89,$AY$94+($AR$98-1)*$AY$95,$AY$90)</f>
        <v>0.05</v>
      </c>
      <c r="AZ98" s="62">
        <f>IF($AZ$110=$AR$89,$AZ$94+($AR$98-1)*$AZ$95,$AZ$90)</f>
        <v>0.252</v>
      </c>
      <c r="BA98" s="62">
        <f>IF($BA$110=$AR$89,$BA$94+($AR$98-1)*$BA$95,$BA$90)</f>
        <v>0.29399999999999998</v>
      </c>
      <c r="BB98" s="62">
        <v>1</v>
      </c>
      <c r="BC98" s="62"/>
      <c r="BD98" s="62"/>
      <c r="BE98" s="62"/>
      <c r="BF98" s="62"/>
      <c r="BG98" s="62"/>
      <c r="BH98" s="62"/>
      <c r="BI98" s="62"/>
      <c r="BJ98" s="62"/>
      <c r="BK98" s="62"/>
      <c r="BL98" s="62"/>
      <c r="BM98" s="62"/>
      <c r="BN98" s="62"/>
      <c r="BO98" s="62"/>
      <c r="BP98" s="62"/>
      <c r="BQ98" s="62"/>
      <c r="BR98" s="62"/>
      <c r="BS98" s="62"/>
      <c r="BT98" s="62"/>
      <c r="BU98" s="62"/>
      <c r="BV98" s="62"/>
      <c r="BW98" s="62"/>
      <c r="BX98" s="62"/>
      <c r="BY98" s="62"/>
      <c r="BZ98" s="62"/>
      <c r="CA98" s="62"/>
      <c r="CB98" s="62"/>
      <c r="CC98" s="62"/>
      <c r="CD98" s="62"/>
      <c r="CE98" s="62"/>
      <c r="CF98" s="62"/>
      <c r="CG98" s="62"/>
      <c r="CH98" s="62"/>
      <c r="CI98" s="62"/>
      <c r="CJ98" s="62"/>
      <c r="CK98" s="62"/>
      <c r="CL98" s="62"/>
      <c r="CM98" s="62"/>
      <c r="CN98" s="62"/>
      <c r="CO98" s="62"/>
      <c r="CP98" s="62"/>
      <c r="CQ98" s="62"/>
      <c r="CR98" s="62"/>
      <c r="CS98" s="62"/>
      <c r="CT98" s="62"/>
      <c r="CU98" s="62"/>
      <c r="CV98" s="62"/>
      <c r="CW98" s="62"/>
      <c r="CX98" s="62"/>
      <c r="CY98" s="62"/>
      <c r="CZ98" s="62"/>
      <c r="DA98" s="62"/>
      <c r="DB98" s="62"/>
      <c r="DC98" s="62"/>
      <c r="DD98" s="62"/>
      <c r="DE98" s="62"/>
      <c r="DF98" s="62"/>
      <c r="DG98" s="62"/>
      <c r="DH98" s="62"/>
      <c r="DI98" s="62"/>
      <c r="DJ98" s="62"/>
      <c r="DK98" s="62"/>
      <c r="DL98" s="62"/>
      <c r="DM98" s="62"/>
      <c r="DN98" s="62"/>
      <c r="DO98" s="62"/>
      <c r="DP98" s="62"/>
      <c r="DQ98" s="62"/>
      <c r="DR98" s="62"/>
      <c r="DS98" s="62"/>
      <c r="DT98" s="62"/>
      <c r="DU98" s="62"/>
      <c r="DV98" s="62"/>
      <c r="DW98" s="62"/>
      <c r="DX98" s="62"/>
      <c r="DY98" s="62"/>
      <c r="DZ98" s="62"/>
      <c r="EA98" s="62"/>
      <c r="EB98" s="62"/>
      <c r="EC98" s="62"/>
      <c r="ED98" s="62"/>
      <c r="EE98" s="62"/>
      <c r="EF98" s="62"/>
      <c r="EG98" s="62"/>
      <c r="EH98" s="62"/>
      <c r="EI98" s="62"/>
      <c r="EJ98" s="62"/>
      <c r="EK98" s="62"/>
      <c r="EL98" s="62"/>
      <c r="EM98" s="62"/>
      <c r="EN98" s="62"/>
    </row>
    <row r="99" spans="1:144" outlineLevel="1" x14ac:dyDescent="0.2">
      <c r="B99" s="4">
        <f>SUMPRODUCT($AT$99:$BA$99,$AT$109:$BA$109)</f>
        <v>63.75</v>
      </c>
      <c r="C99" s="4">
        <f t="shared" si="10"/>
        <v>0.17534329652181488</v>
      </c>
      <c r="D99" s="4">
        <f t="shared" si="11"/>
        <v>0.13511242501467965</v>
      </c>
      <c r="E99" s="4">
        <f t="shared" si="12"/>
        <v>0.2244445925678191</v>
      </c>
      <c r="F99" s="4">
        <f>MMULT($AT$99:$BA$99,$B$16:$B$23) + B15</f>
        <v>-1.5482214360137709</v>
      </c>
      <c r="G99" s="4">
        <f t="array" ref="G99">SQRT(MMULT($AT$99:$BB$99,MMULT($AQ$15:$AY$23,TRANSPOSE($AT$99:$BB$99))))</f>
        <v>0.1572839521693557</v>
      </c>
      <c r="AQ99" s="62"/>
      <c r="AR99" s="62">
        <v>4</v>
      </c>
      <c r="AS99" s="62"/>
      <c r="AT99" s="62">
        <f>IF($AT$110=$AR$89,$AT$94+($AR$99-1)*$AT$95,$AT$90)</f>
        <v>63.75</v>
      </c>
      <c r="AU99" s="62">
        <f>IF($AU$110=$AR$89,$AU$94+($AR$99-1)*$AU$95,$AU$90)</f>
        <v>18.414000000000001</v>
      </c>
      <c r="AV99" s="62">
        <f>IF($AV$110=$AR$89,$AV$94+($AR$99-1)*$AV$95,$AV$90)</f>
        <v>0.376</v>
      </c>
      <c r="AW99" s="62">
        <f>IF($AW$110=$AR$89,$AW$94+($AR$99-1)*$AW$95,$AW$90)</f>
        <v>161.364</v>
      </c>
      <c r="AX99" s="62">
        <f>IF($AX$110=$AR$89,$AX$94+($AR$99-1)*$AX$95,$AX$90)</f>
        <v>0.13</v>
      </c>
      <c r="AY99" s="62">
        <f>IF($AY$110=$AR$89,$AY$94+($AR$99-1)*$AY$95,$AY$90)</f>
        <v>0.05</v>
      </c>
      <c r="AZ99" s="62">
        <f>IF($AZ$110=$AR$89,$AZ$94+($AR$99-1)*$AZ$95,$AZ$90)</f>
        <v>0.252</v>
      </c>
      <c r="BA99" s="62">
        <f>IF($BA$110=$AR$89,$BA$94+($AR$99-1)*$BA$95,$BA$90)</f>
        <v>0.29399999999999998</v>
      </c>
      <c r="BB99" s="62">
        <v>1</v>
      </c>
      <c r="BC99" s="62"/>
      <c r="BD99" s="62"/>
      <c r="BE99" s="62"/>
      <c r="BF99" s="62"/>
      <c r="BG99" s="62"/>
      <c r="BH99" s="62"/>
      <c r="BI99" s="62"/>
      <c r="BJ99" s="62"/>
      <c r="BK99" s="62"/>
      <c r="BL99" s="62"/>
      <c r="BM99" s="62"/>
      <c r="BN99" s="62"/>
      <c r="BO99" s="62"/>
      <c r="BP99" s="62"/>
      <c r="BQ99" s="62"/>
      <c r="BR99" s="62"/>
      <c r="BS99" s="62"/>
      <c r="BT99" s="62"/>
      <c r="BU99" s="62"/>
      <c r="BV99" s="62"/>
      <c r="BW99" s="62"/>
      <c r="BX99" s="62"/>
      <c r="BY99" s="62"/>
      <c r="BZ99" s="62"/>
      <c r="CA99" s="62"/>
      <c r="CB99" s="62"/>
      <c r="CC99" s="62"/>
      <c r="CD99" s="62"/>
      <c r="CE99" s="62"/>
      <c r="CF99" s="62"/>
      <c r="CG99" s="62"/>
      <c r="CH99" s="62"/>
      <c r="CI99" s="62"/>
      <c r="CJ99" s="62"/>
      <c r="CK99" s="62"/>
      <c r="CL99" s="62"/>
      <c r="CM99" s="62"/>
      <c r="CN99" s="62"/>
      <c r="CO99" s="62"/>
      <c r="CP99" s="62"/>
      <c r="CQ99" s="62"/>
      <c r="CR99" s="62"/>
      <c r="CS99" s="62"/>
      <c r="CT99" s="62"/>
      <c r="CU99" s="62"/>
      <c r="CV99" s="62"/>
      <c r="CW99" s="62"/>
      <c r="CX99" s="62"/>
      <c r="CY99" s="62"/>
      <c r="CZ99" s="62"/>
      <c r="DA99" s="62"/>
      <c r="DB99" s="62"/>
      <c r="DC99" s="62"/>
      <c r="DD99" s="62"/>
      <c r="DE99" s="62"/>
      <c r="DF99" s="62"/>
      <c r="DG99" s="62"/>
      <c r="DH99" s="62"/>
      <c r="DI99" s="62"/>
      <c r="DJ99" s="62"/>
      <c r="DK99" s="62"/>
      <c r="DL99" s="62"/>
      <c r="DM99" s="62"/>
      <c r="DN99" s="62"/>
      <c r="DO99" s="62"/>
      <c r="DP99" s="62"/>
      <c r="DQ99" s="62"/>
      <c r="DR99" s="62"/>
      <c r="DS99" s="62"/>
      <c r="DT99" s="62"/>
      <c r="DU99" s="62"/>
      <c r="DV99" s="62"/>
      <c r="DW99" s="62"/>
      <c r="DX99" s="62"/>
      <c r="DY99" s="62"/>
      <c r="DZ99" s="62"/>
      <c r="EA99" s="62"/>
      <c r="EB99" s="62"/>
      <c r="EC99" s="62"/>
      <c r="ED99" s="62"/>
      <c r="EE99" s="62"/>
      <c r="EF99" s="62"/>
      <c r="EG99" s="62"/>
      <c r="EH99" s="62"/>
      <c r="EI99" s="62"/>
      <c r="EJ99" s="62"/>
      <c r="EK99" s="62"/>
      <c r="EL99" s="62"/>
      <c r="EM99" s="62"/>
      <c r="EN99" s="62"/>
    </row>
    <row r="100" spans="1:144" outlineLevel="1" x14ac:dyDescent="0.2">
      <c r="B100" s="4">
        <f>SUMPRODUCT($AT$100:$BA$100,$AT$109:$BA$109)</f>
        <v>66.666666666666671</v>
      </c>
      <c r="C100" s="4">
        <f t="shared" si="10"/>
        <v>0.20083775178126487</v>
      </c>
      <c r="D100" s="4">
        <f t="shared" si="11"/>
        <v>0.16308406109569901</v>
      </c>
      <c r="E100" s="4">
        <f t="shared" si="12"/>
        <v>0.24477517123790068</v>
      </c>
      <c r="F100" s="4">
        <f>MMULT($AT$100:$BA$100,$B$16:$B$23) + B15</f>
        <v>-1.3810666122297939</v>
      </c>
      <c r="G100" s="4">
        <f t="array" ref="G100">SQRT(MMULT($AT$100:$BB$100,MMULT($AQ$15:$AY$23,TRANSPOSE($AT$100:$BB$100))))</f>
        <v>0.12979383483046211</v>
      </c>
      <c r="AQ100" s="62"/>
      <c r="AR100" s="62">
        <v>5</v>
      </c>
      <c r="AS100" s="62"/>
      <c r="AT100" s="62">
        <f>IF($AT$110=$AR$89,$AT$94+($AR$100-1)*$AT$95,$AT$90)</f>
        <v>66.666666666666671</v>
      </c>
      <c r="AU100" s="62">
        <f>IF($AU$110=$AR$89,$AU$94+($AR$100-1)*$AU$95,$AU$90)</f>
        <v>18.414000000000001</v>
      </c>
      <c r="AV100" s="62">
        <f>IF($AV$110=$AR$89,$AV$94+($AR$100-1)*$AV$95,$AV$90)</f>
        <v>0.376</v>
      </c>
      <c r="AW100" s="62">
        <f>IF($AW$110=$AR$89,$AW$94+($AR$100-1)*$AW$95,$AW$90)</f>
        <v>161.364</v>
      </c>
      <c r="AX100" s="62">
        <f>IF($AX$110=$AR$89,$AX$94+($AR$100-1)*$AX$95,$AX$90)</f>
        <v>0.13</v>
      </c>
      <c r="AY100" s="62">
        <f>IF($AY$110=$AR$89,$AY$94+($AR$100-1)*$AY$95,$AY$90)</f>
        <v>0.05</v>
      </c>
      <c r="AZ100" s="62">
        <f>IF($AZ$110=$AR$89,$AZ$94+($AR$100-1)*$AZ$95,$AZ$90)</f>
        <v>0.252</v>
      </c>
      <c r="BA100" s="62">
        <f>IF($BA$110=$AR$89,$BA$94+($AR$100-1)*$BA$95,$BA$90)</f>
        <v>0.29399999999999998</v>
      </c>
      <c r="BB100" s="62">
        <v>1</v>
      </c>
      <c r="BC100" s="62"/>
      <c r="BD100" s="62"/>
      <c r="BE100" s="62"/>
      <c r="BF100" s="62"/>
      <c r="BG100" s="62"/>
      <c r="BH100" s="62"/>
      <c r="BI100" s="62"/>
      <c r="BJ100" s="62"/>
      <c r="BK100" s="62"/>
      <c r="BL100" s="62"/>
      <c r="BM100" s="62"/>
      <c r="BN100" s="62"/>
      <c r="BO100" s="62"/>
      <c r="BP100" s="62"/>
      <c r="BQ100" s="62"/>
      <c r="BR100" s="62"/>
      <c r="BS100" s="62"/>
      <c r="BT100" s="62"/>
      <c r="BU100" s="62"/>
      <c r="BV100" s="62"/>
      <c r="BW100" s="62"/>
      <c r="BX100" s="62"/>
      <c r="BY100" s="62"/>
      <c r="BZ100" s="62"/>
      <c r="CA100" s="62"/>
      <c r="CB100" s="62"/>
      <c r="CC100" s="62"/>
      <c r="CD100" s="62"/>
      <c r="CE100" s="62"/>
      <c r="CF100" s="62"/>
      <c r="CG100" s="62"/>
      <c r="CH100" s="62"/>
      <c r="CI100" s="62"/>
      <c r="CJ100" s="62"/>
      <c r="CK100" s="62"/>
      <c r="CL100" s="62"/>
      <c r="CM100" s="62"/>
      <c r="CN100" s="62"/>
      <c r="CO100" s="62"/>
      <c r="CP100" s="62"/>
      <c r="CQ100" s="62"/>
      <c r="CR100" s="62"/>
      <c r="CS100" s="62"/>
      <c r="CT100" s="62"/>
      <c r="CU100" s="62"/>
      <c r="CV100" s="62"/>
      <c r="CW100" s="62"/>
      <c r="CX100" s="62"/>
      <c r="CY100" s="62"/>
      <c r="CZ100" s="62"/>
      <c r="DA100" s="62"/>
      <c r="DB100" s="62"/>
      <c r="DC100" s="62"/>
      <c r="DD100" s="62"/>
      <c r="DE100" s="62"/>
      <c r="DF100" s="62"/>
      <c r="DG100" s="62"/>
      <c r="DH100" s="62"/>
      <c r="DI100" s="62"/>
      <c r="DJ100" s="62"/>
      <c r="DK100" s="62"/>
      <c r="DL100" s="62"/>
      <c r="DM100" s="62"/>
      <c r="DN100" s="62"/>
      <c r="DO100" s="62"/>
      <c r="DP100" s="62"/>
      <c r="DQ100" s="62"/>
      <c r="DR100" s="62"/>
      <c r="DS100" s="62"/>
      <c r="DT100" s="62"/>
      <c r="DU100" s="62"/>
      <c r="DV100" s="62"/>
      <c r="DW100" s="62"/>
      <c r="DX100" s="62"/>
      <c r="DY100" s="62"/>
      <c r="DZ100" s="62"/>
      <c r="EA100" s="62"/>
      <c r="EB100" s="62"/>
      <c r="EC100" s="62"/>
      <c r="ED100" s="62"/>
      <c r="EE100" s="62"/>
      <c r="EF100" s="62"/>
      <c r="EG100" s="62"/>
      <c r="EH100" s="62"/>
      <c r="EI100" s="62"/>
      <c r="EJ100" s="62"/>
      <c r="EK100" s="62"/>
      <c r="EL100" s="62"/>
      <c r="EM100" s="62"/>
      <c r="EN100" s="62"/>
    </row>
    <row r="101" spans="1:144" outlineLevel="1" x14ac:dyDescent="0.2">
      <c r="B101" s="4">
        <f>SUMPRODUCT($AT$101:$BA$101,$AT$109:$BA$109)</f>
        <v>69.583333333333329</v>
      </c>
      <c r="C101" s="4">
        <f t="shared" si="10"/>
        <v>0.22900963700877416</v>
      </c>
      <c r="D101" s="4">
        <f t="shared" si="11"/>
        <v>0.19117683223178142</v>
      </c>
      <c r="E101" s="4">
        <f t="shared" si="12"/>
        <v>0.27181329008102834</v>
      </c>
      <c r="F101" s="4">
        <f>MMULT($AT$101:$BA$101,$B$16:$B$23) + B15</f>
        <v>-1.2139117884458177</v>
      </c>
      <c r="G101" s="4">
        <f t="array" ref="G101">SQRT(MMULT($AT$101:$BB$101,MMULT($AQ$15:$AY$23,TRANSPOSE($AT$101:$BB$101))))</f>
        <v>0.11656831570992231</v>
      </c>
      <c r="AQ101" s="62"/>
      <c r="AR101" s="62">
        <v>6</v>
      </c>
      <c r="AS101" s="62"/>
      <c r="AT101" s="62">
        <f>IF($AT$110=$AR$89,$AT$94+($AR$101-1)*$AT$95,$AT$90)</f>
        <v>69.583333333333329</v>
      </c>
      <c r="AU101" s="62">
        <f>IF($AU$110=$AR$89,$AU$94+($AR$101-1)*$AU$95,$AU$90)</f>
        <v>18.414000000000001</v>
      </c>
      <c r="AV101" s="62">
        <f>IF($AV$110=$AR$89,$AV$94+($AR$101-1)*$AV$95,$AV$90)</f>
        <v>0.376</v>
      </c>
      <c r="AW101" s="62">
        <f>IF($AW$110=$AR$89,$AW$94+($AR$101-1)*$AW$95,$AW$90)</f>
        <v>161.364</v>
      </c>
      <c r="AX101" s="62">
        <f>IF($AX$110=$AR$89,$AX$94+($AR$101-1)*$AX$95,$AX$90)</f>
        <v>0.13</v>
      </c>
      <c r="AY101" s="62">
        <f>IF($AY$110=$AR$89,$AY$94+($AR$101-1)*$AY$95,$AY$90)</f>
        <v>0.05</v>
      </c>
      <c r="AZ101" s="62">
        <f>IF($AZ$110=$AR$89,$AZ$94+($AR$101-1)*$AZ$95,$AZ$90)</f>
        <v>0.252</v>
      </c>
      <c r="BA101" s="62">
        <f>IF($BA$110=$AR$89,$BA$94+($AR$101-1)*$BA$95,$BA$90)</f>
        <v>0.29399999999999998</v>
      </c>
      <c r="BB101" s="62">
        <v>1</v>
      </c>
      <c r="BC101" s="62"/>
      <c r="BD101" s="62"/>
      <c r="BE101" s="62"/>
      <c r="BF101" s="62"/>
      <c r="BG101" s="62"/>
      <c r="BH101" s="62"/>
      <c r="BI101" s="62"/>
      <c r="BJ101" s="62"/>
      <c r="BK101" s="62"/>
      <c r="BL101" s="62"/>
      <c r="BM101" s="62"/>
      <c r="BN101" s="62"/>
      <c r="BO101" s="62"/>
      <c r="BP101" s="62"/>
      <c r="BQ101" s="62"/>
      <c r="BR101" s="62"/>
      <c r="BS101" s="62"/>
      <c r="BT101" s="62"/>
      <c r="BU101" s="62"/>
      <c r="BV101" s="62"/>
      <c r="BW101" s="62"/>
      <c r="BX101" s="62"/>
      <c r="BY101" s="62"/>
      <c r="BZ101" s="62"/>
      <c r="CA101" s="62"/>
      <c r="CB101" s="62"/>
      <c r="CC101" s="62"/>
      <c r="CD101" s="62"/>
      <c r="CE101" s="62"/>
      <c r="CF101" s="62"/>
      <c r="CG101" s="62"/>
      <c r="CH101" s="62"/>
      <c r="CI101" s="62"/>
      <c r="CJ101" s="62"/>
      <c r="CK101" s="62"/>
      <c r="CL101" s="62"/>
      <c r="CM101" s="62"/>
      <c r="CN101" s="62"/>
      <c r="CO101" s="62"/>
      <c r="CP101" s="62"/>
      <c r="CQ101" s="62"/>
      <c r="CR101" s="62"/>
      <c r="CS101" s="62"/>
      <c r="CT101" s="62"/>
      <c r="CU101" s="62"/>
      <c r="CV101" s="62"/>
      <c r="CW101" s="62"/>
      <c r="CX101" s="62"/>
      <c r="CY101" s="62"/>
      <c r="CZ101" s="62"/>
      <c r="DA101" s="62"/>
      <c r="DB101" s="62"/>
      <c r="DC101" s="62"/>
      <c r="DD101" s="62"/>
      <c r="DE101" s="62"/>
      <c r="DF101" s="62"/>
      <c r="DG101" s="62"/>
      <c r="DH101" s="62"/>
      <c r="DI101" s="62"/>
      <c r="DJ101" s="62"/>
      <c r="DK101" s="62"/>
      <c r="DL101" s="62"/>
      <c r="DM101" s="62"/>
      <c r="DN101" s="62"/>
      <c r="DO101" s="62"/>
      <c r="DP101" s="62"/>
      <c r="DQ101" s="62"/>
      <c r="DR101" s="62"/>
      <c r="DS101" s="62"/>
      <c r="DT101" s="62"/>
      <c r="DU101" s="62"/>
      <c r="DV101" s="62"/>
      <c r="DW101" s="62"/>
      <c r="DX101" s="62"/>
      <c r="DY101" s="62"/>
      <c r="DZ101" s="62"/>
      <c r="EA101" s="62"/>
      <c r="EB101" s="62"/>
      <c r="EC101" s="62"/>
      <c r="ED101" s="62"/>
      <c r="EE101" s="62"/>
      <c r="EF101" s="62"/>
      <c r="EG101" s="62"/>
      <c r="EH101" s="62"/>
      <c r="EI101" s="62"/>
      <c r="EJ101" s="62"/>
      <c r="EK101" s="62"/>
      <c r="EL101" s="62"/>
      <c r="EM101" s="62"/>
      <c r="EN101" s="62"/>
    </row>
    <row r="102" spans="1:144" outlineLevel="1" x14ac:dyDescent="0.2">
      <c r="B102" s="4">
        <f>SUMPRODUCT($AT$102:$BA$102,$AT$109:$BA$109)</f>
        <v>72.5</v>
      </c>
      <c r="C102" s="4">
        <f t="shared" si="10"/>
        <v>0.25984833872115248</v>
      </c>
      <c r="D102" s="4">
        <f t="shared" si="11"/>
        <v>0.21644414391357411</v>
      </c>
      <c r="E102" s="4">
        <f t="shared" si="12"/>
        <v>0.30852927142467351</v>
      </c>
      <c r="F102" s="4">
        <f>MMULT($AT$102:$BA$102,$B$16:$B$23) + B15</f>
        <v>-1.0467569646618406</v>
      </c>
      <c r="G102" s="4">
        <f t="array" ref="G102">SQRT(MMULT($AT$102:$BB$102,MMULT($AQ$15:$AY$23,TRANSPOSE($AT$102:$BB$102))))</f>
        <v>0.12232513892231694</v>
      </c>
      <c r="AQ102" s="62"/>
      <c r="AR102" s="62">
        <v>7</v>
      </c>
      <c r="AS102" s="62"/>
      <c r="AT102" s="62">
        <f>IF($AT$110=$AR$89,$AT$94+($AR$102-1)*$AT$95,$AT$90)</f>
        <v>72.5</v>
      </c>
      <c r="AU102" s="62">
        <f>IF($AU$110=$AR$89,$AU$94+($AR$102-1)*$AU$95,$AU$90)</f>
        <v>18.414000000000001</v>
      </c>
      <c r="AV102" s="62">
        <f>IF($AV$110=$AR$89,$AV$94+($AR$102-1)*$AV$95,$AV$90)</f>
        <v>0.376</v>
      </c>
      <c r="AW102" s="62">
        <f>IF($AW$110=$AR$89,$AW$94+($AR$102-1)*$AW$95,$AW$90)</f>
        <v>161.364</v>
      </c>
      <c r="AX102" s="62">
        <f>IF($AX$110=$AR$89,$AX$94+($AR$102-1)*$AX$95,$AX$90)</f>
        <v>0.13</v>
      </c>
      <c r="AY102" s="62">
        <f>IF($AY$110=$AR$89,$AY$94+($AR$102-1)*$AY$95,$AY$90)</f>
        <v>0.05</v>
      </c>
      <c r="AZ102" s="62">
        <f>IF($AZ$110=$AR$89,$AZ$94+($AR$102-1)*$AZ$95,$AZ$90)</f>
        <v>0.252</v>
      </c>
      <c r="BA102" s="62">
        <f>IF($BA$110=$AR$89,$BA$94+($AR$102-1)*$BA$95,$BA$90)</f>
        <v>0.29399999999999998</v>
      </c>
      <c r="BB102" s="62">
        <v>1</v>
      </c>
      <c r="BC102" s="62"/>
      <c r="BD102" s="62"/>
      <c r="BE102" s="62"/>
      <c r="BF102" s="62"/>
      <c r="BG102" s="62"/>
      <c r="BH102" s="62"/>
      <c r="BI102" s="62"/>
      <c r="BJ102" s="62"/>
      <c r="BK102" s="62"/>
      <c r="BL102" s="62"/>
      <c r="BM102" s="62"/>
      <c r="BN102" s="62"/>
      <c r="BO102" s="62"/>
      <c r="BP102" s="62"/>
      <c r="BQ102" s="62"/>
      <c r="BR102" s="62"/>
      <c r="BS102" s="62"/>
      <c r="BT102" s="62"/>
      <c r="BU102" s="62"/>
      <c r="BV102" s="62"/>
      <c r="BW102" s="62"/>
      <c r="BX102" s="62"/>
      <c r="BY102" s="62"/>
      <c r="BZ102" s="62"/>
      <c r="CA102" s="62"/>
      <c r="CB102" s="62"/>
      <c r="CC102" s="62"/>
      <c r="CD102" s="62"/>
      <c r="CE102" s="62"/>
      <c r="CF102" s="62"/>
      <c r="CG102" s="62"/>
      <c r="CH102" s="62"/>
      <c r="CI102" s="62"/>
      <c r="CJ102" s="62"/>
      <c r="CK102" s="62"/>
      <c r="CL102" s="62"/>
      <c r="CM102" s="62"/>
      <c r="CN102" s="62"/>
      <c r="CO102" s="62"/>
      <c r="CP102" s="62"/>
      <c r="CQ102" s="62"/>
      <c r="CR102" s="62"/>
      <c r="CS102" s="62"/>
      <c r="CT102" s="62"/>
      <c r="CU102" s="62"/>
      <c r="CV102" s="62"/>
      <c r="CW102" s="62"/>
      <c r="CX102" s="62"/>
      <c r="CY102" s="62"/>
      <c r="CZ102" s="62"/>
      <c r="DA102" s="62"/>
      <c r="DB102" s="62"/>
      <c r="DC102" s="62"/>
      <c r="DD102" s="62"/>
      <c r="DE102" s="62"/>
      <c r="DF102" s="62"/>
      <c r="DG102" s="62"/>
      <c r="DH102" s="62"/>
      <c r="DI102" s="62"/>
      <c r="DJ102" s="62"/>
      <c r="DK102" s="62"/>
      <c r="DL102" s="62"/>
      <c r="DM102" s="62"/>
      <c r="DN102" s="62"/>
      <c r="DO102" s="62"/>
      <c r="DP102" s="62"/>
      <c r="DQ102" s="62"/>
      <c r="DR102" s="62"/>
      <c r="DS102" s="62"/>
      <c r="DT102" s="62"/>
      <c r="DU102" s="62"/>
      <c r="DV102" s="62"/>
      <c r="DW102" s="62"/>
      <c r="DX102" s="62"/>
      <c r="DY102" s="62"/>
      <c r="DZ102" s="62"/>
      <c r="EA102" s="62"/>
      <c r="EB102" s="62"/>
      <c r="EC102" s="62"/>
      <c r="ED102" s="62"/>
      <c r="EE102" s="62"/>
      <c r="EF102" s="62"/>
      <c r="EG102" s="62"/>
      <c r="EH102" s="62"/>
      <c r="EI102" s="62"/>
      <c r="EJ102" s="62"/>
      <c r="EK102" s="62"/>
      <c r="EL102" s="62"/>
      <c r="EM102" s="62"/>
      <c r="EN102" s="62"/>
    </row>
    <row r="103" spans="1:144" outlineLevel="1" x14ac:dyDescent="0.2">
      <c r="B103" s="4">
        <f>SUMPRODUCT($AT$103:$BA$103,$AT$109:$BA$109)</f>
        <v>75.416666666666657</v>
      </c>
      <c r="C103" s="4">
        <f t="shared" si="10"/>
        <v>0.29326023187513095</v>
      </c>
      <c r="D103" s="4">
        <f t="shared" si="11"/>
        <v>0.23804275804881822</v>
      </c>
      <c r="E103" s="4">
        <f t="shared" si="12"/>
        <v>0.35531338546466529</v>
      </c>
      <c r="F103" s="4">
        <f>MMULT($AT$103:$BA$103,$B$16:$B$23) + B15</f>
        <v>-0.87960214087786448</v>
      </c>
      <c r="G103" s="4">
        <f t="array" ref="G103">SQRT(MMULT($AT$103:$BB$103,MMULT($AQ$15:$AY$23,TRANSPOSE($AT$103:$BB$103))))</f>
        <v>0.14481796060829741</v>
      </c>
      <c r="AQ103" s="62"/>
      <c r="AR103" s="62">
        <v>8</v>
      </c>
      <c r="AS103" s="62"/>
      <c r="AT103" s="62">
        <f>IF($AT$110=$AR$89,$AT$94+($AR$103-1)*$AT$95,$AT$90)</f>
        <v>75.416666666666657</v>
      </c>
      <c r="AU103" s="62">
        <f>IF($AU$110=$AR$89,$AU$94+($AR$103-1)*$AU$95,$AU$90)</f>
        <v>18.414000000000001</v>
      </c>
      <c r="AV103" s="62">
        <f>IF($AV$110=$AR$89,$AV$94+($AR$103-1)*$AV$95,$AV$90)</f>
        <v>0.376</v>
      </c>
      <c r="AW103" s="62">
        <f>IF($AW$110=$AR$89,$AW$94+($AR$103-1)*$AW$95,$AW$90)</f>
        <v>161.364</v>
      </c>
      <c r="AX103" s="62">
        <f>IF($AX$110=$AR$89,$AX$94+($AR$103-1)*$AX$95,$AX$90)</f>
        <v>0.13</v>
      </c>
      <c r="AY103" s="62">
        <f>IF($AY$110=$AR$89,$AY$94+($AR$103-1)*$AY$95,$AY$90)</f>
        <v>0.05</v>
      </c>
      <c r="AZ103" s="62">
        <f>IF($AZ$110=$AR$89,$AZ$94+($AR$103-1)*$AZ$95,$AZ$90)</f>
        <v>0.252</v>
      </c>
      <c r="BA103" s="62">
        <f>IF($BA$110=$AR$89,$BA$94+($AR$103-1)*$BA$95,$BA$90)</f>
        <v>0.29399999999999998</v>
      </c>
      <c r="BB103" s="62">
        <v>1</v>
      </c>
      <c r="BC103" s="62"/>
      <c r="BD103" s="62"/>
      <c r="BE103" s="62"/>
      <c r="BF103" s="62"/>
      <c r="BG103" s="62"/>
      <c r="BH103" s="62"/>
      <c r="BI103" s="62"/>
      <c r="BJ103" s="62"/>
      <c r="BK103" s="62"/>
      <c r="BL103" s="62"/>
      <c r="BM103" s="62"/>
      <c r="BN103" s="62"/>
      <c r="BO103" s="62"/>
      <c r="BP103" s="62"/>
      <c r="BQ103" s="62"/>
      <c r="BR103" s="62"/>
      <c r="BS103" s="62"/>
      <c r="BT103" s="62"/>
      <c r="BU103" s="62"/>
      <c r="BV103" s="62"/>
      <c r="BW103" s="62"/>
      <c r="BX103" s="62"/>
      <c r="BY103" s="62"/>
      <c r="BZ103" s="62"/>
      <c r="CA103" s="62"/>
      <c r="CB103" s="62"/>
      <c r="CC103" s="62"/>
      <c r="CD103" s="62"/>
      <c r="CE103" s="62"/>
      <c r="CF103" s="62"/>
      <c r="CG103" s="62"/>
      <c r="CH103" s="62"/>
      <c r="CI103" s="62"/>
      <c r="CJ103" s="62"/>
      <c r="CK103" s="62"/>
      <c r="CL103" s="62"/>
      <c r="CM103" s="62"/>
      <c r="CN103" s="62"/>
      <c r="CO103" s="62"/>
      <c r="CP103" s="62"/>
      <c r="CQ103" s="62"/>
      <c r="CR103" s="62"/>
      <c r="CS103" s="62"/>
      <c r="CT103" s="62"/>
      <c r="CU103" s="62"/>
      <c r="CV103" s="62"/>
      <c r="CW103" s="62"/>
      <c r="CX103" s="62"/>
      <c r="CY103" s="62"/>
      <c r="CZ103" s="62"/>
      <c r="DA103" s="62"/>
      <c r="DB103" s="62"/>
      <c r="DC103" s="62"/>
      <c r="DD103" s="62"/>
      <c r="DE103" s="62"/>
      <c r="DF103" s="62"/>
      <c r="DG103" s="62"/>
      <c r="DH103" s="62"/>
      <c r="DI103" s="62"/>
      <c r="DJ103" s="62"/>
      <c r="DK103" s="62"/>
      <c r="DL103" s="62"/>
      <c r="DM103" s="62"/>
      <c r="DN103" s="62"/>
      <c r="DO103" s="62"/>
      <c r="DP103" s="62"/>
      <c r="DQ103" s="62"/>
      <c r="DR103" s="62"/>
      <c r="DS103" s="62"/>
      <c r="DT103" s="62"/>
      <c r="DU103" s="62"/>
      <c r="DV103" s="62"/>
      <c r="DW103" s="62"/>
      <c r="DX103" s="62"/>
      <c r="DY103" s="62"/>
      <c r="DZ103" s="62"/>
      <c r="EA103" s="62"/>
      <c r="EB103" s="62"/>
      <c r="EC103" s="62"/>
      <c r="ED103" s="62"/>
      <c r="EE103" s="62"/>
      <c r="EF103" s="62"/>
      <c r="EG103" s="62"/>
      <c r="EH103" s="62"/>
      <c r="EI103" s="62"/>
      <c r="EJ103" s="62"/>
      <c r="EK103" s="62"/>
      <c r="EL103" s="62"/>
      <c r="EM103" s="62"/>
      <c r="EN103" s="62"/>
    </row>
    <row r="104" spans="1:144" outlineLevel="1" x14ac:dyDescent="0.2">
      <c r="B104" s="4">
        <f>SUMPRODUCT($AT$104:$BA$104,$AT$109:$BA$109)</f>
        <v>78.333333333333329</v>
      </c>
      <c r="C104" s="4">
        <f t="shared" si="10"/>
        <v>0.32905829826535637</v>
      </c>
      <c r="D104" s="4">
        <f t="shared" si="11"/>
        <v>0.25713014780037297</v>
      </c>
      <c r="E104" s="4">
        <f t="shared" si="12"/>
        <v>0.41000223484944837</v>
      </c>
      <c r="F104" s="4">
        <f>MMULT($AT$104:$BA$104,$B$16:$B$23) + B15</f>
        <v>-0.71244731709388742</v>
      </c>
      <c r="G104" s="4">
        <f t="array" ref="G104">SQRT(MMULT($AT$104:$BB$104,MMULT($AQ$15:$AY$23,TRANSPOSE($AT$104:$BB$104))))</f>
        <v>0.17780488895019603</v>
      </c>
      <c r="AQ104" s="62"/>
      <c r="AR104" s="62">
        <v>9</v>
      </c>
      <c r="AS104" s="62"/>
      <c r="AT104" s="62">
        <f>IF($AT$110=$AR$89,$AT$94+($AR$104-1)*$AT$95,$AT$90)</f>
        <v>78.333333333333329</v>
      </c>
      <c r="AU104" s="62">
        <f>IF($AU$110=$AR$89,$AU$94+($AR$104-1)*$AU$95,$AU$90)</f>
        <v>18.414000000000001</v>
      </c>
      <c r="AV104" s="62">
        <f>IF($AV$110=$AR$89,$AV$94+($AR$104-1)*$AV$95,$AV$90)</f>
        <v>0.376</v>
      </c>
      <c r="AW104" s="62">
        <f>IF($AW$110=$AR$89,$AW$94+($AR$104-1)*$AW$95,$AW$90)</f>
        <v>161.364</v>
      </c>
      <c r="AX104" s="62">
        <f>IF($AX$110=$AR$89,$AX$94+($AR$104-1)*$AX$95,$AX$90)</f>
        <v>0.13</v>
      </c>
      <c r="AY104" s="62">
        <f>IF($AY$110=$AR$89,$AY$94+($AR$104-1)*$AY$95,$AY$90)</f>
        <v>0.05</v>
      </c>
      <c r="AZ104" s="62">
        <f>IF($AZ$110=$AR$89,$AZ$94+($AR$104-1)*$AZ$95,$AZ$90)</f>
        <v>0.252</v>
      </c>
      <c r="BA104" s="62">
        <f>IF($BA$110=$AR$89,$BA$94+($AR$104-1)*$BA$95,$BA$90)</f>
        <v>0.29399999999999998</v>
      </c>
      <c r="BB104" s="62">
        <v>1</v>
      </c>
      <c r="BC104" s="62"/>
      <c r="BD104" s="62"/>
      <c r="BE104" s="62"/>
      <c r="BF104" s="62"/>
      <c r="BG104" s="62"/>
      <c r="BH104" s="62"/>
      <c r="BI104" s="62"/>
      <c r="BJ104" s="62"/>
      <c r="BK104" s="62"/>
      <c r="BL104" s="62"/>
      <c r="BM104" s="62"/>
      <c r="BN104" s="62"/>
      <c r="BO104" s="62"/>
      <c r="BP104" s="62"/>
      <c r="BQ104" s="62"/>
      <c r="BR104" s="62"/>
      <c r="BS104" s="62"/>
      <c r="BT104" s="62"/>
      <c r="BU104" s="62"/>
      <c r="BV104" s="62"/>
      <c r="BW104" s="62"/>
      <c r="BX104" s="62"/>
      <c r="BY104" s="62"/>
      <c r="BZ104" s="62"/>
      <c r="CA104" s="62"/>
      <c r="CB104" s="62"/>
      <c r="CC104" s="62"/>
      <c r="CD104" s="62"/>
      <c r="CE104" s="62"/>
      <c r="CF104" s="62"/>
      <c r="CG104" s="62"/>
      <c r="CH104" s="62"/>
      <c r="CI104" s="62"/>
      <c r="CJ104" s="62"/>
      <c r="CK104" s="62"/>
      <c r="CL104" s="62"/>
      <c r="CM104" s="62"/>
      <c r="CN104" s="62"/>
      <c r="CO104" s="62"/>
      <c r="CP104" s="62"/>
      <c r="CQ104" s="62"/>
      <c r="CR104" s="62"/>
      <c r="CS104" s="62"/>
      <c r="CT104" s="62"/>
      <c r="CU104" s="62"/>
      <c r="CV104" s="62"/>
      <c r="CW104" s="62"/>
      <c r="CX104" s="62"/>
      <c r="CY104" s="62"/>
      <c r="CZ104" s="62"/>
      <c r="DA104" s="62"/>
      <c r="DB104" s="62"/>
      <c r="DC104" s="62"/>
      <c r="DD104" s="62"/>
      <c r="DE104" s="62"/>
      <c r="DF104" s="62"/>
      <c r="DG104" s="62"/>
      <c r="DH104" s="62"/>
      <c r="DI104" s="62"/>
      <c r="DJ104" s="62"/>
      <c r="DK104" s="62"/>
      <c r="DL104" s="62"/>
      <c r="DM104" s="62"/>
      <c r="DN104" s="62"/>
      <c r="DO104" s="62"/>
      <c r="DP104" s="62"/>
      <c r="DQ104" s="62"/>
      <c r="DR104" s="62"/>
      <c r="DS104" s="62"/>
      <c r="DT104" s="62"/>
      <c r="DU104" s="62"/>
      <c r="DV104" s="62"/>
      <c r="DW104" s="62"/>
      <c r="DX104" s="62"/>
      <c r="DY104" s="62"/>
      <c r="DZ104" s="62"/>
      <c r="EA104" s="62"/>
      <c r="EB104" s="62"/>
      <c r="EC104" s="62"/>
      <c r="ED104" s="62"/>
      <c r="EE104" s="62"/>
      <c r="EF104" s="62"/>
      <c r="EG104" s="62"/>
      <c r="EH104" s="62"/>
      <c r="EI104" s="62"/>
      <c r="EJ104" s="62"/>
      <c r="EK104" s="62"/>
      <c r="EL104" s="62"/>
      <c r="EM104" s="62"/>
      <c r="EN104" s="62"/>
    </row>
    <row r="105" spans="1:144" outlineLevel="1" x14ac:dyDescent="0.2">
      <c r="B105" s="4">
        <f>SUMPRODUCT($AT$105:$BA$105,$AT$109:$BA$109)</f>
        <v>81.25</v>
      </c>
      <c r="C105" s="4">
        <f t="shared" si="10"/>
        <v>0.36695727458724958</v>
      </c>
      <c r="D105" s="4">
        <f t="shared" si="11"/>
        <v>0.2749388931927963</v>
      </c>
      <c r="E105" s="4">
        <f t="shared" si="12"/>
        <v>0.46981726311732003</v>
      </c>
      <c r="F105" s="4">
        <f>MMULT($AT$105:$BA$105,$B$16:$B$23) + B15</f>
        <v>-0.54529249330991036</v>
      </c>
      <c r="G105" s="4">
        <f t="array" ref="G105">SQRT(MMULT($AT$105:$BB$105,MMULT($AQ$15:$AY$23,TRANSPOSE($AT$105:$BB$105))))</f>
        <v>0.21654202841920692</v>
      </c>
      <c r="AQ105" s="62"/>
      <c r="AR105" s="62">
        <v>10</v>
      </c>
      <c r="AS105" s="62"/>
      <c r="AT105" s="62">
        <f>IF($AT$110=$AR$89,$AT$94+($AR$105-1)*$AT$95,$AT$90)</f>
        <v>81.25</v>
      </c>
      <c r="AU105" s="62">
        <f>IF($AU$110=$AR$89,$AU$94+($AR$105-1)*$AU$95,$AU$90)</f>
        <v>18.414000000000001</v>
      </c>
      <c r="AV105" s="62">
        <f>IF($AV$110=$AR$89,$AV$94+($AR$105-1)*$AV$95,$AV$90)</f>
        <v>0.376</v>
      </c>
      <c r="AW105" s="62">
        <f>IF($AW$110=$AR$89,$AW$94+($AR$105-1)*$AW$95,$AW$90)</f>
        <v>161.364</v>
      </c>
      <c r="AX105" s="62">
        <f>IF($AX$110=$AR$89,$AX$94+($AR$105-1)*$AX$95,$AX$90)</f>
        <v>0.13</v>
      </c>
      <c r="AY105" s="62">
        <f>IF($AY$110=$AR$89,$AY$94+($AR$105-1)*$AY$95,$AY$90)</f>
        <v>0.05</v>
      </c>
      <c r="AZ105" s="62">
        <f>IF($AZ$110=$AR$89,$AZ$94+($AR$105-1)*$AZ$95,$AZ$90)</f>
        <v>0.252</v>
      </c>
      <c r="BA105" s="62">
        <f>IF($BA$110=$AR$89,$BA$94+($AR$105-1)*$BA$95,$BA$90)</f>
        <v>0.29399999999999998</v>
      </c>
      <c r="BB105" s="62">
        <v>1</v>
      </c>
      <c r="BC105" s="62"/>
      <c r="BD105" s="62"/>
      <c r="BE105" s="62"/>
      <c r="BF105" s="62"/>
      <c r="BG105" s="62"/>
      <c r="BH105" s="62"/>
      <c r="BI105" s="62"/>
      <c r="BJ105" s="62"/>
      <c r="BK105" s="62"/>
      <c r="BL105" s="62"/>
      <c r="BM105" s="62"/>
      <c r="BN105" s="62"/>
      <c r="BO105" s="62"/>
      <c r="BP105" s="62"/>
      <c r="BQ105" s="62"/>
      <c r="BR105" s="62"/>
      <c r="BS105" s="62"/>
      <c r="BT105" s="62"/>
      <c r="BU105" s="62"/>
      <c r="BV105" s="62"/>
      <c r="BW105" s="62"/>
      <c r="BX105" s="62"/>
      <c r="BY105" s="62"/>
      <c r="BZ105" s="62"/>
      <c r="CA105" s="62"/>
      <c r="CB105" s="62"/>
      <c r="CC105" s="62"/>
      <c r="CD105" s="62"/>
      <c r="CE105" s="62"/>
      <c r="CF105" s="62"/>
      <c r="CG105" s="62"/>
      <c r="CH105" s="62"/>
      <c r="CI105" s="62"/>
      <c r="CJ105" s="62"/>
      <c r="CK105" s="62"/>
      <c r="CL105" s="62"/>
      <c r="CM105" s="62"/>
      <c r="CN105" s="62"/>
      <c r="CO105" s="62"/>
      <c r="CP105" s="62"/>
      <c r="CQ105" s="62"/>
      <c r="CR105" s="62"/>
      <c r="CS105" s="62"/>
      <c r="CT105" s="62"/>
      <c r="CU105" s="62"/>
      <c r="CV105" s="62"/>
      <c r="CW105" s="62"/>
      <c r="CX105" s="62"/>
      <c r="CY105" s="62"/>
      <c r="CZ105" s="62"/>
      <c r="DA105" s="62"/>
      <c r="DB105" s="62"/>
      <c r="DC105" s="62"/>
      <c r="DD105" s="62"/>
      <c r="DE105" s="62"/>
      <c r="DF105" s="62"/>
      <c r="DG105" s="62"/>
      <c r="DH105" s="62"/>
      <c r="DI105" s="62"/>
      <c r="DJ105" s="62"/>
      <c r="DK105" s="62"/>
      <c r="DL105" s="62"/>
      <c r="DM105" s="62"/>
      <c r="DN105" s="62"/>
      <c r="DO105" s="62"/>
      <c r="DP105" s="62"/>
      <c r="DQ105" s="62"/>
      <c r="DR105" s="62"/>
      <c r="DS105" s="62"/>
      <c r="DT105" s="62"/>
      <c r="DU105" s="62"/>
      <c r="DV105" s="62"/>
      <c r="DW105" s="62"/>
      <c r="DX105" s="62"/>
      <c r="DY105" s="62"/>
      <c r="DZ105" s="62"/>
      <c r="EA105" s="62"/>
      <c r="EB105" s="62"/>
      <c r="EC105" s="62"/>
      <c r="ED105" s="62"/>
      <c r="EE105" s="62"/>
      <c r="EF105" s="62"/>
      <c r="EG105" s="62"/>
      <c r="EH105" s="62"/>
      <c r="EI105" s="62"/>
      <c r="EJ105" s="62"/>
      <c r="EK105" s="62"/>
      <c r="EL105" s="62"/>
      <c r="EM105" s="62"/>
      <c r="EN105" s="62"/>
    </row>
    <row r="106" spans="1:144" outlineLevel="1" x14ac:dyDescent="0.2">
      <c r="B106" s="4">
        <f>SUMPRODUCT($AT$106:$BA$106,$AT$109:$BA$109)</f>
        <v>84.166666666666657</v>
      </c>
      <c r="C106" s="4">
        <f t="shared" si="10"/>
        <v>0.40657614694053001</v>
      </c>
      <c r="D106" s="4">
        <f t="shared" si="11"/>
        <v>0.2922040560153728</v>
      </c>
      <c r="E106" s="4">
        <f t="shared" si="12"/>
        <v>0.53206297169218153</v>
      </c>
      <c r="F106" s="4">
        <f>MMULT($AT$106:$BA$106,$B$16:$B$23) + B15</f>
        <v>-0.37813766952593419</v>
      </c>
      <c r="G106" s="4">
        <f t="array" ref="G106">SQRT(MMULT($AT$106:$BB$106,MMULT($AQ$15:$AY$23,TRANSPOSE($AT$106:$BB$106))))</f>
        <v>0.25845668172187375</v>
      </c>
      <c r="AQ106" s="62"/>
      <c r="AR106" s="62">
        <v>11</v>
      </c>
      <c r="AS106" s="62"/>
      <c r="AT106" s="62">
        <f>IF($AT$110=$AR$89,$AT$94+($AR$106-1)*$AT$95,$AT$90)</f>
        <v>84.166666666666657</v>
      </c>
      <c r="AU106" s="62">
        <f>IF($AU$110=$AR$89,$AU$94+($AR$106-1)*$AU$95,$AU$90)</f>
        <v>18.414000000000001</v>
      </c>
      <c r="AV106" s="62">
        <f>IF($AV$110=$AR$89,$AV$94+($AR$106-1)*$AV$95,$AV$90)</f>
        <v>0.376</v>
      </c>
      <c r="AW106" s="62">
        <f>IF($AW$110=$AR$89,$AW$94+($AR$106-1)*$AW$95,$AW$90)</f>
        <v>161.364</v>
      </c>
      <c r="AX106" s="62">
        <f>IF($AX$110=$AR$89,$AX$94+($AR$106-1)*$AX$95,$AX$90)</f>
        <v>0.13</v>
      </c>
      <c r="AY106" s="62">
        <f>IF($AY$110=$AR$89,$AY$94+($AR$106-1)*$AY$95,$AY$90)</f>
        <v>0.05</v>
      </c>
      <c r="AZ106" s="62">
        <f>IF($AZ$110=$AR$89,$AZ$94+($AR$106-1)*$AZ$95,$AZ$90)</f>
        <v>0.252</v>
      </c>
      <c r="BA106" s="62">
        <f>IF($BA$110=$AR$89,$BA$94+($AR$106-1)*$BA$95,$BA$90)</f>
        <v>0.29399999999999998</v>
      </c>
      <c r="BB106" s="62">
        <v>1</v>
      </c>
      <c r="BC106" s="62"/>
      <c r="BD106" s="62"/>
      <c r="BE106" s="62"/>
      <c r="BF106" s="62"/>
      <c r="BG106" s="62"/>
      <c r="BH106" s="62"/>
      <c r="BI106" s="62"/>
      <c r="BJ106" s="62"/>
      <c r="BK106" s="62"/>
      <c r="BL106" s="62"/>
      <c r="BM106" s="62"/>
      <c r="BN106" s="62"/>
      <c r="BO106" s="62"/>
      <c r="BP106" s="62"/>
      <c r="BQ106" s="62"/>
      <c r="BR106" s="62"/>
      <c r="BS106" s="62"/>
      <c r="BT106" s="62"/>
      <c r="BU106" s="62"/>
      <c r="BV106" s="62"/>
      <c r="BW106" s="62"/>
      <c r="BX106" s="62"/>
      <c r="BY106" s="62"/>
      <c r="BZ106" s="62"/>
      <c r="CA106" s="62"/>
      <c r="CB106" s="62"/>
      <c r="CC106" s="62"/>
      <c r="CD106" s="62"/>
      <c r="CE106" s="62"/>
      <c r="CF106" s="62"/>
      <c r="CG106" s="62"/>
      <c r="CH106" s="62"/>
      <c r="CI106" s="62"/>
      <c r="CJ106" s="62"/>
      <c r="CK106" s="62"/>
      <c r="CL106" s="62"/>
      <c r="CM106" s="62"/>
      <c r="CN106" s="62"/>
      <c r="CO106" s="62"/>
      <c r="CP106" s="62"/>
      <c r="CQ106" s="62"/>
      <c r="CR106" s="62"/>
      <c r="CS106" s="62"/>
      <c r="CT106" s="62"/>
      <c r="CU106" s="62"/>
      <c r="CV106" s="62"/>
      <c r="CW106" s="62"/>
      <c r="CX106" s="62"/>
      <c r="CY106" s="62"/>
      <c r="CZ106" s="62"/>
      <c r="DA106" s="62"/>
      <c r="DB106" s="62"/>
      <c r="DC106" s="62"/>
      <c r="DD106" s="62"/>
      <c r="DE106" s="62"/>
      <c r="DF106" s="62"/>
      <c r="DG106" s="62"/>
      <c r="DH106" s="62"/>
      <c r="DI106" s="62"/>
      <c r="DJ106" s="62"/>
      <c r="DK106" s="62"/>
      <c r="DL106" s="62"/>
      <c r="DM106" s="62"/>
      <c r="DN106" s="62"/>
      <c r="DO106" s="62"/>
      <c r="DP106" s="62"/>
      <c r="DQ106" s="62"/>
      <c r="DR106" s="62"/>
      <c r="DS106" s="62"/>
      <c r="DT106" s="62"/>
      <c r="DU106" s="62"/>
      <c r="DV106" s="62"/>
      <c r="DW106" s="62"/>
      <c r="DX106" s="62"/>
      <c r="DY106" s="62"/>
      <c r="DZ106" s="62"/>
      <c r="EA106" s="62"/>
      <c r="EB106" s="62"/>
      <c r="EC106" s="62"/>
      <c r="ED106" s="62"/>
      <c r="EE106" s="62"/>
      <c r="EF106" s="62"/>
      <c r="EG106" s="62"/>
      <c r="EH106" s="62"/>
      <c r="EI106" s="62"/>
      <c r="EJ106" s="62"/>
      <c r="EK106" s="62"/>
      <c r="EL106" s="62"/>
      <c r="EM106" s="62"/>
      <c r="EN106" s="62"/>
    </row>
    <row r="107" spans="1:144" outlineLevel="1" x14ac:dyDescent="0.2">
      <c r="B107" s="4">
        <f>SUMPRODUCT($AT$107:$BA$107,$AT$109:$BA$109)</f>
        <v>87.083333333333329</v>
      </c>
      <c r="C107" s="4">
        <f t="shared" si="10"/>
        <v>0.44744908068436556</v>
      </c>
      <c r="D107" s="4">
        <f t="shared" si="11"/>
        <v>0.30931104602994725</v>
      </c>
      <c r="E107" s="4">
        <f t="shared" si="12"/>
        <v>0.59420505503086274</v>
      </c>
      <c r="F107" s="4">
        <f>MMULT($AT$107:$BA$107,$B$16:$B$23) + B15</f>
        <v>-0.21098284574195736</v>
      </c>
      <c r="G107" s="4">
        <f t="array" ref="G107">SQRT(MMULT($AT$107:$BB$107,MMULT($AQ$15:$AY$23,TRANSPOSE($AT$107:$BB$107))))</f>
        <v>0.30222970949085293</v>
      </c>
      <c r="AQ107" s="62"/>
      <c r="AR107" s="62">
        <v>12</v>
      </c>
      <c r="AS107" s="62"/>
      <c r="AT107" s="62">
        <f>IF($AT$110=$AR$89,$AT$94+($AR$107-1)*$AT$95,$AT$90)</f>
        <v>87.083333333333329</v>
      </c>
      <c r="AU107" s="62">
        <f>IF($AU$110=$AR$89,$AU$94+($AR$107-1)*$AU$95,$AU$90)</f>
        <v>18.414000000000001</v>
      </c>
      <c r="AV107" s="62">
        <f>IF($AV$110=$AR$89,$AV$94+($AR$107-1)*$AV$95,$AV$90)</f>
        <v>0.376</v>
      </c>
      <c r="AW107" s="62">
        <f>IF($AW$110=$AR$89,$AW$94+($AR$107-1)*$AW$95,$AW$90)</f>
        <v>161.364</v>
      </c>
      <c r="AX107" s="62">
        <f>IF($AX$110=$AR$89,$AX$94+($AR$107-1)*$AX$95,$AX$90)</f>
        <v>0.13</v>
      </c>
      <c r="AY107" s="62">
        <f>IF($AY$110=$AR$89,$AY$94+($AR$107-1)*$AY$95,$AY$90)</f>
        <v>0.05</v>
      </c>
      <c r="AZ107" s="62">
        <f>IF($AZ$110=$AR$89,$AZ$94+($AR$107-1)*$AZ$95,$AZ$90)</f>
        <v>0.252</v>
      </c>
      <c r="BA107" s="62">
        <f>IF($BA$110=$AR$89,$BA$94+($AR$107-1)*$BA$95,$BA$90)</f>
        <v>0.29399999999999998</v>
      </c>
      <c r="BB107" s="62">
        <v>1</v>
      </c>
      <c r="BC107" s="62"/>
      <c r="BD107" s="62"/>
      <c r="BE107" s="62"/>
      <c r="BF107" s="62"/>
      <c r="BG107" s="62"/>
      <c r="BH107" s="62"/>
      <c r="BI107" s="62"/>
      <c r="BJ107" s="62"/>
      <c r="BK107" s="62"/>
      <c r="BL107" s="62"/>
      <c r="BM107" s="62"/>
      <c r="BN107" s="62"/>
      <c r="BO107" s="62"/>
      <c r="BP107" s="62"/>
      <c r="BQ107" s="62"/>
      <c r="BR107" s="62"/>
      <c r="BS107" s="62"/>
      <c r="BT107" s="62"/>
      <c r="BU107" s="62"/>
      <c r="BV107" s="62"/>
      <c r="BW107" s="62"/>
      <c r="BX107" s="62"/>
      <c r="BY107" s="62"/>
      <c r="BZ107" s="62"/>
      <c r="CA107" s="62"/>
      <c r="CB107" s="62"/>
      <c r="CC107" s="62"/>
      <c r="CD107" s="62"/>
      <c r="CE107" s="62"/>
      <c r="CF107" s="62"/>
      <c r="CG107" s="62"/>
      <c r="CH107" s="62"/>
      <c r="CI107" s="62"/>
      <c r="CJ107" s="62"/>
      <c r="CK107" s="62"/>
      <c r="CL107" s="62"/>
      <c r="CM107" s="62"/>
      <c r="CN107" s="62"/>
      <c r="CO107" s="62"/>
      <c r="CP107" s="62"/>
      <c r="CQ107" s="62"/>
      <c r="CR107" s="62"/>
      <c r="CS107" s="62"/>
      <c r="CT107" s="62"/>
      <c r="CU107" s="62"/>
      <c r="CV107" s="62"/>
      <c r="CW107" s="62"/>
      <c r="CX107" s="62"/>
      <c r="CY107" s="62"/>
      <c r="CZ107" s="62"/>
      <c r="DA107" s="62"/>
      <c r="DB107" s="62"/>
      <c r="DC107" s="62"/>
      <c r="DD107" s="62"/>
      <c r="DE107" s="62"/>
      <c r="DF107" s="62"/>
      <c r="DG107" s="62"/>
      <c r="DH107" s="62"/>
      <c r="DI107" s="62"/>
      <c r="DJ107" s="62"/>
      <c r="DK107" s="62"/>
      <c r="DL107" s="62"/>
      <c r="DM107" s="62"/>
      <c r="DN107" s="62"/>
      <c r="DO107" s="62"/>
      <c r="DP107" s="62"/>
      <c r="DQ107" s="62"/>
      <c r="DR107" s="62"/>
      <c r="DS107" s="62"/>
      <c r="DT107" s="62"/>
      <c r="DU107" s="62"/>
      <c r="DV107" s="62"/>
      <c r="DW107" s="62"/>
      <c r="DX107" s="62"/>
      <c r="DY107" s="62"/>
      <c r="DZ107" s="62"/>
      <c r="EA107" s="62"/>
      <c r="EB107" s="62"/>
      <c r="EC107" s="62"/>
      <c r="ED107" s="62"/>
      <c r="EE107" s="62"/>
      <c r="EF107" s="62"/>
      <c r="EG107" s="62"/>
      <c r="EH107" s="62"/>
      <c r="EI107" s="62"/>
      <c r="EJ107" s="62"/>
      <c r="EK107" s="62"/>
      <c r="EL107" s="62"/>
      <c r="EM107" s="62"/>
      <c r="EN107" s="62"/>
    </row>
    <row r="108" spans="1:144" outlineLevel="1" x14ac:dyDescent="0.2">
      <c r="B108" s="4">
        <f>SUMPRODUCT($AT$108:$BA$108,$AT$109:$BA$109)</f>
        <v>90</v>
      </c>
      <c r="C108" s="4">
        <f t="shared" si="10"/>
        <v>0.48904474811220994</v>
      </c>
      <c r="D108" s="4">
        <f t="shared" si="11"/>
        <v>0.32645847713006004</v>
      </c>
      <c r="E108" s="4">
        <f t="shared" si="12"/>
        <v>0.65398240871691171</v>
      </c>
      <c r="F108" s="4">
        <f>MMULT($AT$108:$BA$108,$B$16:$B$23) + B15</f>
        <v>-4.3828021957980301E-2</v>
      </c>
      <c r="G108" s="4">
        <f t="array" ref="G108">SQRT(MMULT($AT$108:$BB$108,MMULT($AQ$15:$AY$23,TRANSPOSE($AT$108:$BB$108))))</f>
        <v>0.34715885843318967</v>
      </c>
      <c r="AQ108" s="62"/>
      <c r="AR108" s="62">
        <v>13</v>
      </c>
      <c r="AS108" s="62"/>
      <c r="AT108" s="62">
        <f>IF($AT$110=$AR$89,$AT$94+($AR$108-1)*$AT$95,$AT$90)</f>
        <v>90</v>
      </c>
      <c r="AU108" s="62">
        <f>IF($AU$110=$AR$89,$AU$94+($AR$108-1)*$AU$95,$AU$90)</f>
        <v>18.414000000000001</v>
      </c>
      <c r="AV108" s="62">
        <f>IF($AV$110=$AR$89,$AV$94+($AR$108-1)*$AV$95,$AV$90)</f>
        <v>0.376</v>
      </c>
      <c r="AW108" s="62">
        <f>IF($AW$110=$AR$89,$AW$94+($AR$108-1)*$AW$95,$AW$90)</f>
        <v>161.364</v>
      </c>
      <c r="AX108" s="62">
        <f>IF($AX$110=$AR$89,$AX$94+($AR$108-1)*$AX$95,$AX$90)</f>
        <v>0.13</v>
      </c>
      <c r="AY108" s="62">
        <f>IF($AY$110=$AR$89,$AY$94+($AR$108-1)*$AY$95,$AY$90)</f>
        <v>0.05</v>
      </c>
      <c r="AZ108" s="62">
        <f>IF($AZ$110=$AR$89,$AZ$94+($AR$108-1)*$AZ$95,$AZ$90)</f>
        <v>0.252</v>
      </c>
      <c r="BA108" s="62">
        <f>IF($BA$110=$AR$89,$BA$94+($AR$108-1)*$BA$95,$BA$90)</f>
        <v>0.29399999999999998</v>
      </c>
      <c r="BB108" s="62">
        <v>1</v>
      </c>
      <c r="BC108" s="62"/>
      <c r="BD108" s="62"/>
      <c r="BE108" s="62"/>
      <c r="BF108" s="62"/>
      <c r="BG108" s="62"/>
      <c r="BH108" s="62"/>
      <c r="BI108" s="62"/>
      <c r="BJ108" s="62"/>
      <c r="BK108" s="62"/>
      <c r="BL108" s="62"/>
      <c r="BM108" s="62"/>
      <c r="BN108" s="62"/>
      <c r="BO108" s="62"/>
      <c r="BP108" s="62"/>
      <c r="BQ108" s="62"/>
      <c r="BR108" s="62"/>
      <c r="BS108" s="62"/>
      <c r="BT108" s="62"/>
      <c r="BU108" s="62"/>
      <c r="BV108" s="62"/>
      <c r="BW108" s="62"/>
      <c r="BX108" s="62"/>
      <c r="BY108" s="62"/>
      <c r="BZ108" s="62"/>
      <c r="CA108" s="62"/>
      <c r="CB108" s="62"/>
      <c r="CC108" s="62"/>
      <c r="CD108" s="62"/>
      <c r="CE108" s="62"/>
      <c r="CF108" s="62"/>
      <c r="CG108" s="62"/>
      <c r="CH108" s="62"/>
      <c r="CI108" s="62"/>
      <c r="CJ108" s="62"/>
      <c r="CK108" s="62"/>
      <c r="CL108" s="62"/>
      <c r="CM108" s="62"/>
      <c r="CN108" s="62"/>
      <c r="CO108" s="62"/>
      <c r="CP108" s="62"/>
      <c r="CQ108" s="62"/>
      <c r="CR108" s="62"/>
      <c r="CS108" s="62"/>
      <c r="CT108" s="62"/>
      <c r="CU108" s="62"/>
      <c r="CV108" s="62"/>
      <c r="CW108" s="62"/>
      <c r="CX108" s="62"/>
      <c r="CY108" s="62"/>
      <c r="CZ108" s="62"/>
      <c r="DA108" s="62"/>
      <c r="DB108" s="62"/>
      <c r="DC108" s="62"/>
      <c r="DD108" s="62"/>
      <c r="DE108" s="62"/>
      <c r="DF108" s="62"/>
      <c r="DG108" s="62"/>
      <c r="DH108" s="62"/>
      <c r="DI108" s="62"/>
      <c r="DJ108" s="62"/>
      <c r="DK108" s="62"/>
      <c r="DL108" s="62"/>
      <c r="DM108" s="62"/>
      <c r="DN108" s="62"/>
      <c r="DO108" s="62"/>
      <c r="DP108" s="62"/>
      <c r="DQ108" s="62"/>
      <c r="DR108" s="62"/>
      <c r="DS108" s="62"/>
      <c r="DT108" s="62"/>
      <c r="DU108" s="62"/>
      <c r="DV108" s="62"/>
      <c r="DW108" s="62"/>
      <c r="DX108" s="62"/>
      <c r="DY108" s="62"/>
      <c r="DZ108" s="62"/>
      <c r="EA108" s="62"/>
      <c r="EB108" s="62"/>
      <c r="EC108" s="62"/>
      <c r="ED108" s="62"/>
      <c r="EE108" s="62"/>
      <c r="EF108" s="62"/>
      <c r="EG108" s="62"/>
      <c r="EH108" s="62"/>
      <c r="EI108" s="62"/>
      <c r="EJ108" s="62"/>
      <c r="EK108" s="62"/>
      <c r="EL108" s="62"/>
      <c r="EM108" s="62"/>
      <c r="EN108" s="62"/>
    </row>
    <row r="109" spans="1:144" outlineLevel="1" x14ac:dyDescent="0.2">
      <c r="AQ109" s="62"/>
      <c r="AR109" s="62"/>
      <c r="AS109" s="62"/>
      <c r="AT109" s="62">
        <f>IF($AR$89 = $AT$110,1,0)</f>
        <v>1</v>
      </c>
      <c r="AU109" s="62">
        <f>IF($AR$89 = $AU$110,1,0)</f>
        <v>0</v>
      </c>
      <c r="AV109" s="62">
        <f>IF($AR$89 = $AV$110,1,0)</f>
        <v>0</v>
      </c>
      <c r="AW109" s="62">
        <f>IF($AR$89 = $AW$110,1,0)</f>
        <v>0</v>
      </c>
      <c r="AX109" s="62">
        <f>IF($AR$89 = $AX$110,1,0)</f>
        <v>0</v>
      </c>
      <c r="AY109" s="62">
        <f>IF($AR$89 = $AY$110,1,0)</f>
        <v>0</v>
      </c>
      <c r="AZ109" s="62">
        <f>IF($AR$89 = $AZ$110,1,0)</f>
        <v>0</v>
      </c>
      <c r="BA109" s="62">
        <f>IF($AR$89 = $BA$110,1,0)</f>
        <v>0</v>
      </c>
      <c r="BB109" s="62"/>
      <c r="BC109" s="62"/>
      <c r="BD109" s="62"/>
      <c r="BE109" s="62"/>
      <c r="BF109" s="62"/>
      <c r="BG109" s="62"/>
      <c r="BH109" s="62"/>
      <c r="BI109" s="62"/>
      <c r="BJ109" s="62"/>
      <c r="BK109" s="62"/>
      <c r="BL109" s="62"/>
      <c r="BM109" s="62"/>
      <c r="BN109" s="62"/>
      <c r="BO109" s="62"/>
      <c r="BP109" s="62"/>
      <c r="BQ109" s="62"/>
      <c r="BR109" s="62"/>
      <c r="BS109" s="62"/>
      <c r="BT109" s="62"/>
      <c r="BU109" s="62"/>
      <c r="BV109" s="62"/>
      <c r="BW109" s="62"/>
      <c r="BX109" s="62"/>
      <c r="BY109" s="62"/>
      <c r="BZ109" s="62"/>
      <c r="CA109" s="62"/>
      <c r="CB109" s="62"/>
      <c r="CC109" s="62"/>
      <c r="CD109" s="62"/>
      <c r="CE109" s="62"/>
      <c r="CF109" s="62"/>
      <c r="CG109" s="62"/>
      <c r="CH109" s="62"/>
      <c r="CI109" s="62"/>
      <c r="CJ109" s="62"/>
      <c r="CK109" s="62"/>
      <c r="CL109" s="62"/>
      <c r="CM109" s="62"/>
      <c r="CN109" s="62"/>
      <c r="CO109" s="62"/>
      <c r="CP109" s="62"/>
      <c r="CQ109" s="62"/>
      <c r="CR109" s="62"/>
      <c r="CS109" s="62"/>
      <c r="CT109" s="62"/>
      <c r="CU109" s="62"/>
      <c r="CV109" s="62"/>
      <c r="CW109" s="62"/>
      <c r="CX109" s="62"/>
      <c r="CY109" s="62"/>
      <c r="CZ109" s="62"/>
      <c r="DA109" s="62"/>
      <c r="DB109" s="62"/>
      <c r="DC109" s="62"/>
      <c r="DD109" s="62"/>
      <c r="DE109" s="62"/>
      <c r="DF109" s="62"/>
      <c r="DG109" s="62"/>
      <c r="DH109" s="62"/>
      <c r="DI109" s="62"/>
      <c r="DJ109" s="62"/>
      <c r="DK109" s="62"/>
      <c r="DL109" s="62"/>
      <c r="DM109" s="62"/>
      <c r="DN109" s="62"/>
      <c r="DO109" s="62"/>
      <c r="DP109" s="62"/>
      <c r="DQ109" s="62"/>
      <c r="DR109" s="62"/>
      <c r="DS109" s="62"/>
      <c r="DT109" s="62"/>
      <c r="DU109" s="62"/>
      <c r="DV109" s="62"/>
      <c r="DW109" s="62"/>
      <c r="DX109" s="62"/>
      <c r="DY109" s="62"/>
      <c r="DZ109" s="62"/>
      <c r="EA109" s="62"/>
      <c r="EB109" s="62"/>
      <c r="EC109" s="62"/>
      <c r="ED109" s="62"/>
      <c r="EE109" s="62"/>
      <c r="EF109" s="62"/>
      <c r="EG109" s="62"/>
      <c r="EH109" s="62"/>
      <c r="EI109" s="62"/>
      <c r="EJ109" s="62"/>
      <c r="EK109" s="62"/>
      <c r="EL109" s="62"/>
      <c r="EM109" s="62"/>
      <c r="EN109" s="62"/>
    </row>
    <row r="110" spans="1:144" x14ac:dyDescent="0.2">
      <c r="A110" s="75"/>
      <c r="AQ110" s="62"/>
      <c r="AR110" s="62"/>
      <c r="AS110" s="62"/>
      <c r="AT110" s="62">
        <v>1</v>
      </c>
      <c r="AU110" s="62">
        <v>2</v>
      </c>
      <c r="AV110" s="62">
        <v>3</v>
      </c>
      <c r="AW110" s="62">
        <v>4</v>
      </c>
      <c r="AX110" s="62">
        <v>5</v>
      </c>
      <c r="AY110" s="62">
        <v>6</v>
      </c>
      <c r="AZ110" s="62">
        <v>7</v>
      </c>
      <c r="BA110" s="62">
        <v>8</v>
      </c>
      <c r="BB110" s="62"/>
      <c r="BC110" s="62"/>
      <c r="BD110" s="62"/>
      <c r="BE110" s="62"/>
      <c r="BF110" s="62"/>
      <c r="BG110" s="62"/>
      <c r="BH110" s="62"/>
      <c r="BI110" s="62"/>
      <c r="BJ110" s="62"/>
      <c r="BK110" s="62"/>
      <c r="BL110" s="62"/>
      <c r="BM110" s="62"/>
      <c r="BN110" s="62"/>
      <c r="BO110" s="62"/>
      <c r="BP110" s="62"/>
      <c r="BQ110" s="62"/>
      <c r="BR110" s="62"/>
      <c r="BS110" s="62"/>
      <c r="BT110" s="62"/>
      <c r="BU110" s="62"/>
      <c r="BV110" s="62"/>
      <c r="BW110" s="62"/>
      <c r="BX110" s="62"/>
      <c r="BY110" s="62"/>
      <c r="BZ110" s="62"/>
      <c r="CA110" s="62"/>
      <c r="CB110" s="62"/>
      <c r="CC110" s="62"/>
      <c r="CD110" s="62"/>
      <c r="CE110" s="62"/>
      <c r="CF110" s="62"/>
      <c r="CG110" s="62"/>
      <c r="CH110" s="62"/>
      <c r="CI110" s="62"/>
      <c r="CJ110" s="62"/>
      <c r="CK110" s="62"/>
      <c r="CL110" s="62"/>
      <c r="CM110" s="62"/>
      <c r="CN110" s="62"/>
      <c r="CO110" s="62"/>
      <c r="CP110" s="62"/>
      <c r="CQ110" s="62"/>
      <c r="CR110" s="62"/>
      <c r="CS110" s="62"/>
      <c r="CT110" s="62"/>
      <c r="CU110" s="62"/>
      <c r="CV110" s="62"/>
      <c r="CW110" s="62"/>
      <c r="CX110" s="62"/>
      <c r="CY110" s="62"/>
      <c r="CZ110" s="62"/>
      <c r="DA110" s="62"/>
      <c r="DB110" s="62"/>
      <c r="DC110" s="62"/>
      <c r="DD110" s="62"/>
      <c r="DE110" s="62"/>
      <c r="DF110" s="62"/>
      <c r="DG110" s="62"/>
      <c r="DH110" s="62"/>
      <c r="DI110" s="62"/>
      <c r="DJ110" s="62"/>
      <c r="DK110" s="62"/>
      <c r="DL110" s="62"/>
      <c r="DM110" s="62"/>
      <c r="DN110" s="62"/>
      <c r="DO110" s="62"/>
      <c r="DP110" s="62"/>
      <c r="DQ110" s="62"/>
      <c r="DR110" s="62"/>
      <c r="DS110" s="62"/>
      <c r="DT110" s="62"/>
      <c r="DU110" s="62"/>
      <c r="DV110" s="62"/>
      <c r="DW110" s="62"/>
      <c r="DX110" s="62"/>
      <c r="DY110" s="62"/>
      <c r="DZ110" s="62"/>
      <c r="EA110" s="62"/>
      <c r="EB110" s="62"/>
      <c r="EC110" s="62"/>
      <c r="ED110" s="62"/>
      <c r="EE110" s="62"/>
      <c r="EF110" s="62"/>
      <c r="EG110" s="62"/>
      <c r="EH110" s="62"/>
      <c r="EI110" s="62"/>
      <c r="EJ110" s="62"/>
      <c r="EK110" s="62"/>
      <c r="EL110" s="62"/>
      <c r="EM110" s="62"/>
      <c r="EN110" s="62"/>
    </row>
    <row r="111" spans="1:144" x14ac:dyDescent="0.2">
      <c r="A111" s="14" t="s">
        <v>109</v>
      </c>
      <c r="AQ111" s="73" t="s">
        <v>128</v>
      </c>
      <c r="AR111" s="62"/>
      <c r="AS111" s="62"/>
      <c r="AT111" s="62"/>
      <c r="AU111" s="62"/>
      <c r="AV111" s="62"/>
      <c r="AW111" s="62"/>
      <c r="AX111" s="62"/>
      <c r="AY111" s="62"/>
      <c r="AZ111" s="62"/>
      <c r="BA111" s="62"/>
      <c r="BB111" s="62"/>
      <c r="BC111" s="62"/>
      <c r="BD111" s="62"/>
      <c r="BE111" s="62"/>
      <c r="BF111" s="62"/>
      <c r="BG111" s="62"/>
      <c r="BH111" s="62"/>
      <c r="BI111" s="62"/>
      <c r="BJ111" s="62"/>
      <c r="BK111" s="62"/>
      <c r="BL111" s="62"/>
      <c r="BM111" s="62"/>
      <c r="BN111" s="62"/>
      <c r="BO111" s="62"/>
      <c r="BP111" s="62"/>
      <c r="BQ111" s="62"/>
      <c r="BR111" s="62"/>
      <c r="BS111" s="62"/>
      <c r="BT111" s="62"/>
      <c r="BU111" s="62"/>
      <c r="BV111" s="62"/>
      <c r="BW111" s="62"/>
      <c r="BX111" s="62"/>
      <c r="BY111" s="62"/>
      <c r="BZ111" s="62"/>
      <c r="CA111" s="62"/>
      <c r="CB111" s="62"/>
      <c r="CC111" s="62"/>
      <c r="CD111" s="62"/>
      <c r="CE111" s="62"/>
      <c r="CF111" s="62"/>
      <c r="CG111" s="62"/>
      <c r="CH111" s="62"/>
      <c r="CI111" s="62"/>
      <c r="CJ111" s="62"/>
      <c r="CK111" s="62"/>
      <c r="CL111" s="62"/>
      <c r="CM111" s="62"/>
      <c r="CN111" s="62"/>
      <c r="CO111" s="62"/>
      <c r="CP111" s="62"/>
      <c r="CQ111" s="62"/>
      <c r="CR111" s="62"/>
      <c r="CS111" s="62"/>
      <c r="CT111" s="62"/>
      <c r="CU111" s="62"/>
      <c r="CV111" s="62"/>
      <c r="CW111" s="62"/>
      <c r="CX111" s="62"/>
      <c r="CY111" s="62"/>
      <c r="CZ111" s="62"/>
      <c r="DA111" s="62"/>
      <c r="DB111" s="62"/>
      <c r="DC111" s="62"/>
      <c r="DD111" s="62"/>
      <c r="DE111" s="62"/>
      <c r="DF111" s="62"/>
      <c r="DG111" s="62"/>
      <c r="DH111" s="62"/>
      <c r="DI111" s="62"/>
      <c r="DJ111" s="62"/>
      <c r="DK111" s="62"/>
      <c r="DL111" s="62"/>
      <c r="DM111" s="62"/>
      <c r="DN111" s="62"/>
      <c r="DO111" s="62"/>
      <c r="DP111" s="62"/>
      <c r="DQ111" s="62"/>
      <c r="DR111" s="62"/>
      <c r="DS111" s="62"/>
      <c r="DT111" s="62"/>
      <c r="DU111" s="62"/>
      <c r="DV111" s="62"/>
      <c r="DW111" s="62"/>
      <c r="DX111" s="62"/>
      <c r="DY111" s="62"/>
      <c r="DZ111" s="62"/>
      <c r="EA111" s="62"/>
      <c r="EB111" s="62"/>
      <c r="EC111" s="62"/>
      <c r="ED111" s="62"/>
      <c r="EE111" s="62"/>
      <c r="EF111" s="62"/>
      <c r="EG111" s="62"/>
      <c r="EH111" s="62"/>
      <c r="EI111" s="62"/>
      <c r="EJ111" s="62"/>
      <c r="EK111" s="62"/>
      <c r="EL111" s="62"/>
      <c r="EM111" s="62"/>
      <c r="EN111" s="62"/>
    </row>
    <row r="112" spans="1:144" outlineLevel="1" x14ac:dyDescent="0.2">
      <c r="AQ112" s="73" t="s">
        <v>129</v>
      </c>
      <c r="AR112" s="62">
        <v>0</v>
      </c>
      <c r="AS112" s="62">
        <v>0.05</v>
      </c>
      <c r="AT112" s="62">
        <v>0.1</v>
      </c>
      <c r="AU112" s="62">
        <v>0.15000000000000002</v>
      </c>
      <c r="AV112" s="62">
        <v>0.2</v>
      </c>
      <c r="AW112" s="62">
        <v>0.25</v>
      </c>
      <c r="AX112" s="62">
        <v>0.3</v>
      </c>
      <c r="AY112" s="62">
        <v>0.35</v>
      </c>
      <c r="AZ112" s="62">
        <v>0.39999999999999997</v>
      </c>
      <c r="BA112" s="62">
        <v>0.44999999999999996</v>
      </c>
      <c r="BB112" s="62">
        <v>0.49999999999999994</v>
      </c>
      <c r="BC112" s="62">
        <v>0.54999999999999993</v>
      </c>
      <c r="BD112" s="62">
        <v>0.6</v>
      </c>
      <c r="BE112" s="62">
        <v>0.65</v>
      </c>
      <c r="BF112" s="62">
        <v>0.70000000000000007</v>
      </c>
      <c r="BG112" s="62">
        <v>0.75000000000000011</v>
      </c>
      <c r="BH112" s="62">
        <v>0.80000000000000016</v>
      </c>
      <c r="BI112" s="62">
        <v>0.8500000000000002</v>
      </c>
      <c r="BJ112" s="62">
        <v>0.90000000000000024</v>
      </c>
      <c r="BK112" s="62">
        <v>0.95000000000000029</v>
      </c>
      <c r="BL112" s="62">
        <v>1.0000000000000002</v>
      </c>
      <c r="BM112" s="62"/>
      <c r="BN112" s="62"/>
      <c r="BO112" s="62"/>
      <c r="BP112" s="62"/>
      <c r="BQ112" s="62"/>
      <c r="BR112" s="62"/>
      <c r="BS112" s="62"/>
      <c r="BT112" s="62"/>
      <c r="BU112" s="62"/>
      <c r="BV112" s="62"/>
      <c r="BW112" s="62"/>
      <c r="BX112" s="62"/>
      <c r="BY112" s="62"/>
      <c r="BZ112" s="62"/>
      <c r="CA112" s="62"/>
      <c r="CB112" s="62"/>
      <c r="CC112" s="62"/>
      <c r="CD112" s="62"/>
      <c r="CE112" s="62"/>
      <c r="CF112" s="62"/>
      <c r="CG112" s="62"/>
      <c r="CH112" s="62"/>
      <c r="CI112" s="62"/>
      <c r="CJ112" s="62"/>
      <c r="CK112" s="62"/>
      <c r="CL112" s="62"/>
      <c r="CM112" s="62"/>
      <c r="CN112" s="62"/>
      <c r="CO112" s="62"/>
      <c r="CP112" s="62"/>
      <c r="CQ112" s="62"/>
      <c r="CR112" s="62"/>
      <c r="CS112" s="62"/>
      <c r="CT112" s="62"/>
      <c r="CU112" s="62"/>
      <c r="CV112" s="62"/>
      <c r="CW112" s="62"/>
      <c r="CX112" s="62"/>
      <c r="CY112" s="62"/>
      <c r="CZ112" s="62"/>
      <c r="DA112" s="62"/>
      <c r="DB112" s="62"/>
      <c r="DC112" s="62"/>
      <c r="DD112" s="62"/>
      <c r="DE112" s="62"/>
      <c r="DF112" s="62"/>
      <c r="DG112" s="62"/>
      <c r="DH112" s="62"/>
      <c r="DI112" s="62"/>
      <c r="DJ112" s="62"/>
      <c r="DK112" s="62"/>
      <c r="DL112" s="62"/>
      <c r="DM112" s="62"/>
      <c r="DN112" s="62"/>
      <c r="DO112" s="62"/>
      <c r="DP112" s="62"/>
      <c r="DQ112" s="62"/>
      <c r="DR112" s="62"/>
      <c r="DS112" s="62"/>
      <c r="DT112" s="62"/>
      <c r="DU112" s="62"/>
      <c r="DV112" s="62"/>
      <c r="DW112" s="62"/>
      <c r="DX112" s="62"/>
      <c r="DY112" s="62"/>
      <c r="DZ112" s="62"/>
      <c r="EA112" s="62"/>
      <c r="EB112" s="62"/>
      <c r="EC112" s="62"/>
      <c r="ED112" s="62"/>
      <c r="EE112" s="62"/>
      <c r="EF112" s="62"/>
      <c r="EG112" s="62"/>
      <c r="EH112" s="62"/>
      <c r="EI112" s="62"/>
      <c r="EJ112" s="62"/>
      <c r="EK112" s="62"/>
      <c r="EL112" s="62"/>
      <c r="EM112" s="62"/>
      <c r="EN112" s="62"/>
    </row>
    <row r="113" spans="43:144" outlineLevel="1" x14ac:dyDescent="0.2">
      <c r="AQ113" s="73" t="s">
        <v>130</v>
      </c>
      <c r="AR113" s="62">
        <v>0</v>
      </c>
      <c r="AS113" s="62">
        <v>0</v>
      </c>
      <c r="AT113" s="62">
        <v>6</v>
      </c>
      <c r="AU113" s="62">
        <v>19</v>
      </c>
      <c r="AV113" s="62">
        <v>29</v>
      </c>
      <c r="AW113" s="62">
        <v>45</v>
      </c>
      <c r="AX113" s="62">
        <v>47</v>
      </c>
      <c r="AY113" s="62">
        <v>64</v>
      </c>
      <c r="AZ113" s="62">
        <v>76</v>
      </c>
      <c r="BA113" s="62">
        <v>88</v>
      </c>
      <c r="BB113" s="62">
        <v>103</v>
      </c>
      <c r="BC113" s="62">
        <v>114</v>
      </c>
      <c r="BD113" s="62">
        <v>121</v>
      </c>
      <c r="BE113" s="62">
        <v>122</v>
      </c>
      <c r="BF113" s="62">
        <v>125</v>
      </c>
      <c r="BG113" s="62">
        <v>125</v>
      </c>
      <c r="BH113" s="62">
        <v>125</v>
      </c>
      <c r="BI113" s="62">
        <v>125</v>
      </c>
      <c r="BJ113" s="62">
        <v>125</v>
      </c>
      <c r="BK113" s="62">
        <v>125</v>
      </c>
      <c r="BL113" s="62">
        <v>125</v>
      </c>
      <c r="BM113" s="62"/>
      <c r="BN113" s="62"/>
      <c r="BO113" s="62"/>
      <c r="BP113" s="62"/>
      <c r="BQ113" s="62"/>
      <c r="BR113" s="62"/>
      <c r="BS113" s="62"/>
      <c r="BT113" s="62"/>
      <c r="BU113" s="62"/>
      <c r="BV113" s="62"/>
      <c r="BW113" s="62"/>
      <c r="BX113" s="62"/>
      <c r="BY113" s="62"/>
      <c r="BZ113" s="62"/>
      <c r="CA113" s="62"/>
      <c r="CB113" s="62"/>
      <c r="CC113" s="62"/>
      <c r="CD113" s="62"/>
      <c r="CE113" s="62"/>
      <c r="CF113" s="62"/>
      <c r="CG113" s="62"/>
      <c r="CH113" s="62"/>
      <c r="CI113" s="62"/>
      <c r="CJ113" s="62"/>
      <c r="CK113" s="62"/>
      <c r="CL113" s="62"/>
      <c r="CM113" s="62"/>
      <c r="CN113" s="62"/>
      <c r="CO113" s="62"/>
      <c r="CP113" s="62"/>
      <c r="CQ113" s="62"/>
      <c r="CR113" s="62"/>
      <c r="CS113" s="62"/>
      <c r="CT113" s="62"/>
      <c r="CU113" s="62"/>
      <c r="CV113" s="62"/>
      <c r="CW113" s="62"/>
      <c r="CX113" s="62"/>
      <c r="CY113" s="62"/>
      <c r="CZ113" s="62"/>
      <c r="DA113" s="62"/>
      <c r="DB113" s="62"/>
      <c r="DC113" s="62"/>
      <c r="DD113" s="62"/>
      <c r="DE113" s="62"/>
      <c r="DF113" s="62"/>
      <c r="DG113" s="62"/>
      <c r="DH113" s="62"/>
      <c r="DI113" s="62"/>
      <c r="DJ113" s="62"/>
      <c r="DK113" s="62"/>
      <c r="DL113" s="62"/>
      <c r="DM113" s="62"/>
      <c r="DN113" s="62"/>
      <c r="DO113" s="62"/>
      <c r="DP113" s="62"/>
      <c r="DQ113" s="62"/>
      <c r="DR113" s="62"/>
      <c r="DS113" s="62"/>
      <c r="DT113" s="62"/>
      <c r="DU113" s="62"/>
      <c r="DV113" s="62"/>
      <c r="DW113" s="62"/>
      <c r="DX113" s="62"/>
      <c r="DY113" s="62"/>
      <c r="DZ113" s="62"/>
      <c r="EA113" s="62"/>
      <c r="EB113" s="62"/>
      <c r="EC113" s="62"/>
      <c r="ED113" s="62"/>
      <c r="EE113" s="62"/>
      <c r="EF113" s="62"/>
      <c r="EG113" s="62"/>
      <c r="EH113" s="62"/>
      <c r="EI113" s="62"/>
      <c r="EJ113" s="62"/>
      <c r="EK113" s="62"/>
      <c r="EL113" s="62"/>
      <c r="EM113" s="62"/>
      <c r="EN113" s="62"/>
    </row>
    <row r="114" spans="43:144" outlineLevel="1" x14ac:dyDescent="0.2">
      <c r="AQ114" s="73" t="s">
        <v>131</v>
      </c>
      <c r="AR114" s="62">
        <v>0</v>
      </c>
      <c r="AS114" s="62">
        <v>6</v>
      </c>
      <c r="AT114" s="62">
        <v>74</v>
      </c>
      <c r="AU114" s="62">
        <v>144</v>
      </c>
      <c r="AV114" s="62">
        <v>207</v>
      </c>
      <c r="AW114" s="62">
        <v>257</v>
      </c>
      <c r="AX114" s="62">
        <v>287</v>
      </c>
      <c r="AY114" s="62">
        <v>311</v>
      </c>
      <c r="AZ114" s="62">
        <v>330</v>
      </c>
      <c r="BA114" s="62">
        <v>346</v>
      </c>
      <c r="BB114" s="62">
        <v>356</v>
      </c>
      <c r="BC114" s="62">
        <v>363</v>
      </c>
      <c r="BD114" s="62">
        <v>368</v>
      </c>
      <c r="BE114" s="62">
        <v>373</v>
      </c>
      <c r="BF114" s="62">
        <v>373</v>
      </c>
      <c r="BG114" s="62">
        <v>375</v>
      </c>
      <c r="BH114" s="62">
        <v>375</v>
      </c>
      <c r="BI114" s="62">
        <v>375</v>
      </c>
      <c r="BJ114" s="62">
        <v>375</v>
      </c>
      <c r="BK114" s="62">
        <v>375</v>
      </c>
      <c r="BL114" s="62">
        <v>375</v>
      </c>
      <c r="BM114" s="62"/>
      <c r="BN114" s="62"/>
      <c r="BO114" s="62"/>
      <c r="BP114" s="62"/>
      <c r="BQ114" s="62"/>
      <c r="BR114" s="62"/>
      <c r="BS114" s="62"/>
      <c r="BT114" s="62"/>
      <c r="BU114" s="62"/>
      <c r="BV114" s="62"/>
      <c r="BW114" s="62"/>
      <c r="BX114" s="62"/>
      <c r="BY114" s="62"/>
      <c r="BZ114" s="62"/>
      <c r="CA114" s="62"/>
      <c r="CB114" s="62"/>
      <c r="CC114" s="62"/>
      <c r="CD114" s="62"/>
      <c r="CE114" s="62"/>
      <c r="CF114" s="62"/>
      <c r="CG114" s="62"/>
      <c r="CH114" s="62"/>
      <c r="CI114" s="62"/>
      <c r="CJ114" s="62"/>
      <c r="CK114" s="62"/>
      <c r="CL114" s="62"/>
      <c r="CM114" s="62"/>
      <c r="CN114" s="62"/>
      <c r="CO114" s="62"/>
      <c r="CP114" s="62"/>
      <c r="CQ114" s="62"/>
      <c r="CR114" s="62"/>
      <c r="CS114" s="62"/>
      <c r="CT114" s="62"/>
      <c r="CU114" s="62"/>
      <c r="CV114" s="62"/>
      <c r="CW114" s="62"/>
      <c r="CX114" s="62"/>
      <c r="CY114" s="62"/>
      <c r="CZ114" s="62"/>
      <c r="DA114" s="62"/>
      <c r="DB114" s="62"/>
      <c r="DC114" s="62"/>
      <c r="DD114" s="62"/>
      <c r="DE114" s="62"/>
      <c r="DF114" s="62"/>
      <c r="DG114" s="62"/>
      <c r="DH114" s="62"/>
      <c r="DI114" s="62"/>
      <c r="DJ114" s="62"/>
      <c r="DK114" s="62"/>
      <c r="DL114" s="62"/>
      <c r="DM114" s="62"/>
      <c r="DN114" s="62"/>
      <c r="DO114" s="62"/>
      <c r="DP114" s="62"/>
      <c r="DQ114" s="62"/>
      <c r="DR114" s="62"/>
      <c r="DS114" s="62"/>
      <c r="DT114" s="62"/>
      <c r="DU114" s="62"/>
      <c r="DV114" s="62"/>
      <c r="DW114" s="62"/>
      <c r="DX114" s="62"/>
      <c r="DY114" s="62"/>
      <c r="DZ114" s="62"/>
      <c r="EA114" s="62"/>
      <c r="EB114" s="62"/>
      <c r="EC114" s="62"/>
      <c r="ED114" s="62"/>
      <c r="EE114" s="62"/>
      <c r="EF114" s="62"/>
      <c r="EG114" s="62"/>
      <c r="EH114" s="62"/>
      <c r="EI114" s="62"/>
      <c r="EJ114" s="62"/>
      <c r="EK114" s="62"/>
      <c r="EL114" s="62"/>
      <c r="EM114" s="62"/>
      <c r="EN114" s="62"/>
    </row>
    <row r="115" spans="43:144" outlineLevel="1" x14ac:dyDescent="0.2">
      <c r="AQ115" s="73"/>
      <c r="AR115" s="62"/>
      <c r="AS115" s="62"/>
      <c r="AT115" s="62"/>
      <c r="AU115" s="62"/>
      <c r="AV115" s="62"/>
      <c r="AW115" s="62"/>
      <c r="AX115" s="62"/>
      <c r="AY115" s="62"/>
      <c r="AZ115" s="62"/>
      <c r="BA115" s="62"/>
      <c r="BB115" s="62"/>
      <c r="BC115" s="62"/>
      <c r="BD115" s="62"/>
      <c r="BE115" s="62"/>
      <c r="BF115" s="62"/>
      <c r="BG115" s="62"/>
      <c r="BH115" s="62"/>
      <c r="BI115" s="62"/>
      <c r="BJ115" s="62"/>
      <c r="BK115" s="62"/>
      <c r="BL115" s="62"/>
      <c r="BM115" s="62"/>
      <c r="BN115" s="62"/>
      <c r="BO115" s="62"/>
      <c r="BP115" s="62"/>
      <c r="BQ115" s="62"/>
      <c r="BR115" s="62"/>
      <c r="BS115" s="62"/>
      <c r="BT115" s="62"/>
      <c r="BU115" s="62"/>
      <c r="BV115" s="62"/>
      <c r="BW115" s="62"/>
      <c r="BX115" s="62"/>
      <c r="BY115" s="62"/>
      <c r="BZ115" s="62"/>
      <c r="CA115" s="62"/>
      <c r="CB115" s="62"/>
      <c r="CC115" s="62"/>
      <c r="CD115" s="62"/>
      <c r="CE115" s="62"/>
      <c r="CF115" s="62"/>
      <c r="CG115" s="62"/>
      <c r="CH115" s="62"/>
      <c r="CI115" s="62"/>
      <c r="CJ115" s="62"/>
      <c r="CK115" s="62"/>
      <c r="CL115" s="62"/>
      <c r="CM115" s="62"/>
      <c r="CN115" s="62"/>
      <c r="CO115" s="62"/>
      <c r="CP115" s="62"/>
      <c r="CQ115" s="62"/>
      <c r="CR115" s="62"/>
      <c r="CS115" s="62"/>
      <c r="CT115" s="62"/>
      <c r="CU115" s="62"/>
      <c r="CV115" s="62"/>
      <c r="CW115" s="62"/>
      <c r="CX115" s="62"/>
      <c r="CY115" s="62"/>
      <c r="CZ115" s="62"/>
      <c r="DA115" s="62"/>
      <c r="DB115" s="62"/>
      <c r="DC115" s="62"/>
      <c r="DD115" s="62"/>
      <c r="DE115" s="62"/>
      <c r="DF115" s="62"/>
      <c r="DG115" s="62"/>
      <c r="DH115" s="62"/>
      <c r="DI115" s="62"/>
      <c r="DJ115" s="62"/>
      <c r="DK115" s="62"/>
      <c r="DL115" s="62"/>
      <c r="DM115" s="62"/>
      <c r="DN115" s="62"/>
      <c r="DO115" s="62"/>
      <c r="DP115" s="62"/>
      <c r="DQ115" s="62"/>
      <c r="DR115" s="62"/>
      <c r="DS115" s="62"/>
      <c r="DT115" s="62"/>
      <c r="DU115" s="62"/>
      <c r="DV115" s="62"/>
      <c r="DW115" s="62"/>
      <c r="DX115" s="62"/>
      <c r="DY115" s="62"/>
      <c r="DZ115" s="62"/>
      <c r="EA115" s="62"/>
      <c r="EB115" s="62"/>
      <c r="EC115" s="62"/>
      <c r="ED115" s="62"/>
      <c r="EE115" s="62"/>
      <c r="EF115" s="62"/>
      <c r="EG115" s="62"/>
      <c r="EH115" s="62"/>
      <c r="EI115" s="62"/>
      <c r="EJ115" s="62"/>
      <c r="EK115" s="62"/>
      <c r="EL115" s="62"/>
      <c r="EM115" s="62"/>
      <c r="EN115" s="62"/>
    </row>
    <row r="116" spans="43:144" outlineLevel="1" x14ac:dyDescent="0.2">
      <c r="AQ116" s="73" t="s">
        <v>132</v>
      </c>
      <c r="AR116" s="62">
        <v>0.05</v>
      </c>
      <c r="AS116" s="62">
        <v>0.1</v>
      </c>
      <c r="AT116" s="62">
        <v>0.15000000000000002</v>
      </c>
      <c r="AU116" s="62">
        <v>0.2</v>
      </c>
      <c r="AV116" s="62">
        <v>0.25</v>
      </c>
      <c r="AW116" s="62">
        <v>0.3</v>
      </c>
      <c r="AX116" s="62">
        <v>0.35</v>
      </c>
      <c r="AY116" s="62">
        <v>0.39999999999999997</v>
      </c>
      <c r="AZ116" s="62">
        <v>0.44999999999999996</v>
      </c>
      <c r="BA116" s="62">
        <v>0.49999999999999994</v>
      </c>
      <c r="BB116" s="62">
        <v>0.54999999999999993</v>
      </c>
      <c r="BC116" s="62">
        <v>0.6</v>
      </c>
      <c r="BD116" s="62">
        <v>0.65</v>
      </c>
      <c r="BE116" s="62">
        <v>0.70000000000000007</v>
      </c>
      <c r="BF116" s="62">
        <v>0.75000000000000011</v>
      </c>
      <c r="BG116" s="62">
        <v>0.80000000000000016</v>
      </c>
      <c r="BH116" s="62">
        <v>0.8500000000000002</v>
      </c>
      <c r="BI116" s="62">
        <v>0.90000000000000024</v>
      </c>
      <c r="BJ116" s="62">
        <v>0.95000000000000029</v>
      </c>
      <c r="BK116" s="62">
        <v>1.0000000000000002</v>
      </c>
      <c r="BL116" s="62"/>
      <c r="BM116" s="62"/>
      <c r="BN116" s="62"/>
      <c r="BO116" s="62"/>
      <c r="BP116" s="62"/>
      <c r="BQ116" s="62"/>
      <c r="BR116" s="62"/>
      <c r="BS116" s="62"/>
      <c r="BT116" s="62"/>
      <c r="BU116" s="62"/>
      <c r="BV116" s="62"/>
      <c r="BW116" s="62"/>
      <c r="BX116" s="62"/>
      <c r="BY116" s="62"/>
      <c r="BZ116" s="62"/>
      <c r="CA116" s="62"/>
      <c r="CB116" s="62"/>
      <c r="CC116" s="62"/>
      <c r="CD116" s="62"/>
      <c r="CE116" s="62"/>
      <c r="CF116" s="62"/>
      <c r="CG116" s="62"/>
      <c r="CH116" s="62"/>
      <c r="CI116" s="62"/>
      <c r="CJ116" s="62"/>
      <c r="CK116" s="62"/>
      <c r="CL116" s="62"/>
      <c r="CM116" s="62"/>
      <c r="CN116" s="62"/>
      <c r="CO116" s="62"/>
      <c r="CP116" s="62"/>
      <c r="CQ116" s="62"/>
      <c r="CR116" s="62"/>
      <c r="CS116" s="62"/>
      <c r="CT116" s="62"/>
      <c r="CU116" s="62"/>
      <c r="CV116" s="62"/>
      <c r="CW116" s="62"/>
      <c r="CX116" s="62"/>
      <c r="CY116" s="62"/>
      <c r="CZ116" s="62"/>
      <c r="DA116" s="62"/>
      <c r="DB116" s="62"/>
      <c r="DC116" s="62"/>
      <c r="DD116" s="62"/>
      <c r="DE116" s="62"/>
      <c r="DF116" s="62"/>
      <c r="DG116" s="62"/>
      <c r="DH116" s="62"/>
      <c r="DI116" s="62"/>
      <c r="DJ116" s="62"/>
      <c r="DK116" s="62"/>
      <c r="DL116" s="62"/>
      <c r="DM116" s="62"/>
      <c r="DN116" s="62"/>
      <c r="DO116" s="62"/>
      <c r="DP116" s="62"/>
      <c r="DQ116" s="62"/>
      <c r="DR116" s="62"/>
      <c r="DS116" s="62"/>
      <c r="DT116" s="62"/>
      <c r="DU116" s="62"/>
      <c r="DV116" s="62"/>
      <c r="DW116" s="62"/>
      <c r="DX116" s="62"/>
      <c r="DY116" s="62"/>
      <c r="DZ116" s="62"/>
      <c r="EA116" s="62"/>
      <c r="EB116" s="62"/>
      <c r="EC116" s="62"/>
      <c r="ED116" s="62"/>
      <c r="EE116" s="62"/>
      <c r="EF116" s="62"/>
      <c r="EG116" s="62"/>
      <c r="EH116" s="62"/>
      <c r="EI116" s="62"/>
      <c r="EJ116" s="62"/>
      <c r="EK116" s="62"/>
      <c r="EL116" s="62"/>
      <c r="EM116" s="62"/>
      <c r="EN116" s="62"/>
    </row>
    <row r="117" spans="43:144" outlineLevel="1" x14ac:dyDescent="0.2">
      <c r="AQ117" s="73" t="s">
        <v>130</v>
      </c>
      <c r="AR117" s="62">
        <v>0</v>
      </c>
      <c r="AS117" s="62">
        <v>6</v>
      </c>
      <c r="AT117" s="62">
        <v>13</v>
      </c>
      <c r="AU117" s="62">
        <v>10</v>
      </c>
      <c r="AV117" s="62">
        <v>16</v>
      </c>
      <c r="AW117" s="62">
        <v>2</v>
      </c>
      <c r="AX117" s="62">
        <v>17</v>
      </c>
      <c r="AY117" s="62">
        <v>12</v>
      </c>
      <c r="AZ117" s="62">
        <v>12</v>
      </c>
      <c r="BA117" s="62">
        <v>15</v>
      </c>
      <c r="BB117" s="62">
        <v>11</v>
      </c>
      <c r="BC117" s="62">
        <v>7</v>
      </c>
      <c r="BD117" s="62">
        <v>1</v>
      </c>
      <c r="BE117" s="62">
        <v>3</v>
      </c>
      <c r="BF117" s="62">
        <v>0</v>
      </c>
      <c r="BG117" s="62">
        <v>0</v>
      </c>
      <c r="BH117" s="62">
        <v>0</v>
      </c>
      <c r="BI117" s="62">
        <v>0</v>
      </c>
      <c r="BJ117" s="62">
        <v>0</v>
      </c>
      <c r="BK117" s="62">
        <v>0</v>
      </c>
      <c r="BL117" s="62"/>
      <c r="BM117" s="62"/>
      <c r="BN117" s="62"/>
      <c r="BO117" s="62"/>
      <c r="BP117" s="62"/>
      <c r="BQ117" s="62"/>
      <c r="BR117" s="62"/>
      <c r="BS117" s="62"/>
      <c r="BT117" s="62"/>
      <c r="BU117" s="62"/>
      <c r="BV117" s="62"/>
      <c r="BW117" s="62"/>
      <c r="BX117" s="62"/>
      <c r="BY117" s="62"/>
      <c r="BZ117" s="62"/>
      <c r="CA117" s="62"/>
      <c r="CB117" s="62"/>
      <c r="CC117" s="62"/>
      <c r="CD117" s="62"/>
      <c r="CE117" s="62"/>
      <c r="CF117" s="62"/>
      <c r="CG117" s="62"/>
      <c r="CH117" s="62"/>
      <c r="CI117" s="62"/>
      <c r="CJ117" s="62"/>
      <c r="CK117" s="62"/>
      <c r="CL117" s="62"/>
      <c r="CM117" s="62"/>
      <c r="CN117" s="62"/>
      <c r="CO117" s="62"/>
      <c r="CP117" s="62"/>
      <c r="CQ117" s="62"/>
      <c r="CR117" s="62"/>
      <c r="CS117" s="62"/>
      <c r="CT117" s="62"/>
      <c r="CU117" s="62"/>
      <c r="CV117" s="62"/>
      <c r="CW117" s="62"/>
      <c r="CX117" s="62"/>
      <c r="CY117" s="62"/>
      <c r="CZ117" s="62"/>
      <c r="DA117" s="62"/>
      <c r="DB117" s="62"/>
      <c r="DC117" s="62"/>
      <c r="DD117" s="62"/>
      <c r="DE117" s="62"/>
      <c r="DF117" s="62"/>
      <c r="DG117" s="62"/>
      <c r="DH117" s="62"/>
      <c r="DI117" s="62"/>
      <c r="DJ117" s="62"/>
      <c r="DK117" s="62"/>
      <c r="DL117" s="62"/>
      <c r="DM117" s="62"/>
      <c r="DN117" s="62"/>
      <c r="DO117" s="62"/>
      <c r="DP117" s="62"/>
      <c r="DQ117" s="62"/>
      <c r="DR117" s="62"/>
      <c r="DS117" s="62"/>
      <c r="DT117" s="62"/>
      <c r="DU117" s="62"/>
      <c r="DV117" s="62"/>
      <c r="DW117" s="62"/>
      <c r="DX117" s="62"/>
      <c r="DY117" s="62"/>
      <c r="DZ117" s="62"/>
      <c r="EA117" s="62"/>
      <c r="EB117" s="62"/>
      <c r="EC117" s="62"/>
      <c r="ED117" s="62"/>
      <c r="EE117" s="62"/>
      <c r="EF117" s="62"/>
      <c r="EG117" s="62"/>
      <c r="EH117" s="62"/>
      <c r="EI117" s="62"/>
      <c r="EJ117" s="62"/>
      <c r="EK117" s="62"/>
      <c r="EL117" s="62"/>
      <c r="EM117" s="62"/>
      <c r="EN117" s="62"/>
    </row>
    <row r="118" spans="43:144" outlineLevel="1" x14ac:dyDescent="0.2">
      <c r="AQ118" s="73" t="s">
        <v>131</v>
      </c>
      <c r="AR118" s="62">
        <v>-6</v>
      </c>
      <c r="AS118" s="62">
        <v>-68</v>
      </c>
      <c r="AT118" s="62">
        <v>-70</v>
      </c>
      <c r="AU118" s="62">
        <v>-63</v>
      </c>
      <c r="AV118" s="62">
        <v>-50</v>
      </c>
      <c r="AW118" s="62">
        <v>-30</v>
      </c>
      <c r="AX118" s="62">
        <v>-24</v>
      </c>
      <c r="AY118" s="62">
        <v>-19</v>
      </c>
      <c r="AZ118" s="62">
        <v>-16</v>
      </c>
      <c r="BA118" s="62">
        <v>-10</v>
      </c>
      <c r="BB118" s="62">
        <v>-7</v>
      </c>
      <c r="BC118" s="62">
        <v>-5</v>
      </c>
      <c r="BD118" s="62">
        <v>-5</v>
      </c>
      <c r="BE118" s="62">
        <v>0</v>
      </c>
      <c r="BF118" s="62">
        <v>-2</v>
      </c>
      <c r="BG118" s="62">
        <v>0</v>
      </c>
      <c r="BH118" s="62">
        <v>0</v>
      </c>
      <c r="BI118" s="62">
        <v>0</v>
      </c>
      <c r="BJ118" s="62">
        <v>0</v>
      </c>
      <c r="BK118" s="62">
        <v>0</v>
      </c>
      <c r="BL118" s="62"/>
      <c r="BM118" s="62"/>
      <c r="BN118" s="62"/>
      <c r="BO118" s="62"/>
      <c r="BP118" s="62"/>
      <c r="BQ118" s="62"/>
      <c r="BR118" s="62"/>
      <c r="BS118" s="62"/>
      <c r="BT118" s="62"/>
      <c r="BU118" s="62"/>
      <c r="BV118" s="62"/>
      <c r="BW118" s="62"/>
      <c r="BX118" s="62"/>
      <c r="BY118" s="62"/>
      <c r="BZ118" s="62"/>
      <c r="CA118" s="62"/>
      <c r="CB118" s="62"/>
      <c r="CC118" s="62"/>
      <c r="CD118" s="62"/>
      <c r="CE118" s="62"/>
      <c r="CF118" s="62"/>
      <c r="CG118" s="62"/>
      <c r="CH118" s="62"/>
      <c r="CI118" s="62"/>
      <c r="CJ118" s="62"/>
      <c r="CK118" s="62"/>
      <c r="CL118" s="62"/>
      <c r="CM118" s="62"/>
      <c r="CN118" s="62"/>
      <c r="CO118" s="62"/>
      <c r="CP118" s="62"/>
      <c r="CQ118" s="62"/>
      <c r="CR118" s="62"/>
      <c r="CS118" s="62"/>
      <c r="CT118" s="62"/>
      <c r="CU118" s="62"/>
      <c r="CV118" s="62"/>
      <c r="CW118" s="62"/>
      <c r="CX118" s="62"/>
      <c r="CY118" s="62"/>
      <c r="CZ118" s="62"/>
      <c r="DA118" s="62"/>
      <c r="DB118" s="62"/>
      <c r="DC118" s="62"/>
      <c r="DD118" s="62"/>
      <c r="DE118" s="62"/>
      <c r="DF118" s="62"/>
      <c r="DG118" s="62"/>
      <c r="DH118" s="62"/>
      <c r="DI118" s="62"/>
      <c r="DJ118" s="62"/>
      <c r="DK118" s="62"/>
      <c r="DL118" s="62"/>
      <c r="DM118" s="62"/>
      <c r="DN118" s="62"/>
      <c r="DO118" s="62"/>
      <c r="DP118" s="62"/>
      <c r="DQ118" s="62"/>
      <c r="DR118" s="62"/>
      <c r="DS118" s="62"/>
      <c r="DT118" s="62"/>
      <c r="DU118" s="62"/>
      <c r="DV118" s="62"/>
      <c r="DW118" s="62"/>
      <c r="DX118" s="62"/>
      <c r="DY118" s="62"/>
      <c r="DZ118" s="62"/>
      <c r="EA118" s="62"/>
      <c r="EB118" s="62"/>
      <c r="EC118" s="62"/>
      <c r="ED118" s="62"/>
      <c r="EE118" s="62"/>
      <c r="EF118" s="62"/>
      <c r="EG118" s="62"/>
      <c r="EH118" s="62"/>
      <c r="EI118" s="62"/>
      <c r="EJ118" s="62"/>
      <c r="EK118" s="62"/>
      <c r="EL118" s="62"/>
      <c r="EM118" s="62"/>
      <c r="EN118" s="62"/>
    </row>
    <row r="119" spans="43:144" outlineLevel="1" x14ac:dyDescent="0.2">
      <c r="AQ119" s="62"/>
      <c r="AR119" s="62"/>
      <c r="AS119" s="62"/>
      <c r="AT119" s="62"/>
      <c r="AU119" s="62"/>
      <c r="AV119" s="62"/>
      <c r="AW119" s="62"/>
      <c r="AX119" s="62"/>
      <c r="AY119" s="62"/>
      <c r="AZ119" s="62"/>
      <c r="BA119" s="62"/>
      <c r="BB119" s="62"/>
      <c r="BC119" s="62"/>
      <c r="BD119" s="62"/>
      <c r="BE119" s="62"/>
      <c r="BF119" s="62"/>
      <c r="BG119" s="62"/>
      <c r="BH119" s="62"/>
      <c r="BI119" s="62"/>
      <c r="BJ119" s="62"/>
      <c r="BK119" s="62"/>
      <c r="BL119" s="62"/>
      <c r="BM119" s="62"/>
      <c r="BN119" s="62"/>
      <c r="BO119" s="62"/>
      <c r="BP119" s="62"/>
      <c r="BQ119" s="62"/>
      <c r="BR119" s="62"/>
      <c r="BS119" s="62"/>
      <c r="BT119" s="62"/>
      <c r="BU119" s="62"/>
      <c r="BV119" s="62"/>
      <c r="BW119" s="62"/>
      <c r="BX119" s="62"/>
      <c r="BY119" s="62"/>
      <c r="BZ119" s="62"/>
      <c r="CA119" s="62"/>
      <c r="CB119" s="62"/>
      <c r="CC119" s="62"/>
      <c r="CD119" s="62"/>
      <c r="CE119" s="62"/>
      <c r="CF119" s="62"/>
      <c r="CG119" s="62"/>
      <c r="CH119" s="62"/>
      <c r="CI119" s="62"/>
      <c r="CJ119" s="62"/>
      <c r="CK119" s="62"/>
      <c r="CL119" s="62"/>
      <c r="CM119" s="62"/>
      <c r="CN119" s="62"/>
      <c r="CO119" s="62"/>
      <c r="CP119" s="62"/>
      <c r="CQ119" s="62"/>
      <c r="CR119" s="62"/>
      <c r="CS119" s="62"/>
      <c r="CT119" s="62"/>
      <c r="CU119" s="62"/>
      <c r="CV119" s="62"/>
      <c r="CW119" s="62"/>
      <c r="CX119" s="62"/>
      <c r="CY119" s="62"/>
      <c r="CZ119" s="62"/>
      <c r="DA119" s="62"/>
      <c r="DB119" s="62"/>
      <c r="DC119" s="62"/>
      <c r="DD119" s="62"/>
      <c r="DE119" s="62"/>
      <c r="DF119" s="62"/>
      <c r="DG119" s="62"/>
      <c r="DH119" s="62"/>
      <c r="DI119" s="62"/>
      <c r="DJ119" s="62"/>
      <c r="DK119" s="62"/>
      <c r="DL119" s="62"/>
      <c r="DM119" s="62"/>
      <c r="DN119" s="62"/>
      <c r="DO119" s="62"/>
      <c r="DP119" s="62"/>
      <c r="DQ119" s="62"/>
      <c r="DR119" s="62"/>
      <c r="DS119" s="62"/>
      <c r="DT119" s="62"/>
      <c r="DU119" s="62"/>
      <c r="DV119" s="62"/>
      <c r="DW119" s="62"/>
      <c r="DX119" s="62"/>
      <c r="DY119" s="62"/>
      <c r="DZ119" s="62"/>
      <c r="EA119" s="62"/>
      <c r="EB119" s="62"/>
      <c r="EC119" s="62"/>
      <c r="ED119" s="62"/>
      <c r="EE119" s="62"/>
      <c r="EF119" s="62"/>
      <c r="EG119" s="62"/>
      <c r="EH119" s="62"/>
      <c r="EI119" s="62"/>
      <c r="EJ119" s="62"/>
      <c r="EK119" s="62"/>
      <c r="EL119" s="62"/>
      <c r="EM119" s="62"/>
      <c r="EN119" s="62"/>
    </row>
    <row r="120" spans="43:144" outlineLevel="1" x14ac:dyDescent="0.2">
      <c r="AQ120" s="62"/>
      <c r="AR120" s="62"/>
      <c r="AS120" s="62"/>
      <c r="AT120" s="62"/>
      <c r="AU120" s="62"/>
      <c r="AV120" s="62"/>
      <c r="AW120" s="62"/>
      <c r="AX120" s="62"/>
      <c r="AY120" s="62"/>
      <c r="AZ120" s="62"/>
      <c r="BA120" s="62"/>
      <c r="BB120" s="62"/>
      <c r="BC120" s="62"/>
      <c r="BD120" s="62"/>
      <c r="BE120" s="62"/>
      <c r="BF120" s="62"/>
      <c r="BG120" s="62"/>
      <c r="BH120" s="62"/>
      <c r="BI120" s="62"/>
      <c r="BJ120" s="62"/>
      <c r="BK120" s="62"/>
      <c r="BL120" s="62"/>
      <c r="BM120" s="62"/>
      <c r="BN120" s="62"/>
      <c r="BO120" s="62"/>
      <c r="BP120" s="62"/>
      <c r="BQ120" s="62"/>
      <c r="BR120" s="62"/>
      <c r="BS120" s="62"/>
      <c r="BT120" s="62"/>
      <c r="BU120" s="62"/>
      <c r="BV120" s="62"/>
      <c r="BW120" s="62"/>
      <c r="BX120" s="62"/>
      <c r="BY120" s="62"/>
      <c r="BZ120" s="62"/>
      <c r="CA120" s="62"/>
      <c r="CB120" s="62"/>
      <c r="CC120" s="62"/>
      <c r="CD120" s="62"/>
      <c r="CE120" s="62"/>
      <c r="CF120" s="62"/>
      <c r="CG120" s="62"/>
      <c r="CH120" s="62"/>
      <c r="CI120" s="62"/>
      <c r="CJ120" s="62"/>
      <c r="CK120" s="62"/>
      <c r="CL120" s="62"/>
      <c r="CM120" s="62"/>
      <c r="CN120" s="62"/>
      <c r="CO120" s="62"/>
      <c r="CP120" s="62"/>
      <c r="CQ120" s="62"/>
      <c r="CR120" s="62"/>
      <c r="CS120" s="62"/>
      <c r="CT120" s="62"/>
      <c r="CU120" s="62"/>
      <c r="CV120" s="62"/>
      <c r="CW120" s="62"/>
      <c r="CX120" s="62"/>
      <c r="CY120" s="62"/>
      <c r="CZ120" s="62"/>
      <c r="DA120" s="62"/>
      <c r="DB120" s="62"/>
      <c r="DC120" s="62"/>
      <c r="DD120" s="62"/>
      <c r="DE120" s="62"/>
      <c r="DF120" s="62"/>
      <c r="DG120" s="62"/>
      <c r="DH120" s="62"/>
      <c r="DI120" s="62"/>
      <c r="DJ120" s="62"/>
      <c r="DK120" s="62"/>
      <c r="DL120" s="62"/>
      <c r="DM120" s="62"/>
      <c r="DN120" s="62"/>
      <c r="DO120" s="62"/>
      <c r="DP120" s="62"/>
      <c r="DQ120" s="62"/>
      <c r="DR120" s="62"/>
      <c r="DS120" s="62"/>
      <c r="DT120" s="62"/>
      <c r="DU120" s="62"/>
      <c r="DV120" s="62"/>
      <c r="DW120" s="62"/>
      <c r="DX120" s="62"/>
      <c r="DY120" s="62"/>
      <c r="DZ120" s="62"/>
      <c r="EA120" s="62"/>
      <c r="EB120" s="62"/>
      <c r="EC120" s="62"/>
      <c r="ED120" s="62"/>
      <c r="EE120" s="62"/>
      <c r="EF120" s="62"/>
      <c r="EG120" s="62"/>
      <c r="EH120" s="62"/>
      <c r="EI120" s="62"/>
      <c r="EJ120" s="62"/>
      <c r="EK120" s="62"/>
      <c r="EL120" s="62"/>
      <c r="EM120" s="62"/>
      <c r="EN120" s="62"/>
    </row>
    <row r="121" spans="43:144" outlineLevel="1" x14ac:dyDescent="0.2">
      <c r="AQ121" s="62"/>
      <c r="AR121" s="62"/>
      <c r="AS121" s="62"/>
      <c r="AT121" s="62"/>
      <c r="AU121" s="62"/>
      <c r="AV121" s="62"/>
      <c r="AW121" s="62"/>
      <c r="AX121" s="62"/>
      <c r="AY121" s="62"/>
      <c r="AZ121" s="62"/>
      <c r="BA121" s="62"/>
      <c r="BB121" s="62"/>
      <c r="BC121" s="62"/>
      <c r="BD121" s="62"/>
      <c r="BE121" s="62"/>
      <c r="BF121" s="62"/>
      <c r="BG121" s="62"/>
      <c r="BH121" s="62"/>
      <c r="BI121" s="62"/>
      <c r="BJ121" s="62"/>
      <c r="BK121" s="62"/>
      <c r="BL121" s="62"/>
      <c r="BM121" s="62"/>
      <c r="BN121" s="62"/>
      <c r="BO121" s="62"/>
      <c r="BP121" s="62"/>
      <c r="BQ121" s="62"/>
      <c r="BR121" s="62"/>
      <c r="BS121" s="62"/>
      <c r="BT121" s="62"/>
      <c r="BU121" s="62"/>
      <c r="BV121" s="62"/>
      <c r="BW121" s="62"/>
      <c r="BX121" s="62"/>
      <c r="BY121" s="62"/>
      <c r="BZ121" s="62"/>
      <c r="CA121" s="62"/>
      <c r="CB121" s="62"/>
      <c r="CC121" s="62"/>
      <c r="CD121" s="62"/>
      <c r="CE121" s="62"/>
      <c r="CF121" s="62"/>
      <c r="CG121" s="62"/>
      <c r="CH121" s="62"/>
      <c r="CI121" s="62"/>
      <c r="CJ121" s="62"/>
      <c r="CK121" s="62"/>
      <c r="CL121" s="62"/>
      <c r="CM121" s="62"/>
      <c r="CN121" s="62"/>
      <c r="CO121" s="62"/>
      <c r="CP121" s="62"/>
      <c r="CQ121" s="62"/>
      <c r="CR121" s="62"/>
      <c r="CS121" s="62"/>
      <c r="CT121" s="62"/>
      <c r="CU121" s="62"/>
      <c r="CV121" s="62"/>
      <c r="CW121" s="62"/>
      <c r="CX121" s="62"/>
      <c r="CY121" s="62"/>
      <c r="CZ121" s="62"/>
      <c r="DA121" s="62"/>
      <c r="DB121" s="62"/>
      <c r="DC121" s="62"/>
      <c r="DD121" s="62"/>
      <c r="DE121" s="62"/>
      <c r="DF121" s="62"/>
      <c r="DG121" s="62"/>
      <c r="DH121" s="62"/>
      <c r="DI121" s="62"/>
      <c r="DJ121" s="62"/>
      <c r="DK121" s="62"/>
      <c r="DL121" s="62"/>
      <c r="DM121" s="62"/>
      <c r="DN121" s="62"/>
      <c r="DO121" s="62"/>
      <c r="DP121" s="62"/>
      <c r="DQ121" s="62"/>
      <c r="DR121" s="62"/>
      <c r="DS121" s="62"/>
      <c r="DT121" s="62"/>
      <c r="DU121" s="62"/>
      <c r="DV121" s="62"/>
      <c r="DW121" s="62"/>
      <c r="DX121" s="62"/>
      <c r="DY121" s="62"/>
      <c r="DZ121" s="62"/>
      <c r="EA121" s="62"/>
      <c r="EB121" s="62"/>
      <c r="EC121" s="62"/>
      <c r="ED121" s="62"/>
      <c r="EE121" s="62"/>
      <c r="EF121" s="62"/>
      <c r="EG121" s="62"/>
      <c r="EH121" s="62"/>
      <c r="EI121" s="62"/>
      <c r="EJ121" s="62"/>
      <c r="EK121" s="62"/>
      <c r="EL121" s="62"/>
      <c r="EM121" s="62"/>
      <c r="EN121" s="62"/>
    </row>
    <row r="122" spans="43:144" outlineLevel="1" x14ac:dyDescent="0.2">
      <c r="AQ122" s="62"/>
      <c r="AR122" s="62"/>
      <c r="AS122" s="62"/>
      <c r="AT122" s="62"/>
      <c r="AU122" s="62"/>
      <c r="AV122" s="62"/>
      <c r="AW122" s="62"/>
      <c r="AX122" s="62"/>
      <c r="AY122" s="62"/>
      <c r="AZ122" s="62"/>
      <c r="BA122" s="62"/>
      <c r="BB122" s="62"/>
      <c r="BC122" s="62"/>
      <c r="BD122" s="62"/>
      <c r="BE122" s="62"/>
      <c r="BF122" s="62"/>
      <c r="BG122" s="62"/>
      <c r="BH122" s="62"/>
      <c r="BI122" s="62"/>
      <c r="BJ122" s="62"/>
      <c r="BK122" s="62"/>
      <c r="BL122" s="62"/>
      <c r="BM122" s="62"/>
      <c r="BN122" s="62"/>
      <c r="BO122" s="62"/>
      <c r="BP122" s="62"/>
      <c r="BQ122" s="62"/>
      <c r="BR122" s="62"/>
      <c r="BS122" s="62"/>
      <c r="BT122" s="62"/>
      <c r="BU122" s="62"/>
      <c r="BV122" s="62"/>
      <c r="BW122" s="62"/>
      <c r="BX122" s="62"/>
      <c r="BY122" s="62"/>
      <c r="BZ122" s="62"/>
      <c r="CA122" s="62"/>
      <c r="CB122" s="62"/>
      <c r="CC122" s="62"/>
      <c r="CD122" s="62"/>
      <c r="CE122" s="62"/>
      <c r="CF122" s="62"/>
      <c r="CG122" s="62"/>
      <c r="CH122" s="62"/>
      <c r="CI122" s="62"/>
      <c r="CJ122" s="62"/>
      <c r="CK122" s="62"/>
      <c r="CL122" s="62"/>
      <c r="CM122" s="62"/>
      <c r="CN122" s="62"/>
      <c r="CO122" s="62"/>
      <c r="CP122" s="62"/>
      <c r="CQ122" s="62"/>
      <c r="CR122" s="62"/>
      <c r="CS122" s="62"/>
      <c r="CT122" s="62"/>
      <c r="CU122" s="62"/>
      <c r="CV122" s="62"/>
      <c r="CW122" s="62"/>
      <c r="CX122" s="62"/>
      <c r="CY122" s="62"/>
      <c r="CZ122" s="62"/>
      <c r="DA122" s="62"/>
      <c r="DB122" s="62"/>
      <c r="DC122" s="62"/>
      <c r="DD122" s="62"/>
      <c r="DE122" s="62"/>
      <c r="DF122" s="62"/>
      <c r="DG122" s="62"/>
      <c r="DH122" s="62"/>
      <c r="DI122" s="62"/>
      <c r="DJ122" s="62"/>
      <c r="DK122" s="62"/>
      <c r="DL122" s="62"/>
      <c r="DM122" s="62"/>
      <c r="DN122" s="62"/>
      <c r="DO122" s="62"/>
      <c r="DP122" s="62"/>
      <c r="DQ122" s="62"/>
      <c r="DR122" s="62"/>
      <c r="DS122" s="62"/>
      <c r="DT122" s="62"/>
      <c r="DU122" s="62"/>
      <c r="DV122" s="62"/>
      <c r="DW122" s="62"/>
      <c r="DX122" s="62"/>
      <c r="DY122" s="62"/>
      <c r="DZ122" s="62"/>
      <c r="EA122" s="62"/>
      <c r="EB122" s="62"/>
      <c r="EC122" s="62"/>
      <c r="ED122" s="62"/>
      <c r="EE122" s="62"/>
      <c r="EF122" s="62"/>
      <c r="EG122" s="62"/>
      <c r="EH122" s="62"/>
      <c r="EI122" s="62"/>
      <c r="EJ122" s="62"/>
      <c r="EK122" s="62"/>
      <c r="EL122" s="62"/>
      <c r="EM122" s="62"/>
      <c r="EN122" s="62"/>
    </row>
    <row r="123" spans="43:144" outlineLevel="1" x14ac:dyDescent="0.2">
      <c r="AQ123" s="62"/>
      <c r="AR123" s="62"/>
      <c r="AS123" s="62"/>
      <c r="AT123" s="62"/>
      <c r="AU123" s="62"/>
      <c r="AV123" s="62"/>
      <c r="AW123" s="62"/>
      <c r="AX123" s="62"/>
      <c r="AY123" s="62"/>
      <c r="AZ123" s="62"/>
      <c r="BA123" s="62"/>
      <c r="BB123" s="62"/>
      <c r="BC123" s="62"/>
      <c r="BD123" s="62"/>
      <c r="BE123" s="62"/>
      <c r="BF123" s="62"/>
      <c r="BG123" s="62"/>
      <c r="BH123" s="62"/>
      <c r="BI123" s="62"/>
      <c r="BJ123" s="62"/>
      <c r="BK123" s="62"/>
      <c r="BL123" s="62"/>
      <c r="BM123" s="62"/>
      <c r="BN123" s="62"/>
      <c r="BO123" s="62"/>
      <c r="BP123" s="62"/>
      <c r="BQ123" s="62"/>
      <c r="BR123" s="62"/>
      <c r="BS123" s="62"/>
      <c r="BT123" s="62"/>
      <c r="BU123" s="62"/>
      <c r="BV123" s="62"/>
      <c r="BW123" s="62"/>
      <c r="BX123" s="62"/>
      <c r="BY123" s="62"/>
      <c r="BZ123" s="62"/>
      <c r="CA123" s="62"/>
      <c r="CB123" s="62"/>
      <c r="CC123" s="62"/>
      <c r="CD123" s="62"/>
      <c r="CE123" s="62"/>
      <c r="CF123" s="62"/>
      <c r="CG123" s="62"/>
      <c r="CH123" s="62"/>
      <c r="CI123" s="62"/>
      <c r="CJ123" s="62"/>
      <c r="CK123" s="62"/>
      <c r="CL123" s="62"/>
      <c r="CM123" s="62"/>
      <c r="CN123" s="62"/>
      <c r="CO123" s="62"/>
      <c r="CP123" s="62"/>
      <c r="CQ123" s="62"/>
      <c r="CR123" s="62"/>
      <c r="CS123" s="62"/>
      <c r="CT123" s="62"/>
      <c r="CU123" s="62"/>
      <c r="CV123" s="62"/>
      <c r="CW123" s="62"/>
      <c r="CX123" s="62"/>
      <c r="CY123" s="62"/>
      <c r="CZ123" s="62"/>
      <c r="DA123" s="62"/>
      <c r="DB123" s="62"/>
      <c r="DC123" s="62"/>
      <c r="DD123" s="62"/>
      <c r="DE123" s="62"/>
      <c r="DF123" s="62"/>
      <c r="DG123" s="62"/>
      <c r="DH123" s="62"/>
      <c r="DI123" s="62"/>
      <c r="DJ123" s="62"/>
      <c r="DK123" s="62"/>
      <c r="DL123" s="62"/>
      <c r="DM123" s="62"/>
      <c r="DN123" s="62"/>
      <c r="DO123" s="62"/>
      <c r="DP123" s="62"/>
      <c r="DQ123" s="62"/>
      <c r="DR123" s="62"/>
      <c r="DS123" s="62"/>
      <c r="DT123" s="62"/>
      <c r="DU123" s="62"/>
      <c r="DV123" s="62"/>
      <c r="DW123" s="62"/>
      <c r="DX123" s="62"/>
      <c r="DY123" s="62"/>
      <c r="DZ123" s="62"/>
      <c r="EA123" s="62"/>
      <c r="EB123" s="62"/>
      <c r="EC123" s="62"/>
      <c r="ED123" s="62"/>
      <c r="EE123" s="62"/>
      <c r="EF123" s="62"/>
      <c r="EG123" s="62"/>
      <c r="EH123" s="62"/>
      <c r="EI123" s="62"/>
      <c r="EJ123" s="62"/>
      <c r="EK123" s="62"/>
      <c r="EL123" s="62"/>
      <c r="EM123" s="62"/>
      <c r="EN123" s="62"/>
    </row>
    <row r="124" spans="43:144" outlineLevel="1" x14ac:dyDescent="0.2">
      <c r="AQ124" s="62"/>
      <c r="AR124" s="62"/>
      <c r="AS124" s="62"/>
      <c r="AT124" s="62"/>
      <c r="AU124" s="62"/>
      <c r="AV124" s="62"/>
      <c r="AW124" s="62"/>
      <c r="AX124" s="62"/>
      <c r="AY124" s="62"/>
      <c r="AZ124" s="62"/>
      <c r="BA124" s="62"/>
      <c r="BB124" s="62"/>
      <c r="BC124" s="62"/>
      <c r="BD124" s="62"/>
      <c r="BE124" s="62"/>
      <c r="BF124" s="62"/>
      <c r="BG124" s="62"/>
      <c r="BH124" s="62"/>
      <c r="BI124" s="62"/>
      <c r="BJ124" s="62"/>
      <c r="BK124" s="62"/>
      <c r="BL124" s="62"/>
      <c r="BM124" s="62"/>
      <c r="BN124" s="62"/>
      <c r="BO124" s="62"/>
      <c r="BP124" s="62"/>
      <c r="BQ124" s="62"/>
      <c r="BR124" s="62"/>
      <c r="BS124" s="62"/>
      <c r="BT124" s="62"/>
      <c r="BU124" s="62"/>
      <c r="BV124" s="62"/>
      <c r="BW124" s="62"/>
      <c r="BX124" s="62"/>
      <c r="BY124" s="62"/>
      <c r="BZ124" s="62"/>
      <c r="CA124" s="62"/>
      <c r="CB124" s="62"/>
      <c r="CC124" s="62"/>
      <c r="CD124" s="62"/>
      <c r="CE124" s="62"/>
      <c r="CF124" s="62"/>
      <c r="CG124" s="62"/>
      <c r="CH124" s="62"/>
      <c r="CI124" s="62"/>
      <c r="CJ124" s="62"/>
      <c r="CK124" s="62"/>
      <c r="CL124" s="62"/>
      <c r="CM124" s="62"/>
      <c r="CN124" s="62"/>
      <c r="CO124" s="62"/>
      <c r="CP124" s="62"/>
      <c r="CQ124" s="62"/>
      <c r="CR124" s="62"/>
      <c r="CS124" s="62"/>
      <c r="CT124" s="62"/>
      <c r="CU124" s="62"/>
      <c r="CV124" s="62"/>
      <c r="CW124" s="62"/>
      <c r="CX124" s="62"/>
      <c r="CY124" s="62"/>
      <c r="CZ124" s="62"/>
      <c r="DA124" s="62"/>
      <c r="DB124" s="62"/>
      <c r="DC124" s="62"/>
      <c r="DD124" s="62"/>
      <c r="DE124" s="62"/>
      <c r="DF124" s="62"/>
      <c r="DG124" s="62"/>
      <c r="DH124" s="62"/>
      <c r="DI124" s="62"/>
      <c r="DJ124" s="62"/>
      <c r="DK124" s="62"/>
      <c r="DL124" s="62"/>
      <c r="DM124" s="62"/>
      <c r="DN124" s="62"/>
      <c r="DO124" s="62"/>
      <c r="DP124" s="62"/>
      <c r="DQ124" s="62"/>
      <c r="DR124" s="62"/>
      <c r="DS124" s="62"/>
      <c r="DT124" s="62"/>
      <c r="DU124" s="62"/>
      <c r="DV124" s="62"/>
      <c r="DW124" s="62"/>
      <c r="DX124" s="62"/>
      <c r="DY124" s="62"/>
      <c r="DZ124" s="62"/>
      <c r="EA124" s="62"/>
      <c r="EB124" s="62"/>
      <c r="EC124" s="62"/>
      <c r="ED124" s="62"/>
      <c r="EE124" s="62"/>
      <c r="EF124" s="62"/>
      <c r="EG124" s="62"/>
      <c r="EH124" s="62"/>
      <c r="EI124" s="62"/>
      <c r="EJ124" s="62"/>
      <c r="EK124" s="62"/>
      <c r="EL124" s="62"/>
      <c r="EM124" s="62"/>
      <c r="EN124" s="62"/>
    </row>
    <row r="125" spans="43:144" outlineLevel="1" x14ac:dyDescent="0.2">
      <c r="AQ125" s="62"/>
      <c r="AR125" s="62"/>
      <c r="AS125" s="62"/>
      <c r="AT125" s="62"/>
      <c r="AU125" s="62"/>
      <c r="AV125" s="62"/>
      <c r="AW125" s="62"/>
      <c r="AX125" s="62"/>
      <c r="AY125" s="62"/>
      <c r="AZ125" s="62"/>
      <c r="BA125" s="62"/>
      <c r="BB125" s="62"/>
      <c r="BC125" s="62"/>
      <c r="BD125" s="62"/>
      <c r="BE125" s="62"/>
      <c r="BF125" s="62"/>
      <c r="BG125" s="62"/>
      <c r="BH125" s="62"/>
      <c r="BI125" s="62"/>
      <c r="BJ125" s="62"/>
      <c r="BK125" s="62"/>
      <c r="BL125" s="62"/>
      <c r="BM125" s="62"/>
      <c r="BN125" s="62"/>
      <c r="BO125" s="62"/>
      <c r="BP125" s="62"/>
      <c r="BQ125" s="62"/>
      <c r="BR125" s="62"/>
      <c r="BS125" s="62"/>
      <c r="BT125" s="62"/>
      <c r="BU125" s="62"/>
      <c r="BV125" s="62"/>
      <c r="BW125" s="62"/>
      <c r="BX125" s="62"/>
      <c r="BY125" s="62"/>
      <c r="BZ125" s="62"/>
      <c r="CA125" s="62"/>
      <c r="CB125" s="62"/>
      <c r="CC125" s="62"/>
      <c r="CD125" s="62"/>
      <c r="CE125" s="62"/>
      <c r="CF125" s="62"/>
      <c r="CG125" s="62"/>
      <c r="CH125" s="62"/>
      <c r="CI125" s="62"/>
      <c r="CJ125" s="62"/>
      <c r="CK125" s="62"/>
      <c r="CL125" s="62"/>
      <c r="CM125" s="62"/>
      <c r="CN125" s="62"/>
      <c r="CO125" s="62"/>
      <c r="CP125" s="62"/>
      <c r="CQ125" s="62"/>
      <c r="CR125" s="62"/>
      <c r="CS125" s="62"/>
      <c r="CT125" s="62"/>
      <c r="CU125" s="62"/>
      <c r="CV125" s="62"/>
      <c r="CW125" s="62"/>
      <c r="CX125" s="62"/>
      <c r="CY125" s="62"/>
      <c r="CZ125" s="62"/>
      <c r="DA125" s="62"/>
      <c r="DB125" s="62"/>
      <c r="DC125" s="62"/>
      <c r="DD125" s="62"/>
      <c r="DE125" s="62"/>
      <c r="DF125" s="62"/>
      <c r="DG125" s="62"/>
      <c r="DH125" s="62"/>
      <c r="DI125" s="62"/>
      <c r="DJ125" s="62"/>
      <c r="DK125" s="62"/>
      <c r="DL125" s="62"/>
      <c r="DM125" s="62"/>
      <c r="DN125" s="62"/>
      <c r="DO125" s="62"/>
      <c r="DP125" s="62"/>
      <c r="DQ125" s="62"/>
      <c r="DR125" s="62"/>
      <c r="DS125" s="62"/>
      <c r="DT125" s="62"/>
      <c r="DU125" s="62"/>
      <c r="DV125" s="62"/>
      <c r="DW125" s="62"/>
      <c r="DX125" s="62"/>
      <c r="DY125" s="62"/>
      <c r="DZ125" s="62"/>
      <c r="EA125" s="62"/>
      <c r="EB125" s="62"/>
      <c r="EC125" s="62"/>
      <c r="ED125" s="62"/>
      <c r="EE125" s="62"/>
      <c r="EF125" s="62"/>
      <c r="EG125" s="62"/>
      <c r="EH125" s="62"/>
      <c r="EI125" s="62"/>
      <c r="EJ125" s="62"/>
      <c r="EK125" s="62"/>
      <c r="EL125" s="62"/>
      <c r="EM125" s="62"/>
      <c r="EN125" s="62"/>
    </row>
    <row r="126" spans="43:144" outlineLevel="1" x14ac:dyDescent="0.2">
      <c r="AQ126" s="62"/>
      <c r="AR126" s="62"/>
      <c r="AS126" s="62"/>
      <c r="AT126" s="62"/>
      <c r="AU126" s="62"/>
      <c r="AV126" s="62"/>
      <c r="AW126" s="62"/>
      <c r="AX126" s="62"/>
      <c r="AY126" s="62"/>
      <c r="AZ126" s="62"/>
      <c r="BA126" s="62"/>
      <c r="BB126" s="62"/>
      <c r="BC126" s="62"/>
      <c r="BD126" s="62"/>
      <c r="BE126" s="62"/>
      <c r="BF126" s="62"/>
      <c r="BG126" s="62"/>
      <c r="BH126" s="62"/>
      <c r="BI126" s="62"/>
      <c r="BJ126" s="62"/>
      <c r="BK126" s="62"/>
      <c r="BL126" s="62"/>
      <c r="BM126" s="62"/>
      <c r="BN126" s="62"/>
      <c r="BO126" s="62"/>
      <c r="BP126" s="62"/>
      <c r="BQ126" s="62"/>
      <c r="BR126" s="62"/>
      <c r="BS126" s="62"/>
      <c r="BT126" s="62"/>
      <c r="BU126" s="62"/>
      <c r="BV126" s="62"/>
      <c r="BW126" s="62"/>
      <c r="BX126" s="62"/>
      <c r="BY126" s="62"/>
      <c r="BZ126" s="62"/>
      <c r="CA126" s="62"/>
      <c r="CB126" s="62"/>
      <c r="CC126" s="62"/>
      <c r="CD126" s="62"/>
      <c r="CE126" s="62"/>
      <c r="CF126" s="62"/>
      <c r="CG126" s="62"/>
      <c r="CH126" s="62"/>
      <c r="CI126" s="62"/>
      <c r="CJ126" s="62"/>
      <c r="CK126" s="62"/>
      <c r="CL126" s="62"/>
      <c r="CM126" s="62"/>
      <c r="CN126" s="62"/>
      <c r="CO126" s="62"/>
      <c r="CP126" s="62"/>
      <c r="CQ126" s="62"/>
      <c r="CR126" s="62"/>
      <c r="CS126" s="62"/>
      <c r="CT126" s="62"/>
      <c r="CU126" s="62"/>
      <c r="CV126" s="62"/>
      <c r="CW126" s="62"/>
      <c r="CX126" s="62"/>
      <c r="CY126" s="62"/>
      <c r="CZ126" s="62"/>
      <c r="DA126" s="62"/>
      <c r="DB126" s="62"/>
      <c r="DC126" s="62"/>
      <c r="DD126" s="62"/>
      <c r="DE126" s="62"/>
      <c r="DF126" s="62"/>
      <c r="DG126" s="62"/>
      <c r="DH126" s="62"/>
      <c r="DI126" s="62"/>
      <c r="DJ126" s="62"/>
      <c r="DK126" s="62"/>
      <c r="DL126" s="62"/>
      <c r="DM126" s="62"/>
      <c r="DN126" s="62"/>
      <c r="DO126" s="62"/>
      <c r="DP126" s="62"/>
      <c r="DQ126" s="62"/>
      <c r="DR126" s="62"/>
      <c r="DS126" s="62"/>
      <c r="DT126" s="62"/>
      <c r="DU126" s="62"/>
      <c r="DV126" s="62"/>
      <c r="DW126" s="62"/>
      <c r="DX126" s="62"/>
      <c r="DY126" s="62"/>
      <c r="DZ126" s="62"/>
      <c r="EA126" s="62"/>
      <c r="EB126" s="62"/>
      <c r="EC126" s="62"/>
      <c r="ED126" s="62"/>
      <c r="EE126" s="62"/>
      <c r="EF126" s="62"/>
      <c r="EG126" s="62"/>
      <c r="EH126" s="62"/>
      <c r="EI126" s="62"/>
      <c r="EJ126" s="62"/>
      <c r="EK126" s="62"/>
      <c r="EL126" s="62"/>
      <c r="EM126" s="62"/>
      <c r="EN126" s="62"/>
    </row>
    <row r="127" spans="43:144" outlineLevel="1" x14ac:dyDescent="0.2">
      <c r="AQ127" s="62"/>
      <c r="AR127" s="62"/>
      <c r="AS127" s="62"/>
      <c r="AT127" s="62"/>
      <c r="AU127" s="62"/>
      <c r="AV127" s="62"/>
      <c r="AW127" s="62"/>
      <c r="AX127" s="62"/>
      <c r="AY127" s="62"/>
      <c r="AZ127" s="62"/>
      <c r="BA127" s="62"/>
      <c r="BB127" s="62"/>
      <c r="BC127" s="62"/>
      <c r="BD127" s="62"/>
      <c r="BE127" s="62"/>
      <c r="BF127" s="62"/>
      <c r="BG127" s="62"/>
      <c r="BH127" s="62"/>
      <c r="BI127" s="62"/>
      <c r="BJ127" s="62"/>
      <c r="BK127" s="62"/>
      <c r="BL127" s="62"/>
      <c r="BM127" s="62"/>
      <c r="BN127" s="62"/>
      <c r="BO127" s="62"/>
      <c r="BP127" s="62"/>
      <c r="BQ127" s="62"/>
      <c r="BR127" s="62"/>
      <c r="BS127" s="62"/>
      <c r="BT127" s="62"/>
      <c r="BU127" s="62"/>
      <c r="BV127" s="62"/>
      <c r="BW127" s="62"/>
      <c r="BX127" s="62"/>
      <c r="BY127" s="62"/>
      <c r="BZ127" s="62"/>
      <c r="CA127" s="62"/>
      <c r="CB127" s="62"/>
      <c r="CC127" s="62"/>
      <c r="CD127" s="62"/>
      <c r="CE127" s="62"/>
      <c r="CF127" s="62"/>
      <c r="CG127" s="62"/>
      <c r="CH127" s="62"/>
      <c r="CI127" s="62"/>
      <c r="CJ127" s="62"/>
      <c r="CK127" s="62"/>
      <c r="CL127" s="62"/>
      <c r="CM127" s="62"/>
      <c r="CN127" s="62"/>
      <c r="CO127" s="62"/>
      <c r="CP127" s="62"/>
      <c r="CQ127" s="62"/>
      <c r="CR127" s="62"/>
      <c r="CS127" s="62"/>
      <c r="CT127" s="62"/>
      <c r="CU127" s="62"/>
      <c r="CV127" s="62"/>
      <c r="CW127" s="62"/>
      <c r="CX127" s="62"/>
      <c r="CY127" s="62"/>
      <c r="CZ127" s="62"/>
      <c r="DA127" s="62"/>
      <c r="DB127" s="62"/>
      <c r="DC127" s="62"/>
      <c r="DD127" s="62"/>
      <c r="DE127" s="62"/>
      <c r="DF127" s="62"/>
      <c r="DG127" s="62"/>
      <c r="DH127" s="62"/>
      <c r="DI127" s="62"/>
      <c r="DJ127" s="62"/>
      <c r="DK127" s="62"/>
      <c r="DL127" s="62"/>
      <c r="DM127" s="62"/>
      <c r="DN127" s="62"/>
      <c r="DO127" s="62"/>
      <c r="DP127" s="62"/>
      <c r="DQ127" s="62"/>
      <c r="DR127" s="62"/>
      <c r="DS127" s="62"/>
      <c r="DT127" s="62"/>
      <c r="DU127" s="62"/>
      <c r="DV127" s="62"/>
      <c r="DW127" s="62"/>
      <c r="DX127" s="62"/>
      <c r="DY127" s="62"/>
      <c r="DZ127" s="62"/>
      <c r="EA127" s="62"/>
      <c r="EB127" s="62"/>
      <c r="EC127" s="62"/>
      <c r="ED127" s="62"/>
      <c r="EE127" s="62"/>
      <c r="EF127" s="62"/>
      <c r="EG127" s="62"/>
      <c r="EH127" s="62"/>
      <c r="EI127" s="62"/>
      <c r="EJ127" s="62"/>
      <c r="EK127" s="62"/>
      <c r="EL127" s="62"/>
      <c r="EM127" s="62"/>
      <c r="EN127" s="62"/>
    </row>
    <row r="128" spans="43:144" outlineLevel="1" x14ac:dyDescent="0.2">
      <c r="AQ128" s="62"/>
      <c r="AR128" s="62"/>
      <c r="AS128" s="62"/>
      <c r="AT128" s="62"/>
      <c r="AU128" s="62"/>
      <c r="AV128" s="62"/>
      <c r="AW128" s="62"/>
      <c r="AX128" s="62"/>
      <c r="AY128" s="62"/>
      <c r="AZ128" s="62"/>
      <c r="BA128" s="62"/>
      <c r="BB128" s="62"/>
      <c r="BC128" s="62"/>
      <c r="BD128" s="62"/>
      <c r="BE128" s="62"/>
      <c r="BF128" s="62"/>
      <c r="BG128" s="62"/>
      <c r="BH128" s="62"/>
      <c r="BI128" s="62"/>
      <c r="BJ128" s="62"/>
      <c r="BK128" s="62"/>
      <c r="BL128" s="62"/>
      <c r="BM128" s="62"/>
      <c r="BN128" s="62"/>
      <c r="BO128" s="62"/>
      <c r="BP128" s="62"/>
      <c r="BQ128" s="62"/>
      <c r="BR128" s="62"/>
      <c r="BS128" s="62"/>
      <c r="BT128" s="62"/>
      <c r="BU128" s="62"/>
      <c r="BV128" s="62"/>
      <c r="BW128" s="62"/>
      <c r="BX128" s="62"/>
      <c r="BY128" s="62"/>
      <c r="BZ128" s="62"/>
      <c r="CA128" s="62"/>
      <c r="CB128" s="62"/>
      <c r="CC128" s="62"/>
      <c r="CD128" s="62"/>
      <c r="CE128" s="62"/>
      <c r="CF128" s="62"/>
      <c r="CG128" s="62"/>
      <c r="CH128" s="62"/>
      <c r="CI128" s="62"/>
      <c r="CJ128" s="62"/>
      <c r="CK128" s="62"/>
      <c r="CL128" s="62"/>
      <c r="CM128" s="62"/>
      <c r="CN128" s="62"/>
      <c r="CO128" s="62"/>
      <c r="CP128" s="62"/>
      <c r="CQ128" s="62"/>
      <c r="CR128" s="62"/>
      <c r="CS128" s="62"/>
      <c r="CT128" s="62"/>
      <c r="CU128" s="62"/>
      <c r="CV128" s="62"/>
      <c r="CW128" s="62"/>
      <c r="CX128" s="62"/>
      <c r="CY128" s="62"/>
      <c r="CZ128" s="62"/>
      <c r="DA128" s="62"/>
      <c r="DB128" s="62"/>
      <c r="DC128" s="62"/>
      <c r="DD128" s="62"/>
      <c r="DE128" s="62"/>
      <c r="DF128" s="62"/>
      <c r="DG128" s="62"/>
      <c r="DH128" s="62"/>
      <c r="DI128" s="62"/>
      <c r="DJ128" s="62"/>
      <c r="DK128" s="62"/>
      <c r="DL128" s="62"/>
      <c r="DM128" s="62"/>
      <c r="DN128" s="62"/>
      <c r="DO128" s="62"/>
      <c r="DP128" s="62"/>
      <c r="DQ128" s="62"/>
      <c r="DR128" s="62"/>
      <c r="DS128" s="62"/>
      <c r="DT128" s="62"/>
      <c r="DU128" s="62"/>
      <c r="DV128" s="62"/>
      <c r="DW128" s="62"/>
      <c r="DX128" s="62"/>
      <c r="DY128" s="62"/>
      <c r="DZ128" s="62"/>
      <c r="EA128" s="62"/>
      <c r="EB128" s="62"/>
      <c r="EC128" s="62"/>
      <c r="ED128" s="62"/>
      <c r="EE128" s="62"/>
      <c r="EF128" s="62"/>
      <c r="EG128" s="62"/>
      <c r="EH128" s="62"/>
      <c r="EI128" s="62"/>
      <c r="EJ128" s="62"/>
      <c r="EK128" s="62"/>
      <c r="EL128" s="62"/>
      <c r="EM128" s="62"/>
      <c r="EN128" s="62"/>
    </row>
    <row r="129" spans="1:144" outlineLevel="1" x14ac:dyDescent="0.2">
      <c r="AQ129" s="62"/>
      <c r="AR129" s="62"/>
      <c r="AS129" s="62"/>
      <c r="AT129" s="62"/>
      <c r="AU129" s="62"/>
      <c r="AV129" s="62"/>
      <c r="AW129" s="62"/>
      <c r="AX129" s="62"/>
      <c r="AY129" s="62"/>
      <c r="AZ129" s="62"/>
      <c r="BA129" s="62"/>
      <c r="BB129" s="62"/>
      <c r="BC129" s="62"/>
      <c r="BD129" s="62"/>
      <c r="BE129" s="62"/>
      <c r="BF129" s="62"/>
      <c r="BG129" s="62"/>
      <c r="BH129" s="62"/>
      <c r="BI129" s="62"/>
      <c r="BJ129" s="62"/>
      <c r="BK129" s="62"/>
      <c r="BL129" s="62"/>
      <c r="BM129" s="62"/>
      <c r="BN129" s="62"/>
      <c r="BO129" s="62"/>
      <c r="BP129" s="62"/>
      <c r="BQ129" s="62"/>
      <c r="BR129" s="62"/>
      <c r="BS129" s="62"/>
      <c r="BT129" s="62"/>
      <c r="BU129" s="62"/>
      <c r="BV129" s="62"/>
      <c r="BW129" s="62"/>
      <c r="BX129" s="62"/>
      <c r="BY129" s="62"/>
      <c r="BZ129" s="62"/>
      <c r="CA129" s="62"/>
      <c r="CB129" s="62"/>
      <c r="CC129" s="62"/>
      <c r="CD129" s="62"/>
      <c r="CE129" s="62"/>
      <c r="CF129" s="62"/>
      <c r="CG129" s="62"/>
      <c r="CH129" s="62"/>
      <c r="CI129" s="62"/>
      <c r="CJ129" s="62"/>
      <c r="CK129" s="62"/>
      <c r="CL129" s="62"/>
      <c r="CM129" s="62"/>
      <c r="CN129" s="62"/>
      <c r="CO129" s="62"/>
      <c r="CP129" s="62"/>
      <c r="CQ129" s="62"/>
      <c r="CR129" s="62"/>
      <c r="CS129" s="62"/>
      <c r="CT129" s="62"/>
      <c r="CU129" s="62"/>
      <c r="CV129" s="62"/>
      <c r="CW129" s="62"/>
      <c r="CX129" s="62"/>
      <c r="CY129" s="62"/>
      <c r="CZ129" s="62"/>
      <c r="DA129" s="62"/>
      <c r="DB129" s="62"/>
      <c r="DC129" s="62"/>
      <c r="DD129" s="62"/>
      <c r="DE129" s="62"/>
      <c r="DF129" s="62"/>
      <c r="DG129" s="62"/>
      <c r="DH129" s="62"/>
      <c r="DI129" s="62"/>
      <c r="DJ129" s="62"/>
      <c r="DK129" s="62"/>
      <c r="DL129" s="62"/>
      <c r="DM129" s="62"/>
      <c r="DN129" s="62"/>
      <c r="DO129" s="62"/>
      <c r="DP129" s="62"/>
      <c r="DQ129" s="62"/>
      <c r="DR129" s="62"/>
      <c r="DS129" s="62"/>
      <c r="DT129" s="62"/>
      <c r="DU129" s="62"/>
      <c r="DV129" s="62"/>
      <c r="DW129" s="62"/>
      <c r="DX129" s="62"/>
      <c r="DY129" s="62"/>
      <c r="DZ129" s="62"/>
      <c r="EA129" s="62"/>
      <c r="EB129" s="62"/>
      <c r="EC129" s="62"/>
      <c r="ED129" s="62"/>
      <c r="EE129" s="62"/>
      <c r="EF129" s="62"/>
      <c r="EG129" s="62"/>
      <c r="EH129" s="62"/>
      <c r="EI129" s="62"/>
      <c r="EJ129" s="62"/>
      <c r="EK129" s="62"/>
      <c r="EL129" s="62"/>
      <c r="EM129" s="62"/>
      <c r="EN129" s="62"/>
    </row>
    <row r="130" spans="1:144" outlineLevel="1" x14ac:dyDescent="0.2">
      <c r="AQ130" s="62"/>
      <c r="AR130" s="62"/>
      <c r="AS130" s="62"/>
      <c r="AT130" s="62"/>
      <c r="AU130" s="62"/>
      <c r="AV130" s="62"/>
      <c r="AW130" s="62"/>
      <c r="AX130" s="62"/>
      <c r="AY130" s="62"/>
      <c r="AZ130" s="62"/>
      <c r="BA130" s="62"/>
      <c r="BB130" s="62"/>
      <c r="BC130" s="62"/>
      <c r="BD130" s="62"/>
      <c r="BE130" s="62"/>
      <c r="BF130" s="62"/>
      <c r="BG130" s="62"/>
      <c r="BH130" s="62"/>
      <c r="BI130" s="62"/>
      <c r="BJ130" s="62"/>
      <c r="BK130" s="62"/>
      <c r="BL130" s="62"/>
      <c r="BM130" s="62"/>
      <c r="BN130" s="62"/>
      <c r="BO130" s="62"/>
      <c r="BP130" s="62"/>
      <c r="BQ130" s="62"/>
      <c r="BR130" s="62"/>
      <c r="BS130" s="62"/>
      <c r="BT130" s="62"/>
      <c r="BU130" s="62"/>
      <c r="BV130" s="62"/>
      <c r="BW130" s="62"/>
      <c r="BX130" s="62"/>
      <c r="BY130" s="62"/>
      <c r="BZ130" s="62"/>
      <c r="CA130" s="62"/>
      <c r="CB130" s="62"/>
      <c r="CC130" s="62"/>
      <c r="CD130" s="62"/>
      <c r="CE130" s="62"/>
      <c r="CF130" s="62"/>
      <c r="CG130" s="62"/>
      <c r="CH130" s="62"/>
      <c r="CI130" s="62"/>
      <c r="CJ130" s="62"/>
      <c r="CK130" s="62"/>
      <c r="CL130" s="62"/>
      <c r="CM130" s="62"/>
      <c r="CN130" s="62"/>
      <c r="CO130" s="62"/>
      <c r="CP130" s="62"/>
      <c r="CQ130" s="62"/>
      <c r="CR130" s="62"/>
      <c r="CS130" s="62"/>
      <c r="CT130" s="62"/>
      <c r="CU130" s="62"/>
      <c r="CV130" s="62"/>
      <c r="CW130" s="62"/>
      <c r="CX130" s="62"/>
      <c r="CY130" s="62"/>
      <c r="CZ130" s="62"/>
      <c r="DA130" s="62"/>
      <c r="DB130" s="62"/>
      <c r="DC130" s="62"/>
      <c r="DD130" s="62"/>
      <c r="DE130" s="62"/>
      <c r="DF130" s="62"/>
      <c r="DG130" s="62"/>
      <c r="DH130" s="62"/>
      <c r="DI130" s="62"/>
      <c r="DJ130" s="62"/>
      <c r="DK130" s="62"/>
      <c r="DL130" s="62"/>
      <c r="DM130" s="62"/>
      <c r="DN130" s="62"/>
      <c r="DO130" s="62"/>
      <c r="DP130" s="62"/>
      <c r="DQ130" s="62"/>
      <c r="DR130" s="62"/>
      <c r="DS130" s="62"/>
      <c r="DT130" s="62"/>
      <c r="DU130" s="62"/>
      <c r="DV130" s="62"/>
      <c r="DW130" s="62"/>
      <c r="DX130" s="62"/>
      <c r="DY130" s="62"/>
      <c r="DZ130" s="62"/>
      <c r="EA130" s="62"/>
      <c r="EB130" s="62"/>
      <c r="EC130" s="62"/>
      <c r="ED130" s="62"/>
      <c r="EE130" s="62"/>
      <c r="EF130" s="62"/>
      <c r="EG130" s="62"/>
      <c r="EH130" s="62"/>
      <c r="EI130" s="62"/>
      <c r="EJ130" s="62"/>
      <c r="EK130" s="62"/>
      <c r="EL130" s="62"/>
      <c r="EM130" s="62"/>
      <c r="EN130" s="62"/>
    </row>
    <row r="131" spans="1:144" outlineLevel="1" x14ac:dyDescent="0.2">
      <c r="AQ131" s="62"/>
      <c r="AR131" s="62"/>
      <c r="AS131" s="62"/>
      <c r="AT131" s="62"/>
      <c r="AU131" s="62"/>
      <c r="AV131" s="62"/>
      <c r="AW131" s="62"/>
      <c r="AX131" s="62"/>
      <c r="AY131" s="62"/>
      <c r="AZ131" s="62"/>
      <c r="BA131" s="62"/>
      <c r="BB131" s="62"/>
      <c r="BC131" s="62"/>
      <c r="BD131" s="62"/>
      <c r="BE131" s="62"/>
      <c r="BF131" s="62"/>
      <c r="BG131" s="62"/>
      <c r="BH131" s="62"/>
      <c r="BI131" s="62"/>
      <c r="BJ131" s="62"/>
      <c r="BK131" s="62"/>
      <c r="BL131" s="62"/>
      <c r="BM131" s="62"/>
      <c r="BN131" s="62"/>
      <c r="BO131" s="62"/>
      <c r="BP131" s="62"/>
      <c r="BQ131" s="62"/>
      <c r="BR131" s="62"/>
      <c r="BS131" s="62"/>
      <c r="BT131" s="62"/>
      <c r="BU131" s="62"/>
      <c r="BV131" s="62"/>
      <c r="BW131" s="62"/>
      <c r="BX131" s="62"/>
      <c r="BY131" s="62"/>
      <c r="BZ131" s="62"/>
      <c r="CA131" s="62"/>
      <c r="CB131" s="62"/>
      <c r="CC131" s="62"/>
      <c r="CD131" s="62"/>
      <c r="CE131" s="62"/>
      <c r="CF131" s="62"/>
      <c r="CG131" s="62"/>
      <c r="CH131" s="62"/>
      <c r="CI131" s="62"/>
      <c r="CJ131" s="62"/>
      <c r="CK131" s="62"/>
      <c r="CL131" s="62"/>
      <c r="CM131" s="62"/>
      <c r="CN131" s="62"/>
      <c r="CO131" s="62"/>
      <c r="CP131" s="62"/>
      <c r="CQ131" s="62"/>
      <c r="CR131" s="62"/>
      <c r="CS131" s="62"/>
      <c r="CT131" s="62"/>
      <c r="CU131" s="62"/>
      <c r="CV131" s="62"/>
      <c r="CW131" s="62"/>
      <c r="CX131" s="62"/>
      <c r="CY131" s="62"/>
      <c r="CZ131" s="62"/>
      <c r="DA131" s="62"/>
      <c r="DB131" s="62"/>
      <c r="DC131" s="62"/>
      <c r="DD131" s="62"/>
      <c r="DE131" s="62"/>
      <c r="DF131" s="62"/>
      <c r="DG131" s="62"/>
      <c r="DH131" s="62"/>
      <c r="DI131" s="62"/>
      <c r="DJ131" s="62"/>
      <c r="DK131" s="62"/>
      <c r="DL131" s="62"/>
      <c r="DM131" s="62"/>
      <c r="DN131" s="62"/>
      <c r="DO131" s="62"/>
      <c r="DP131" s="62"/>
      <c r="DQ131" s="62"/>
      <c r="DR131" s="62"/>
      <c r="DS131" s="62"/>
      <c r="DT131" s="62"/>
      <c r="DU131" s="62"/>
      <c r="DV131" s="62"/>
      <c r="DW131" s="62"/>
      <c r="DX131" s="62"/>
      <c r="DY131" s="62"/>
      <c r="DZ131" s="62"/>
      <c r="EA131" s="62"/>
      <c r="EB131" s="62"/>
      <c r="EC131" s="62"/>
      <c r="ED131" s="62"/>
      <c r="EE131" s="62"/>
      <c r="EF131" s="62"/>
      <c r="EG131" s="62"/>
      <c r="EH131" s="62"/>
      <c r="EI131" s="62"/>
      <c r="EJ131" s="62"/>
      <c r="EK131" s="62"/>
      <c r="EL131" s="62"/>
      <c r="EM131" s="62"/>
      <c r="EN131" s="62"/>
    </row>
    <row r="132" spans="1:144" x14ac:dyDescent="0.2">
      <c r="A132" s="75"/>
      <c r="AQ132" s="62"/>
      <c r="AR132" s="62"/>
      <c r="AS132" s="62"/>
      <c r="AT132" s="62"/>
      <c r="AU132" s="62"/>
      <c r="AV132" s="62"/>
      <c r="AW132" s="62"/>
      <c r="AX132" s="62"/>
      <c r="AY132" s="62"/>
      <c r="AZ132" s="62"/>
      <c r="BA132" s="62"/>
      <c r="BB132" s="62"/>
      <c r="BC132" s="62"/>
      <c r="BD132" s="62"/>
      <c r="BE132" s="62"/>
      <c r="BF132" s="62"/>
      <c r="BG132" s="62"/>
      <c r="BH132" s="62"/>
      <c r="BI132" s="62"/>
      <c r="BJ132" s="62"/>
      <c r="BK132" s="62"/>
      <c r="BL132" s="62"/>
      <c r="BM132" s="62"/>
      <c r="BN132" s="62"/>
      <c r="BO132" s="62"/>
      <c r="BP132" s="62"/>
      <c r="BQ132" s="62"/>
      <c r="BR132" s="62"/>
      <c r="BS132" s="62"/>
      <c r="BT132" s="62"/>
      <c r="BU132" s="62"/>
      <c r="BV132" s="62"/>
      <c r="BW132" s="62"/>
      <c r="BX132" s="62"/>
      <c r="BY132" s="62"/>
      <c r="BZ132" s="62"/>
      <c r="CA132" s="62"/>
      <c r="CB132" s="62"/>
      <c r="CC132" s="62"/>
      <c r="CD132" s="62"/>
      <c r="CE132" s="62"/>
      <c r="CF132" s="62"/>
      <c r="CG132" s="62"/>
      <c r="CH132" s="62"/>
      <c r="CI132" s="62"/>
      <c r="CJ132" s="62"/>
      <c r="CK132" s="62"/>
      <c r="CL132" s="62"/>
      <c r="CM132" s="62"/>
      <c r="CN132" s="62"/>
      <c r="CO132" s="62"/>
      <c r="CP132" s="62"/>
      <c r="CQ132" s="62"/>
      <c r="CR132" s="62"/>
      <c r="CS132" s="62"/>
      <c r="CT132" s="62"/>
      <c r="CU132" s="62"/>
      <c r="CV132" s="62"/>
      <c r="CW132" s="62"/>
      <c r="CX132" s="62"/>
      <c r="CY132" s="62"/>
      <c r="CZ132" s="62"/>
      <c r="DA132" s="62"/>
      <c r="DB132" s="62"/>
      <c r="DC132" s="62"/>
      <c r="DD132" s="62"/>
      <c r="DE132" s="62"/>
      <c r="DF132" s="62"/>
      <c r="DG132" s="62"/>
      <c r="DH132" s="62"/>
      <c r="DI132" s="62"/>
      <c r="DJ132" s="62"/>
      <c r="DK132" s="62"/>
      <c r="DL132" s="62"/>
      <c r="DM132" s="62"/>
      <c r="DN132" s="62"/>
      <c r="DO132" s="62"/>
      <c r="DP132" s="62"/>
      <c r="DQ132" s="62"/>
      <c r="DR132" s="62"/>
      <c r="DS132" s="62"/>
      <c r="DT132" s="62"/>
      <c r="DU132" s="62"/>
      <c r="DV132" s="62"/>
      <c r="DW132" s="62"/>
      <c r="DX132" s="62"/>
      <c r="DY132" s="62"/>
      <c r="DZ132" s="62"/>
      <c r="EA132" s="62"/>
      <c r="EB132" s="62"/>
      <c r="EC132" s="62"/>
      <c r="ED132" s="62"/>
      <c r="EE132" s="62"/>
      <c r="EF132" s="62"/>
      <c r="EG132" s="62"/>
      <c r="EH132" s="62"/>
      <c r="EI132" s="62"/>
      <c r="EJ132" s="62"/>
      <c r="EK132" s="62"/>
      <c r="EL132" s="62"/>
      <c r="EM132" s="62"/>
      <c r="EN132" s="62"/>
    </row>
    <row r="133" spans="1:144" x14ac:dyDescent="0.2">
      <c r="A133" s="14" t="s">
        <v>110</v>
      </c>
      <c r="AQ133" s="62"/>
      <c r="AR133" s="62"/>
      <c r="AS133" s="62"/>
      <c r="AT133" s="62"/>
      <c r="AU133" s="62"/>
      <c r="AV133" s="62"/>
      <c r="AW133" s="62"/>
      <c r="AX133" s="62"/>
      <c r="AY133" s="62"/>
      <c r="AZ133" s="62"/>
      <c r="BA133" s="62"/>
      <c r="BB133" s="62"/>
      <c r="BC133" s="62"/>
      <c r="BD133" s="62"/>
      <c r="BE133" s="62"/>
      <c r="BF133" s="62"/>
      <c r="BG133" s="62"/>
      <c r="BH133" s="62"/>
      <c r="BI133" s="62"/>
      <c r="BJ133" s="62"/>
      <c r="BK133" s="62"/>
      <c r="BL133" s="62"/>
      <c r="BM133" s="62"/>
      <c r="BN133" s="62"/>
      <c r="BO133" s="62"/>
      <c r="BP133" s="62"/>
      <c r="BQ133" s="62"/>
      <c r="BR133" s="62"/>
      <c r="BS133" s="62"/>
      <c r="BT133" s="62"/>
      <c r="BU133" s="62"/>
      <c r="BV133" s="62"/>
      <c r="BW133" s="62"/>
      <c r="BX133" s="62"/>
      <c r="BY133" s="62"/>
      <c r="BZ133" s="62"/>
      <c r="CA133" s="62"/>
      <c r="CB133" s="62"/>
      <c r="CC133" s="62"/>
      <c r="CD133" s="62"/>
      <c r="CE133" s="62"/>
      <c r="CF133" s="62"/>
      <c r="CG133" s="62"/>
      <c r="CH133" s="62"/>
      <c r="CI133" s="62"/>
      <c r="CJ133" s="62"/>
      <c r="CK133" s="62"/>
      <c r="CL133" s="62"/>
      <c r="CM133" s="62"/>
      <c r="CN133" s="62"/>
      <c r="CO133" s="62"/>
      <c r="CP133" s="62"/>
      <c r="CQ133" s="62"/>
      <c r="CR133" s="62"/>
      <c r="CS133" s="62"/>
      <c r="CT133" s="62"/>
      <c r="CU133" s="62"/>
      <c r="CV133" s="62"/>
      <c r="CW133" s="62"/>
      <c r="CX133" s="62"/>
      <c r="CY133" s="62"/>
      <c r="CZ133" s="62"/>
      <c r="DA133" s="62"/>
      <c r="DB133" s="62"/>
      <c r="DC133" s="62"/>
      <c r="DD133" s="62"/>
      <c r="DE133" s="62"/>
      <c r="DF133" s="62"/>
      <c r="DG133" s="62"/>
      <c r="DH133" s="62"/>
      <c r="DI133" s="62"/>
      <c r="DJ133" s="62"/>
      <c r="DK133" s="62"/>
      <c r="DL133" s="62"/>
      <c r="DM133" s="62"/>
      <c r="DN133" s="62"/>
      <c r="DO133" s="62"/>
      <c r="DP133" s="62"/>
      <c r="DQ133" s="62"/>
      <c r="DR133" s="62"/>
      <c r="DS133" s="62"/>
      <c r="DT133" s="62"/>
      <c r="DU133" s="62"/>
      <c r="DV133" s="62"/>
      <c r="DW133" s="62"/>
      <c r="DX133" s="62"/>
      <c r="DY133" s="62"/>
      <c r="DZ133" s="62"/>
      <c r="EA133" s="62"/>
      <c r="EB133" s="62"/>
      <c r="EC133" s="62"/>
      <c r="ED133" s="62"/>
      <c r="EE133" s="62"/>
      <c r="EF133" s="62"/>
      <c r="EG133" s="62"/>
      <c r="EH133" s="62"/>
      <c r="EI133" s="62"/>
      <c r="EJ133" s="62"/>
      <c r="EK133" s="62"/>
      <c r="EL133" s="62"/>
      <c r="EM133" s="62"/>
      <c r="EN133" s="62"/>
    </row>
    <row r="134" spans="1:144" outlineLevel="1" x14ac:dyDescent="0.2">
      <c r="AQ134" s="62"/>
      <c r="AR134" s="62"/>
      <c r="AS134" s="62"/>
      <c r="AT134" s="62"/>
      <c r="AU134" s="62"/>
      <c r="AV134" s="62"/>
      <c r="AW134" s="62"/>
      <c r="AX134" s="62"/>
      <c r="AY134" s="62"/>
      <c r="AZ134" s="62"/>
      <c r="BA134" s="62"/>
      <c r="BB134" s="62"/>
      <c r="BC134" s="62"/>
      <c r="BD134" s="62"/>
      <c r="BE134" s="62"/>
      <c r="BF134" s="62"/>
      <c r="BG134" s="62"/>
      <c r="BH134" s="62"/>
      <c r="BI134" s="62"/>
      <c r="BJ134" s="62"/>
      <c r="BK134" s="62"/>
      <c r="BL134" s="62"/>
      <c r="BM134" s="62"/>
      <c r="BN134" s="62"/>
      <c r="BO134" s="62"/>
      <c r="BP134" s="62"/>
      <c r="BQ134" s="62"/>
      <c r="BR134" s="62"/>
      <c r="BS134" s="62"/>
      <c r="BT134" s="62"/>
      <c r="BU134" s="62"/>
      <c r="BV134" s="62"/>
      <c r="BW134" s="62"/>
      <c r="BX134" s="62"/>
      <c r="BY134" s="62"/>
      <c r="BZ134" s="62"/>
      <c r="CA134" s="62"/>
      <c r="CB134" s="62"/>
      <c r="CC134" s="62"/>
      <c r="CD134" s="62"/>
      <c r="CE134" s="62"/>
      <c r="CF134" s="62"/>
      <c r="CG134" s="62"/>
      <c r="CH134" s="62"/>
      <c r="CI134" s="62"/>
      <c r="CJ134" s="62"/>
      <c r="CK134" s="62"/>
      <c r="CL134" s="62"/>
      <c r="CM134" s="62"/>
      <c r="CN134" s="62"/>
      <c r="CO134" s="62"/>
      <c r="CP134" s="62"/>
      <c r="CQ134" s="62"/>
      <c r="CR134" s="62"/>
      <c r="CS134" s="62"/>
      <c r="CT134" s="62"/>
      <c r="CU134" s="62"/>
      <c r="CV134" s="62"/>
      <c r="CW134" s="62"/>
      <c r="CX134" s="62"/>
      <c r="CY134" s="62"/>
      <c r="CZ134" s="62"/>
      <c r="DA134" s="62"/>
      <c r="DB134" s="62"/>
      <c r="DC134" s="62"/>
      <c r="DD134" s="62"/>
      <c r="DE134" s="62"/>
      <c r="DF134" s="62"/>
      <c r="DG134" s="62"/>
      <c r="DH134" s="62"/>
      <c r="DI134" s="62"/>
      <c r="DJ134" s="62"/>
      <c r="DK134" s="62"/>
      <c r="DL134" s="62"/>
      <c r="DM134" s="62"/>
      <c r="DN134" s="62"/>
      <c r="DO134" s="62"/>
      <c r="DP134" s="62"/>
      <c r="DQ134" s="62"/>
      <c r="DR134" s="62"/>
      <c r="DS134" s="62"/>
      <c r="DT134" s="62"/>
      <c r="DU134" s="62"/>
      <c r="DV134" s="62"/>
      <c r="DW134" s="62"/>
      <c r="DX134" s="62"/>
      <c r="DY134" s="62"/>
      <c r="DZ134" s="62"/>
      <c r="EA134" s="62"/>
      <c r="EB134" s="62"/>
      <c r="EC134" s="62"/>
      <c r="ED134" s="62"/>
      <c r="EE134" s="62"/>
      <c r="EF134" s="62"/>
      <c r="EG134" s="62"/>
      <c r="EH134" s="62"/>
      <c r="EI134" s="62"/>
      <c r="EJ134" s="62"/>
      <c r="EK134" s="62"/>
      <c r="EL134" s="62"/>
      <c r="EM134" s="62"/>
      <c r="EN134" s="62"/>
    </row>
    <row r="135" spans="1:144" outlineLevel="1" x14ac:dyDescent="0.2">
      <c r="AQ135" s="62"/>
      <c r="AR135" s="62"/>
      <c r="AS135" s="62"/>
      <c r="AT135" s="62"/>
      <c r="AU135" s="62"/>
      <c r="AV135" s="62"/>
      <c r="AW135" s="62"/>
      <c r="AX135" s="62"/>
      <c r="AY135" s="62"/>
      <c r="AZ135" s="62"/>
      <c r="BA135" s="62"/>
      <c r="BB135" s="62"/>
      <c r="BC135" s="62"/>
      <c r="BD135" s="62"/>
      <c r="BE135" s="62"/>
      <c r="BF135" s="62"/>
      <c r="BG135" s="62"/>
      <c r="BH135" s="62"/>
      <c r="BI135" s="62"/>
      <c r="BJ135" s="62"/>
      <c r="BK135" s="62"/>
      <c r="BL135" s="62"/>
      <c r="BM135" s="62"/>
      <c r="BN135" s="62"/>
      <c r="BO135" s="62"/>
      <c r="BP135" s="62"/>
      <c r="BQ135" s="62"/>
      <c r="BR135" s="62"/>
      <c r="BS135" s="62"/>
      <c r="BT135" s="62"/>
      <c r="BU135" s="62"/>
      <c r="BV135" s="62"/>
      <c r="BW135" s="62"/>
      <c r="BX135" s="62"/>
      <c r="BY135" s="62"/>
      <c r="BZ135" s="62"/>
      <c r="CA135" s="62"/>
      <c r="CB135" s="62"/>
      <c r="CC135" s="62"/>
      <c r="CD135" s="62"/>
      <c r="CE135" s="62"/>
      <c r="CF135" s="62"/>
      <c r="CG135" s="62"/>
      <c r="CH135" s="62"/>
      <c r="CI135" s="62"/>
      <c r="CJ135" s="62"/>
      <c r="CK135" s="62"/>
      <c r="CL135" s="62"/>
      <c r="CM135" s="62"/>
      <c r="CN135" s="62"/>
      <c r="CO135" s="62"/>
      <c r="CP135" s="62"/>
      <c r="CQ135" s="62"/>
      <c r="CR135" s="62"/>
      <c r="CS135" s="62"/>
      <c r="CT135" s="62"/>
      <c r="CU135" s="62"/>
      <c r="CV135" s="62"/>
      <c r="CW135" s="62"/>
      <c r="CX135" s="62"/>
      <c r="CY135" s="62"/>
      <c r="CZ135" s="62"/>
      <c r="DA135" s="62"/>
      <c r="DB135" s="62"/>
      <c r="DC135" s="62"/>
      <c r="DD135" s="62"/>
      <c r="DE135" s="62"/>
      <c r="DF135" s="62"/>
      <c r="DG135" s="62"/>
      <c r="DH135" s="62"/>
      <c r="DI135" s="62"/>
      <c r="DJ135" s="62"/>
      <c r="DK135" s="62"/>
      <c r="DL135" s="62"/>
      <c r="DM135" s="62"/>
      <c r="DN135" s="62"/>
      <c r="DO135" s="62"/>
      <c r="DP135" s="62"/>
      <c r="DQ135" s="62"/>
      <c r="DR135" s="62"/>
      <c r="DS135" s="62"/>
      <c r="DT135" s="62"/>
      <c r="DU135" s="62"/>
      <c r="DV135" s="62"/>
      <c r="DW135" s="62"/>
      <c r="DX135" s="62"/>
      <c r="DY135" s="62"/>
      <c r="DZ135" s="62"/>
      <c r="EA135" s="62"/>
      <c r="EB135" s="62"/>
      <c r="EC135" s="62"/>
      <c r="ED135" s="62"/>
      <c r="EE135" s="62"/>
      <c r="EF135" s="62"/>
      <c r="EG135" s="62"/>
      <c r="EH135" s="62"/>
      <c r="EI135" s="62"/>
      <c r="EJ135" s="62"/>
      <c r="EK135" s="62"/>
      <c r="EL135" s="62"/>
      <c r="EM135" s="62"/>
      <c r="EN135" s="62"/>
    </row>
    <row r="136" spans="1:144" outlineLevel="1" x14ac:dyDescent="0.2">
      <c r="AQ136" s="62"/>
      <c r="AR136" s="62"/>
      <c r="AS136" s="62"/>
      <c r="AT136" s="62"/>
      <c r="AU136" s="62"/>
      <c r="AV136" s="62"/>
      <c r="AW136" s="62"/>
      <c r="AX136" s="62"/>
      <c r="AY136" s="62"/>
      <c r="AZ136" s="62"/>
      <c r="BA136" s="62"/>
      <c r="BB136" s="62"/>
      <c r="BC136" s="62"/>
      <c r="BD136" s="62"/>
      <c r="BE136" s="62"/>
      <c r="BF136" s="62"/>
      <c r="BG136" s="62"/>
      <c r="BH136" s="62"/>
      <c r="BI136" s="62"/>
      <c r="BJ136" s="62"/>
      <c r="BK136" s="62"/>
      <c r="BL136" s="62"/>
      <c r="BM136" s="62"/>
      <c r="BN136" s="62"/>
      <c r="BO136" s="62"/>
      <c r="BP136" s="62"/>
      <c r="BQ136" s="62"/>
      <c r="BR136" s="62"/>
      <c r="BS136" s="62"/>
      <c r="BT136" s="62"/>
      <c r="BU136" s="62"/>
      <c r="BV136" s="62"/>
      <c r="BW136" s="62"/>
      <c r="BX136" s="62"/>
      <c r="BY136" s="62"/>
      <c r="BZ136" s="62"/>
      <c r="CA136" s="62"/>
      <c r="CB136" s="62"/>
      <c r="CC136" s="62"/>
      <c r="CD136" s="62"/>
      <c r="CE136" s="62"/>
      <c r="CF136" s="62"/>
      <c r="CG136" s="62"/>
      <c r="CH136" s="62"/>
      <c r="CI136" s="62"/>
      <c r="CJ136" s="62"/>
      <c r="CK136" s="62"/>
      <c r="CL136" s="62"/>
      <c r="CM136" s="62"/>
      <c r="CN136" s="62"/>
      <c r="CO136" s="62"/>
      <c r="CP136" s="62"/>
      <c r="CQ136" s="62"/>
      <c r="CR136" s="62"/>
      <c r="CS136" s="62"/>
      <c r="CT136" s="62"/>
      <c r="CU136" s="62"/>
      <c r="CV136" s="62"/>
      <c r="CW136" s="62"/>
      <c r="CX136" s="62"/>
      <c r="CY136" s="62"/>
      <c r="CZ136" s="62"/>
      <c r="DA136" s="62"/>
      <c r="DB136" s="62"/>
      <c r="DC136" s="62"/>
      <c r="DD136" s="62"/>
      <c r="DE136" s="62"/>
      <c r="DF136" s="62"/>
      <c r="DG136" s="62"/>
      <c r="DH136" s="62"/>
      <c r="DI136" s="62"/>
      <c r="DJ136" s="62"/>
      <c r="DK136" s="62"/>
      <c r="DL136" s="62"/>
      <c r="DM136" s="62"/>
      <c r="DN136" s="62"/>
      <c r="DO136" s="62"/>
      <c r="DP136" s="62"/>
      <c r="DQ136" s="62"/>
      <c r="DR136" s="62"/>
      <c r="DS136" s="62"/>
      <c r="DT136" s="62"/>
      <c r="DU136" s="62"/>
      <c r="DV136" s="62"/>
      <c r="DW136" s="62"/>
      <c r="DX136" s="62"/>
      <c r="DY136" s="62"/>
      <c r="DZ136" s="62"/>
      <c r="EA136" s="62"/>
      <c r="EB136" s="62"/>
      <c r="EC136" s="62"/>
      <c r="ED136" s="62"/>
      <c r="EE136" s="62"/>
      <c r="EF136" s="62"/>
      <c r="EG136" s="62"/>
      <c r="EH136" s="62"/>
      <c r="EI136" s="62"/>
      <c r="EJ136" s="62"/>
      <c r="EK136" s="62"/>
      <c r="EL136" s="62"/>
      <c r="EM136" s="62"/>
      <c r="EN136" s="62"/>
    </row>
    <row r="137" spans="1:144" outlineLevel="1" x14ac:dyDescent="0.2">
      <c r="AQ137" s="62"/>
      <c r="AR137" s="62"/>
      <c r="AS137" s="62"/>
      <c r="AT137" s="62"/>
      <c r="AU137" s="62"/>
      <c r="AV137" s="62"/>
      <c r="AW137" s="62"/>
      <c r="AX137" s="62"/>
      <c r="AY137" s="62"/>
      <c r="AZ137" s="62"/>
      <c r="BA137" s="62"/>
      <c r="BB137" s="62"/>
      <c r="BC137" s="62"/>
      <c r="BD137" s="62"/>
      <c r="BE137" s="62"/>
      <c r="BF137" s="62"/>
      <c r="BG137" s="62"/>
      <c r="BH137" s="62"/>
      <c r="BI137" s="62"/>
      <c r="BJ137" s="62"/>
      <c r="BK137" s="62"/>
      <c r="BL137" s="62"/>
      <c r="BM137" s="62"/>
      <c r="BN137" s="62"/>
      <c r="BO137" s="62"/>
      <c r="BP137" s="62"/>
      <c r="BQ137" s="62"/>
      <c r="BR137" s="62"/>
      <c r="BS137" s="62"/>
      <c r="BT137" s="62"/>
      <c r="BU137" s="62"/>
      <c r="BV137" s="62"/>
      <c r="BW137" s="62"/>
      <c r="BX137" s="62"/>
      <c r="BY137" s="62"/>
      <c r="BZ137" s="62"/>
      <c r="CA137" s="62"/>
      <c r="CB137" s="62"/>
      <c r="CC137" s="62"/>
      <c r="CD137" s="62"/>
      <c r="CE137" s="62"/>
      <c r="CF137" s="62"/>
      <c r="CG137" s="62"/>
      <c r="CH137" s="62"/>
      <c r="CI137" s="62"/>
      <c r="CJ137" s="62"/>
      <c r="CK137" s="62"/>
      <c r="CL137" s="62"/>
      <c r="CM137" s="62"/>
      <c r="CN137" s="62"/>
      <c r="CO137" s="62"/>
      <c r="CP137" s="62"/>
      <c r="CQ137" s="62"/>
      <c r="CR137" s="62"/>
      <c r="CS137" s="62"/>
      <c r="CT137" s="62"/>
      <c r="CU137" s="62"/>
      <c r="CV137" s="62"/>
      <c r="CW137" s="62"/>
      <c r="CX137" s="62"/>
      <c r="CY137" s="62"/>
      <c r="CZ137" s="62"/>
      <c r="DA137" s="62"/>
      <c r="DB137" s="62"/>
      <c r="DC137" s="62"/>
      <c r="DD137" s="62"/>
      <c r="DE137" s="62"/>
      <c r="DF137" s="62"/>
      <c r="DG137" s="62"/>
      <c r="DH137" s="62"/>
      <c r="DI137" s="62"/>
      <c r="DJ137" s="62"/>
      <c r="DK137" s="62"/>
      <c r="DL137" s="62"/>
      <c r="DM137" s="62"/>
      <c r="DN137" s="62"/>
      <c r="DO137" s="62"/>
      <c r="DP137" s="62"/>
      <c r="DQ137" s="62"/>
      <c r="DR137" s="62"/>
      <c r="DS137" s="62"/>
      <c r="DT137" s="62"/>
      <c r="DU137" s="62"/>
      <c r="DV137" s="62"/>
      <c r="DW137" s="62"/>
      <c r="DX137" s="62"/>
      <c r="DY137" s="62"/>
      <c r="DZ137" s="62"/>
      <c r="EA137" s="62"/>
      <c r="EB137" s="62"/>
      <c r="EC137" s="62"/>
      <c r="ED137" s="62"/>
      <c r="EE137" s="62"/>
      <c r="EF137" s="62"/>
      <c r="EG137" s="62"/>
      <c r="EH137" s="62"/>
      <c r="EI137" s="62"/>
      <c r="EJ137" s="62"/>
      <c r="EK137" s="62"/>
      <c r="EL137" s="62"/>
      <c r="EM137" s="62"/>
      <c r="EN137" s="62"/>
    </row>
    <row r="138" spans="1:144" outlineLevel="1" x14ac:dyDescent="0.2">
      <c r="AQ138" s="62"/>
      <c r="AR138" s="62"/>
      <c r="AS138" s="62"/>
      <c r="AT138" s="62"/>
      <c r="AU138" s="62"/>
      <c r="AV138" s="62"/>
      <c r="AW138" s="62"/>
      <c r="AX138" s="62"/>
      <c r="AY138" s="62"/>
      <c r="AZ138" s="62"/>
      <c r="BA138" s="62"/>
      <c r="BB138" s="62"/>
      <c r="BC138" s="62"/>
      <c r="BD138" s="62"/>
      <c r="BE138" s="62"/>
      <c r="BF138" s="62"/>
      <c r="BG138" s="62"/>
      <c r="BH138" s="62"/>
      <c r="BI138" s="62"/>
      <c r="BJ138" s="62"/>
      <c r="BK138" s="62"/>
      <c r="BL138" s="62"/>
      <c r="BM138" s="62"/>
      <c r="BN138" s="62"/>
      <c r="BO138" s="62"/>
      <c r="BP138" s="62"/>
      <c r="BQ138" s="62"/>
      <c r="BR138" s="62"/>
      <c r="BS138" s="62"/>
      <c r="BT138" s="62"/>
      <c r="BU138" s="62"/>
      <c r="BV138" s="62"/>
      <c r="BW138" s="62"/>
      <c r="BX138" s="62"/>
      <c r="BY138" s="62"/>
      <c r="BZ138" s="62"/>
      <c r="CA138" s="62"/>
      <c r="CB138" s="62"/>
      <c r="CC138" s="62"/>
      <c r="CD138" s="62"/>
      <c r="CE138" s="62"/>
      <c r="CF138" s="62"/>
      <c r="CG138" s="62"/>
      <c r="CH138" s="62"/>
      <c r="CI138" s="62"/>
      <c r="CJ138" s="62"/>
      <c r="CK138" s="62"/>
      <c r="CL138" s="62"/>
      <c r="CM138" s="62"/>
      <c r="CN138" s="62"/>
      <c r="CO138" s="62"/>
      <c r="CP138" s="62"/>
      <c r="CQ138" s="62"/>
      <c r="CR138" s="62"/>
      <c r="CS138" s="62"/>
      <c r="CT138" s="62"/>
      <c r="CU138" s="62"/>
      <c r="CV138" s="62"/>
      <c r="CW138" s="62"/>
      <c r="CX138" s="62"/>
      <c r="CY138" s="62"/>
      <c r="CZ138" s="62"/>
      <c r="DA138" s="62"/>
      <c r="DB138" s="62"/>
      <c r="DC138" s="62"/>
      <c r="DD138" s="62"/>
      <c r="DE138" s="62"/>
      <c r="DF138" s="62"/>
      <c r="DG138" s="62"/>
      <c r="DH138" s="62"/>
      <c r="DI138" s="62"/>
      <c r="DJ138" s="62"/>
      <c r="DK138" s="62"/>
      <c r="DL138" s="62"/>
      <c r="DM138" s="62"/>
      <c r="DN138" s="62"/>
      <c r="DO138" s="62"/>
      <c r="DP138" s="62"/>
      <c r="DQ138" s="62"/>
      <c r="DR138" s="62"/>
      <c r="DS138" s="62"/>
      <c r="DT138" s="62"/>
      <c r="DU138" s="62"/>
      <c r="DV138" s="62"/>
      <c r="DW138" s="62"/>
      <c r="DX138" s="62"/>
      <c r="DY138" s="62"/>
      <c r="DZ138" s="62"/>
      <c r="EA138" s="62"/>
      <c r="EB138" s="62"/>
      <c r="EC138" s="62"/>
      <c r="ED138" s="62"/>
      <c r="EE138" s="62"/>
      <c r="EF138" s="62"/>
      <c r="EG138" s="62"/>
      <c r="EH138" s="62"/>
      <c r="EI138" s="62"/>
      <c r="EJ138" s="62"/>
      <c r="EK138" s="62"/>
      <c r="EL138" s="62"/>
      <c r="EM138" s="62"/>
      <c r="EN138" s="62"/>
    </row>
    <row r="139" spans="1:144" outlineLevel="1" x14ac:dyDescent="0.2">
      <c r="AQ139" s="62"/>
      <c r="AR139" s="62"/>
      <c r="AS139" s="62"/>
      <c r="AT139" s="62"/>
      <c r="AU139" s="62"/>
      <c r="AV139" s="62"/>
      <c r="AW139" s="62"/>
      <c r="AX139" s="62"/>
      <c r="AY139" s="62"/>
      <c r="AZ139" s="62"/>
      <c r="BA139" s="62"/>
      <c r="BB139" s="62"/>
      <c r="BC139" s="62"/>
      <c r="BD139" s="62"/>
      <c r="BE139" s="62"/>
      <c r="BF139" s="62"/>
      <c r="BG139" s="62"/>
      <c r="BH139" s="62"/>
      <c r="BI139" s="62"/>
      <c r="BJ139" s="62"/>
      <c r="BK139" s="62"/>
      <c r="BL139" s="62"/>
      <c r="BM139" s="62"/>
      <c r="BN139" s="62"/>
      <c r="BO139" s="62"/>
      <c r="BP139" s="62"/>
      <c r="BQ139" s="62"/>
      <c r="BR139" s="62"/>
      <c r="BS139" s="62"/>
      <c r="BT139" s="62"/>
      <c r="BU139" s="62"/>
      <c r="BV139" s="62"/>
      <c r="BW139" s="62"/>
      <c r="BX139" s="62"/>
      <c r="BY139" s="62"/>
      <c r="BZ139" s="62"/>
      <c r="CA139" s="62"/>
      <c r="CB139" s="62"/>
      <c r="CC139" s="62"/>
      <c r="CD139" s="62"/>
      <c r="CE139" s="62"/>
      <c r="CF139" s="62"/>
      <c r="CG139" s="62"/>
      <c r="CH139" s="62"/>
      <c r="CI139" s="62"/>
      <c r="CJ139" s="62"/>
      <c r="CK139" s="62"/>
      <c r="CL139" s="62"/>
      <c r="CM139" s="62"/>
      <c r="CN139" s="62"/>
      <c r="CO139" s="62"/>
      <c r="CP139" s="62"/>
      <c r="CQ139" s="62"/>
      <c r="CR139" s="62"/>
      <c r="CS139" s="62"/>
      <c r="CT139" s="62"/>
      <c r="CU139" s="62"/>
      <c r="CV139" s="62"/>
      <c r="CW139" s="62"/>
      <c r="CX139" s="62"/>
      <c r="CY139" s="62"/>
      <c r="CZ139" s="62"/>
      <c r="DA139" s="62"/>
      <c r="DB139" s="62"/>
      <c r="DC139" s="62"/>
      <c r="DD139" s="62"/>
      <c r="DE139" s="62"/>
      <c r="DF139" s="62"/>
      <c r="DG139" s="62"/>
      <c r="DH139" s="62"/>
      <c r="DI139" s="62"/>
      <c r="DJ139" s="62"/>
      <c r="DK139" s="62"/>
      <c r="DL139" s="62"/>
      <c r="DM139" s="62"/>
      <c r="DN139" s="62"/>
      <c r="DO139" s="62"/>
      <c r="DP139" s="62"/>
      <c r="DQ139" s="62"/>
      <c r="DR139" s="62"/>
      <c r="DS139" s="62"/>
      <c r="DT139" s="62"/>
      <c r="DU139" s="62"/>
      <c r="DV139" s="62"/>
      <c r="DW139" s="62"/>
      <c r="DX139" s="62"/>
      <c r="DY139" s="62"/>
      <c r="DZ139" s="62"/>
      <c r="EA139" s="62"/>
      <c r="EB139" s="62"/>
      <c r="EC139" s="62"/>
      <c r="ED139" s="62"/>
      <c r="EE139" s="62"/>
      <c r="EF139" s="62"/>
      <c r="EG139" s="62"/>
      <c r="EH139" s="62"/>
      <c r="EI139" s="62"/>
      <c r="EJ139" s="62"/>
      <c r="EK139" s="62"/>
      <c r="EL139" s="62"/>
      <c r="EM139" s="62"/>
      <c r="EN139" s="62"/>
    </row>
    <row r="140" spans="1:144" outlineLevel="1" x14ac:dyDescent="0.2">
      <c r="AQ140" s="62"/>
      <c r="AR140" s="62"/>
      <c r="AS140" s="62"/>
      <c r="AT140" s="62"/>
      <c r="AU140" s="62"/>
      <c r="AV140" s="62"/>
      <c r="AW140" s="62"/>
      <c r="AX140" s="62"/>
      <c r="AY140" s="62"/>
      <c r="AZ140" s="62"/>
      <c r="BA140" s="62"/>
      <c r="BB140" s="62"/>
      <c r="BC140" s="62"/>
      <c r="BD140" s="62"/>
      <c r="BE140" s="62"/>
      <c r="BF140" s="62"/>
      <c r="BG140" s="62"/>
      <c r="BH140" s="62"/>
      <c r="BI140" s="62"/>
      <c r="BJ140" s="62"/>
      <c r="BK140" s="62"/>
      <c r="BL140" s="62"/>
      <c r="BM140" s="62"/>
      <c r="BN140" s="62"/>
      <c r="BO140" s="62"/>
      <c r="BP140" s="62"/>
      <c r="BQ140" s="62"/>
      <c r="BR140" s="62"/>
      <c r="BS140" s="62"/>
      <c r="BT140" s="62"/>
      <c r="BU140" s="62"/>
      <c r="BV140" s="62"/>
      <c r="BW140" s="62"/>
      <c r="BX140" s="62"/>
      <c r="BY140" s="62"/>
      <c r="BZ140" s="62"/>
      <c r="CA140" s="62"/>
      <c r="CB140" s="62"/>
      <c r="CC140" s="62"/>
      <c r="CD140" s="62"/>
      <c r="CE140" s="62"/>
      <c r="CF140" s="62"/>
      <c r="CG140" s="62"/>
      <c r="CH140" s="62"/>
      <c r="CI140" s="62"/>
      <c r="CJ140" s="62"/>
      <c r="CK140" s="62"/>
      <c r="CL140" s="62"/>
      <c r="CM140" s="62"/>
      <c r="CN140" s="62"/>
      <c r="CO140" s="62"/>
      <c r="CP140" s="62"/>
      <c r="CQ140" s="62"/>
      <c r="CR140" s="62"/>
      <c r="CS140" s="62"/>
      <c r="CT140" s="62"/>
      <c r="CU140" s="62"/>
      <c r="CV140" s="62"/>
      <c r="CW140" s="62"/>
      <c r="CX140" s="62"/>
      <c r="CY140" s="62"/>
      <c r="CZ140" s="62"/>
      <c r="DA140" s="62"/>
      <c r="DB140" s="62"/>
      <c r="DC140" s="62"/>
      <c r="DD140" s="62"/>
      <c r="DE140" s="62"/>
      <c r="DF140" s="62"/>
      <c r="DG140" s="62"/>
      <c r="DH140" s="62"/>
      <c r="DI140" s="62"/>
      <c r="DJ140" s="62"/>
      <c r="DK140" s="62"/>
      <c r="DL140" s="62"/>
      <c r="DM140" s="62"/>
      <c r="DN140" s="62"/>
      <c r="DO140" s="62"/>
      <c r="DP140" s="62"/>
      <c r="DQ140" s="62"/>
      <c r="DR140" s="62"/>
      <c r="DS140" s="62"/>
      <c r="DT140" s="62"/>
      <c r="DU140" s="62"/>
      <c r="DV140" s="62"/>
      <c r="DW140" s="62"/>
      <c r="DX140" s="62"/>
      <c r="DY140" s="62"/>
      <c r="DZ140" s="62"/>
      <c r="EA140" s="62"/>
      <c r="EB140" s="62"/>
      <c r="EC140" s="62"/>
      <c r="ED140" s="62"/>
      <c r="EE140" s="62"/>
      <c r="EF140" s="62"/>
      <c r="EG140" s="62"/>
      <c r="EH140" s="62"/>
      <c r="EI140" s="62"/>
      <c r="EJ140" s="62"/>
      <c r="EK140" s="62"/>
      <c r="EL140" s="62"/>
      <c r="EM140" s="62"/>
      <c r="EN140" s="62"/>
    </row>
    <row r="141" spans="1:144" outlineLevel="1" x14ac:dyDescent="0.2">
      <c r="AQ141" s="62"/>
      <c r="AR141" s="62"/>
      <c r="AS141" s="62"/>
      <c r="AT141" s="62"/>
      <c r="AU141" s="62"/>
      <c r="AV141" s="62"/>
      <c r="AW141" s="62"/>
      <c r="AX141" s="62"/>
      <c r="AY141" s="62"/>
      <c r="AZ141" s="62"/>
      <c r="BA141" s="62"/>
      <c r="BB141" s="62"/>
      <c r="BC141" s="62"/>
      <c r="BD141" s="62"/>
      <c r="BE141" s="62"/>
      <c r="BF141" s="62"/>
      <c r="BG141" s="62"/>
      <c r="BH141" s="62"/>
      <c r="BI141" s="62"/>
      <c r="BJ141" s="62"/>
      <c r="BK141" s="62"/>
      <c r="BL141" s="62"/>
      <c r="BM141" s="62"/>
      <c r="BN141" s="62"/>
      <c r="BO141" s="62"/>
      <c r="BP141" s="62"/>
      <c r="BQ141" s="62"/>
      <c r="BR141" s="62"/>
      <c r="BS141" s="62"/>
      <c r="BT141" s="62"/>
      <c r="BU141" s="62"/>
      <c r="BV141" s="62"/>
      <c r="BW141" s="62"/>
      <c r="BX141" s="62"/>
      <c r="BY141" s="62"/>
      <c r="BZ141" s="62"/>
      <c r="CA141" s="62"/>
      <c r="CB141" s="62"/>
      <c r="CC141" s="62"/>
      <c r="CD141" s="62"/>
      <c r="CE141" s="62"/>
      <c r="CF141" s="62"/>
      <c r="CG141" s="62"/>
      <c r="CH141" s="62"/>
      <c r="CI141" s="62"/>
      <c r="CJ141" s="62"/>
      <c r="CK141" s="62"/>
      <c r="CL141" s="62"/>
      <c r="CM141" s="62"/>
      <c r="CN141" s="62"/>
      <c r="CO141" s="62"/>
      <c r="CP141" s="62"/>
      <c r="CQ141" s="62"/>
      <c r="CR141" s="62"/>
      <c r="CS141" s="62"/>
      <c r="CT141" s="62"/>
      <c r="CU141" s="62"/>
      <c r="CV141" s="62"/>
      <c r="CW141" s="62"/>
      <c r="CX141" s="62"/>
      <c r="CY141" s="62"/>
      <c r="CZ141" s="62"/>
      <c r="DA141" s="62"/>
      <c r="DB141" s="62"/>
      <c r="DC141" s="62"/>
      <c r="DD141" s="62"/>
      <c r="DE141" s="62"/>
      <c r="DF141" s="62"/>
      <c r="DG141" s="62"/>
      <c r="DH141" s="62"/>
      <c r="DI141" s="62"/>
      <c r="DJ141" s="62"/>
      <c r="DK141" s="62"/>
      <c r="DL141" s="62"/>
      <c r="DM141" s="62"/>
      <c r="DN141" s="62"/>
      <c r="DO141" s="62"/>
      <c r="DP141" s="62"/>
      <c r="DQ141" s="62"/>
      <c r="DR141" s="62"/>
      <c r="DS141" s="62"/>
      <c r="DT141" s="62"/>
      <c r="DU141" s="62"/>
      <c r="DV141" s="62"/>
      <c r="DW141" s="62"/>
      <c r="DX141" s="62"/>
      <c r="DY141" s="62"/>
      <c r="DZ141" s="62"/>
      <c r="EA141" s="62"/>
      <c r="EB141" s="62"/>
      <c r="EC141" s="62"/>
      <c r="ED141" s="62"/>
      <c r="EE141" s="62"/>
      <c r="EF141" s="62"/>
      <c r="EG141" s="62"/>
      <c r="EH141" s="62"/>
      <c r="EI141" s="62"/>
      <c r="EJ141" s="62"/>
      <c r="EK141" s="62"/>
      <c r="EL141" s="62"/>
      <c r="EM141" s="62"/>
      <c r="EN141" s="62"/>
    </row>
    <row r="142" spans="1:144" outlineLevel="1" x14ac:dyDescent="0.2">
      <c r="AQ142" s="62"/>
      <c r="AR142" s="62"/>
      <c r="AS142" s="62"/>
      <c r="AT142" s="62"/>
      <c r="AU142" s="62"/>
      <c r="AV142" s="62"/>
      <c r="AW142" s="62"/>
      <c r="AX142" s="62"/>
      <c r="AY142" s="62"/>
      <c r="AZ142" s="62"/>
      <c r="BA142" s="62"/>
      <c r="BB142" s="62"/>
      <c r="BC142" s="62"/>
      <c r="BD142" s="62"/>
      <c r="BE142" s="62"/>
      <c r="BF142" s="62"/>
      <c r="BG142" s="62"/>
      <c r="BH142" s="62"/>
      <c r="BI142" s="62"/>
      <c r="BJ142" s="62"/>
      <c r="BK142" s="62"/>
      <c r="BL142" s="62"/>
      <c r="BM142" s="62"/>
      <c r="BN142" s="62"/>
      <c r="BO142" s="62"/>
      <c r="BP142" s="62"/>
      <c r="BQ142" s="62"/>
      <c r="BR142" s="62"/>
      <c r="BS142" s="62"/>
      <c r="BT142" s="62"/>
      <c r="BU142" s="62"/>
      <c r="BV142" s="62"/>
      <c r="BW142" s="62"/>
      <c r="BX142" s="62"/>
      <c r="BY142" s="62"/>
      <c r="BZ142" s="62"/>
      <c r="CA142" s="62"/>
      <c r="CB142" s="62"/>
      <c r="CC142" s="62"/>
      <c r="CD142" s="62"/>
      <c r="CE142" s="62"/>
      <c r="CF142" s="62"/>
      <c r="CG142" s="62"/>
      <c r="CH142" s="62"/>
      <c r="CI142" s="62"/>
      <c r="CJ142" s="62"/>
      <c r="CK142" s="62"/>
      <c r="CL142" s="62"/>
      <c r="CM142" s="62"/>
      <c r="CN142" s="62"/>
      <c r="CO142" s="62"/>
      <c r="CP142" s="62"/>
      <c r="CQ142" s="62"/>
      <c r="CR142" s="62"/>
      <c r="CS142" s="62"/>
      <c r="CT142" s="62"/>
      <c r="CU142" s="62"/>
      <c r="CV142" s="62"/>
      <c r="CW142" s="62"/>
      <c r="CX142" s="62"/>
      <c r="CY142" s="62"/>
      <c r="CZ142" s="62"/>
      <c r="DA142" s="62"/>
      <c r="DB142" s="62"/>
      <c r="DC142" s="62"/>
      <c r="DD142" s="62"/>
      <c r="DE142" s="62"/>
      <c r="DF142" s="62"/>
      <c r="DG142" s="62"/>
      <c r="DH142" s="62"/>
      <c r="DI142" s="62"/>
      <c r="DJ142" s="62"/>
      <c r="DK142" s="62"/>
      <c r="DL142" s="62"/>
      <c r="DM142" s="62"/>
      <c r="DN142" s="62"/>
      <c r="DO142" s="62"/>
      <c r="DP142" s="62"/>
      <c r="DQ142" s="62"/>
      <c r="DR142" s="62"/>
      <c r="DS142" s="62"/>
      <c r="DT142" s="62"/>
      <c r="DU142" s="62"/>
      <c r="DV142" s="62"/>
      <c r="DW142" s="62"/>
      <c r="DX142" s="62"/>
      <c r="DY142" s="62"/>
      <c r="DZ142" s="62"/>
      <c r="EA142" s="62"/>
      <c r="EB142" s="62"/>
      <c r="EC142" s="62"/>
      <c r="ED142" s="62"/>
      <c r="EE142" s="62"/>
      <c r="EF142" s="62"/>
      <c r="EG142" s="62"/>
      <c r="EH142" s="62"/>
      <c r="EI142" s="62"/>
      <c r="EJ142" s="62"/>
      <c r="EK142" s="62"/>
      <c r="EL142" s="62"/>
      <c r="EM142" s="62"/>
      <c r="EN142" s="62"/>
    </row>
    <row r="143" spans="1:144" outlineLevel="1" x14ac:dyDescent="0.2">
      <c r="AQ143" s="62"/>
      <c r="AR143" s="62"/>
      <c r="AS143" s="62"/>
      <c r="AT143" s="62"/>
      <c r="AU143" s="62"/>
      <c r="AV143" s="62"/>
      <c r="AW143" s="62"/>
      <c r="AX143" s="62"/>
      <c r="AY143" s="62"/>
      <c r="AZ143" s="62"/>
      <c r="BA143" s="62"/>
      <c r="BB143" s="62"/>
      <c r="BC143" s="62"/>
      <c r="BD143" s="62"/>
      <c r="BE143" s="62"/>
      <c r="BF143" s="62"/>
      <c r="BG143" s="62"/>
      <c r="BH143" s="62"/>
      <c r="BI143" s="62"/>
      <c r="BJ143" s="62"/>
      <c r="BK143" s="62"/>
      <c r="BL143" s="62"/>
      <c r="BM143" s="62"/>
      <c r="BN143" s="62"/>
      <c r="BO143" s="62"/>
      <c r="BP143" s="62"/>
      <c r="BQ143" s="62"/>
      <c r="BR143" s="62"/>
      <c r="BS143" s="62"/>
      <c r="BT143" s="62"/>
      <c r="BU143" s="62"/>
      <c r="BV143" s="62"/>
      <c r="BW143" s="62"/>
      <c r="BX143" s="62"/>
      <c r="BY143" s="62"/>
      <c r="BZ143" s="62"/>
      <c r="CA143" s="62"/>
      <c r="CB143" s="62"/>
      <c r="CC143" s="62"/>
      <c r="CD143" s="62"/>
      <c r="CE143" s="62"/>
      <c r="CF143" s="62"/>
      <c r="CG143" s="62"/>
      <c r="CH143" s="62"/>
      <c r="CI143" s="62"/>
      <c r="CJ143" s="62"/>
      <c r="CK143" s="62"/>
      <c r="CL143" s="62"/>
      <c r="CM143" s="62"/>
      <c r="CN143" s="62"/>
      <c r="CO143" s="62"/>
      <c r="CP143" s="62"/>
      <c r="CQ143" s="62"/>
      <c r="CR143" s="62"/>
      <c r="CS143" s="62"/>
      <c r="CT143" s="62"/>
      <c r="CU143" s="62"/>
      <c r="CV143" s="62"/>
      <c r="CW143" s="62"/>
      <c r="CX143" s="62"/>
      <c r="CY143" s="62"/>
      <c r="CZ143" s="62"/>
      <c r="DA143" s="62"/>
      <c r="DB143" s="62"/>
      <c r="DC143" s="62"/>
      <c r="DD143" s="62"/>
      <c r="DE143" s="62"/>
      <c r="DF143" s="62"/>
      <c r="DG143" s="62"/>
      <c r="DH143" s="62"/>
      <c r="DI143" s="62"/>
      <c r="DJ143" s="62"/>
      <c r="DK143" s="62"/>
      <c r="DL143" s="62"/>
      <c r="DM143" s="62"/>
      <c r="DN143" s="62"/>
      <c r="DO143" s="62"/>
      <c r="DP143" s="62"/>
      <c r="DQ143" s="62"/>
      <c r="DR143" s="62"/>
      <c r="DS143" s="62"/>
      <c r="DT143" s="62"/>
      <c r="DU143" s="62"/>
      <c r="DV143" s="62"/>
      <c r="DW143" s="62"/>
      <c r="DX143" s="62"/>
      <c r="DY143" s="62"/>
      <c r="DZ143" s="62"/>
      <c r="EA143" s="62"/>
      <c r="EB143" s="62"/>
      <c r="EC143" s="62"/>
      <c r="ED143" s="62"/>
      <c r="EE143" s="62"/>
      <c r="EF143" s="62"/>
      <c r="EG143" s="62"/>
      <c r="EH143" s="62"/>
      <c r="EI143" s="62"/>
      <c r="EJ143" s="62"/>
      <c r="EK143" s="62"/>
      <c r="EL143" s="62"/>
      <c r="EM143" s="62"/>
      <c r="EN143" s="62"/>
    </row>
    <row r="144" spans="1:144" outlineLevel="1" x14ac:dyDescent="0.2">
      <c r="AQ144" s="62"/>
      <c r="AR144" s="62"/>
      <c r="AS144" s="62"/>
      <c r="AT144" s="62"/>
      <c r="AU144" s="62"/>
      <c r="AV144" s="62"/>
      <c r="AW144" s="62"/>
      <c r="AX144" s="62"/>
      <c r="AY144" s="62"/>
      <c r="AZ144" s="62"/>
      <c r="BA144" s="62"/>
      <c r="BB144" s="62"/>
      <c r="BC144" s="62"/>
      <c r="BD144" s="62"/>
      <c r="BE144" s="62"/>
      <c r="BF144" s="62"/>
      <c r="BG144" s="62"/>
      <c r="BH144" s="62"/>
      <c r="BI144" s="62"/>
      <c r="BJ144" s="62"/>
      <c r="BK144" s="62"/>
      <c r="BL144" s="62"/>
      <c r="BM144" s="62"/>
      <c r="BN144" s="62"/>
      <c r="BO144" s="62"/>
      <c r="BP144" s="62"/>
      <c r="BQ144" s="62"/>
      <c r="BR144" s="62"/>
      <c r="BS144" s="62"/>
      <c r="BT144" s="62"/>
      <c r="BU144" s="62"/>
      <c r="BV144" s="62"/>
      <c r="BW144" s="62"/>
      <c r="BX144" s="62"/>
      <c r="BY144" s="62"/>
      <c r="BZ144" s="62"/>
      <c r="CA144" s="62"/>
      <c r="CB144" s="62"/>
      <c r="CC144" s="62"/>
      <c r="CD144" s="62"/>
      <c r="CE144" s="62"/>
      <c r="CF144" s="62"/>
      <c r="CG144" s="62"/>
      <c r="CH144" s="62"/>
      <c r="CI144" s="62"/>
      <c r="CJ144" s="62"/>
      <c r="CK144" s="62"/>
      <c r="CL144" s="62"/>
      <c r="CM144" s="62"/>
      <c r="CN144" s="62"/>
      <c r="CO144" s="62"/>
      <c r="CP144" s="62"/>
      <c r="CQ144" s="62"/>
      <c r="CR144" s="62"/>
      <c r="CS144" s="62"/>
      <c r="CT144" s="62"/>
      <c r="CU144" s="62"/>
      <c r="CV144" s="62"/>
      <c r="CW144" s="62"/>
      <c r="CX144" s="62"/>
      <c r="CY144" s="62"/>
      <c r="CZ144" s="62"/>
      <c r="DA144" s="62"/>
      <c r="DB144" s="62"/>
      <c r="DC144" s="62"/>
      <c r="DD144" s="62"/>
      <c r="DE144" s="62"/>
      <c r="DF144" s="62"/>
      <c r="DG144" s="62"/>
      <c r="DH144" s="62"/>
      <c r="DI144" s="62"/>
      <c r="DJ144" s="62"/>
      <c r="DK144" s="62"/>
      <c r="DL144" s="62"/>
      <c r="DM144" s="62"/>
      <c r="DN144" s="62"/>
      <c r="DO144" s="62"/>
      <c r="DP144" s="62"/>
      <c r="DQ144" s="62"/>
      <c r="DR144" s="62"/>
      <c r="DS144" s="62"/>
      <c r="DT144" s="62"/>
      <c r="DU144" s="62"/>
      <c r="DV144" s="62"/>
      <c r="DW144" s="62"/>
      <c r="DX144" s="62"/>
      <c r="DY144" s="62"/>
      <c r="DZ144" s="62"/>
      <c r="EA144" s="62"/>
      <c r="EB144" s="62"/>
      <c r="EC144" s="62"/>
      <c r="ED144" s="62"/>
      <c r="EE144" s="62"/>
      <c r="EF144" s="62"/>
      <c r="EG144" s="62"/>
      <c r="EH144" s="62"/>
      <c r="EI144" s="62"/>
      <c r="EJ144" s="62"/>
      <c r="EK144" s="62"/>
      <c r="EL144" s="62"/>
      <c r="EM144" s="62"/>
      <c r="EN144" s="62"/>
    </row>
    <row r="145" spans="1:144" outlineLevel="1" x14ac:dyDescent="0.2">
      <c r="AQ145" s="62"/>
      <c r="AR145" s="62"/>
      <c r="AS145" s="62"/>
      <c r="AT145" s="62"/>
      <c r="AU145" s="62"/>
      <c r="AV145" s="62"/>
      <c r="AW145" s="62"/>
      <c r="AX145" s="62"/>
      <c r="AY145" s="62"/>
      <c r="AZ145" s="62"/>
      <c r="BA145" s="62"/>
      <c r="BB145" s="62"/>
      <c r="BC145" s="62"/>
      <c r="BD145" s="62"/>
      <c r="BE145" s="62"/>
      <c r="BF145" s="62"/>
      <c r="BG145" s="62"/>
      <c r="BH145" s="62"/>
      <c r="BI145" s="62"/>
      <c r="BJ145" s="62"/>
      <c r="BK145" s="62"/>
      <c r="BL145" s="62"/>
      <c r="BM145" s="62"/>
      <c r="BN145" s="62"/>
      <c r="BO145" s="62"/>
      <c r="BP145" s="62"/>
      <c r="BQ145" s="62"/>
      <c r="BR145" s="62"/>
      <c r="BS145" s="62"/>
      <c r="BT145" s="62"/>
      <c r="BU145" s="62"/>
      <c r="BV145" s="62"/>
      <c r="BW145" s="62"/>
      <c r="BX145" s="62"/>
      <c r="BY145" s="62"/>
      <c r="BZ145" s="62"/>
      <c r="CA145" s="62"/>
      <c r="CB145" s="62"/>
      <c r="CC145" s="62"/>
      <c r="CD145" s="62"/>
      <c r="CE145" s="62"/>
      <c r="CF145" s="62"/>
      <c r="CG145" s="62"/>
      <c r="CH145" s="62"/>
      <c r="CI145" s="62"/>
      <c r="CJ145" s="62"/>
      <c r="CK145" s="62"/>
      <c r="CL145" s="62"/>
      <c r="CM145" s="62"/>
      <c r="CN145" s="62"/>
      <c r="CO145" s="62"/>
      <c r="CP145" s="62"/>
      <c r="CQ145" s="62"/>
      <c r="CR145" s="62"/>
      <c r="CS145" s="62"/>
      <c r="CT145" s="62"/>
      <c r="CU145" s="62"/>
      <c r="CV145" s="62"/>
      <c r="CW145" s="62"/>
      <c r="CX145" s="62"/>
      <c r="CY145" s="62"/>
      <c r="CZ145" s="62"/>
      <c r="DA145" s="62"/>
      <c r="DB145" s="62"/>
      <c r="DC145" s="62"/>
      <c r="DD145" s="62"/>
      <c r="DE145" s="62"/>
      <c r="DF145" s="62"/>
      <c r="DG145" s="62"/>
      <c r="DH145" s="62"/>
      <c r="DI145" s="62"/>
      <c r="DJ145" s="62"/>
      <c r="DK145" s="62"/>
      <c r="DL145" s="62"/>
      <c r="DM145" s="62"/>
      <c r="DN145" s="62"/>
      <c r="DO145" s="62"/>
      <c r="DP145" s="62"/>
      <c r="DQ145" s="62"/>
      <c r="DR145" s="62"/>
      <c r="DS145" s="62"/>
      <c r="DT145" s="62"/>
      <c r="DU145" s="62"/>
      <c r="DV145" s="62"/>
      <c r="DW145" s="62"/>
      <c r="DX145" s="62"/>
      <c r="DY145" s="62"/>
      <c r="DZ145" s="62"/>
      <c r="EA145" s="62"/>
      <c r="EB145" s="62"/>
      <c r="EC145" s="62"/>
      <c r="ED145" s="62"/>
      <c r="EE145" s="62"/>
      <c r="EF145" s="62"/>
      <c r="EG145" s="62"/>
      <c r="EH145" s="62"/>
      <c r="EI145" s="62"/>
      <c r="EJ145" s="62"/>
      <c r="EK145" s="62"/>
      <c r="EL145" s="62"/>
      <c r="EM145" s="62"/>
      <c r="EN145" s="62"/>
    </row>
    <row r="146" spans="1:144" outlineLevel="1" x14ac:dyDescent="0.2">
      <c r="AQ146" s="62"/>
      <c r="AR146" s="62"/>
      <c r="AS146" s="62"/>
      <c r="AT146" s="62"/>
      <c r="AU146" s="62"/>
      <c r="AV146" s="62"/>
      <c r="AW146" s="62"/>
      <c r="AX146" s="62"/>
      <c r="AY146" s="62"/>
      <c r="AZ146" s="62"/>
      <c r="BA146" s="62"/>
      <c r="BB146" s="62"/>
      <c r="BC146" s="62"/>
      <c r="BD146" s="62"/>
      <c r="BE146" s="62"/>
      <c r="BF146" s="62"/>
      <c r="BG146" s="62"/>
      <c r="BH146" s="62"/>
      <c r="BI146" s="62"/>
      <c r="BJ146" s="62"/>
      <c r="BK146" s="62"/>
      <c r="BL146" s="62"/>
      <c r="BM146" s="62"/>
      <c r="BN146" s="62"/>
      <c r="BO146" s="62"/>
      <c r="BP146" s="62"/>
      <c r="BQ146" s="62"/>
      <c r="BR146" s="62"/>
      <c r="BS146" s="62"/>
      <c r="BT146" s="62"/>
      <c r="BU146" s="62"/>
      <c r="BV146" s="62"/>
      <c r="BW146" s="62"/>
      <c r="BX146" s="62"/>
      <c r="BY146" s="62"/>
      <c r="BZ146" s="62"/>
      <c r="CA146" s="62"/>
      <c r="CB146" s="62"/>
      <c r="CC146" s="62"/>
      <c r="CD146" s="62"/>
      <c r="CE146" s="62"/>
      <c r="CF146" s="62"/>
      <c r="CG146" s="62"/>
      <c r="CH146" s="62"/>
      <c r="CI146" s="62"/>
      <c r="CJ146" s="62"/>
      <c r="CK146" s="62"/>
      <c r="CL146" s="62"/>
      <c r="CM146" s="62"/>
      <c r="CN146" s="62"/>
      <c r="CO146" s="62"/>
      <c r="CP146" s="62"/>
      <c r="CQ146" s="62"/>
      <c r="CR146" s="62"/>
      <c r="CS146" s="62"/>
      <c r="CT146" s="62"/>
      <c r="CU146" s="62"/>
      <c r="CV146" s="62"/>
      <c r="CW146" s="62"/>
      <c r="CX146" s="62"/>
      <c r="CY146" s="62"/>
      <c r="CZ146" s="62"/>
      <c r="DA146" s="62"/>
      <c r="DB146" s="62"/>
      <c r="DC146" s="62"/>
      <c r="DD146" s="62"/>
      <c r="DE146" s="62"/>
      <c r="DF146" s="62"/>
      <c r="DG146" s="62"/>
      <c r="DH146" s="62"/>
      <c r="DI146" s="62"/>
      <c r="DJ146" s="62"/>
      <c r="DK146" s="62"/>
      <c r="DL146" s="62"/>
      <c r="DM146" s="62"/>
      <c r="DN146" s="62"/>
      <c r="DO146" s="62"/>
      <c r="DP146" s="62"/>
      <c r="DQ146" s="62"/>
      <c r="DR146" s="62"/>
      <c r="DS146" s="62"/>
      <c r="DT146" s="62"/>
      <c r="DU146" s="62"/>
      <c r="DV146" s="62"/>
      <c r="DW146" s="62"/>
      <c r="DX146" s="62"/>
      <c r="DY146" s="62"/>
      <c r="DZ146" s="62"/>
      <c r="EA146" s="62"/>
      <c r="EB146" s="62"/>
      <c r="EC146" s="62"/>
      <c r="ED146" s="62"/>
      <c r="EE146" s="62"/>
      <c r="EF146" s="62"/>
      <c r="EG146" s="62"/>
      <c r="EH146" s="62"/>
      <c r="EI146" s="62"/>
      <c r="EJ146" s="62"/>
      <c r="EK146" s="62"/>
      <c r="EL146" s="62"/>
      <c r="EM146" s="62"/>
      <c r="EN146" s="62"/>
    </row>
    <row r="147" spans="1:144" outlineLevel="1" x14ac:dyDescent="0.2">
      <c r="AQ147" s="62"/>
      <c r="AR147" s="62"/>
      <c r="AS147" s="62"/>
      <c r="AT147" s="62"/>
      <c r="AU147" s="62"/>
      <c r="AV147" s="62"/>
      <c r="AW147" s="62"/>
      <c r="AX147" s="62"/>
      <c r="AY147" s="62"/>
      <c r="AZ147" s="62"/>
      <c r="BA147" s="62"/>
      <c r="BB147" s="62"/>
      <c r="BC147" s="62"/>
      <c r="BD147" s="62"/>
      <c r="BE147" s="62"/>
      <c r="BF147" s="62"/>
      <c r="BG147" s="62"/>
      <c r="BH147" s="62"/>
      <c r="BI147" s="62"/>
      <c r="BJ147" s="62"/>
      <c r="BK147" s="62"/>
      <c r="BL147" s="62"/>
      <c r="BM147" s="62"/>
      <c r="BN147" s="62"/>
      <c r="BO147" s="62"/>
      <c r="BP147" s="62"/>
      <c r="BQ147" s="62"/>
      <c r="BR147" s="62"/>
      <c r="BS147" s="62"/>
      <c r="BT147" s="62"/>
      <c r="BU147" s="62"/>
      <c r="BV147" s="62"/>
      <c r="BW147" s="62"/>
      <c r="BX147" s="62"/>
      <c r="BY147" s="62"/>
      <c r="BZ147" s="62"/>
      <c r="CA147" s="62"/>
      <c r="CB147" s="62"/>
      <c r="CC147" s="62"/>
      <c r="CD147" s="62"/>
      <c r="CE147" s="62"/>
      <c r="CF147" s="62"/>
      <c r="CG147" s="62"/>
      <c r="CH147" s="62"/>
      <c r="CI147" s="62"/>
      <c r="CJ147" s="62"/>
      <c r="CK147" s="62"/>
      <c r="CL147" s="62"/>
      <c r="CM147" s="62"/>
      <c r="CN147" s="62"/>
      <c r="CO147" s="62"/>
      <c r="CP147" s="62"/>
      <c r="CQ147" s="62"/>
      <c r="CR147" s="62"/>
      <c r="CS147" s="62"/>
      <c r="CT147" s="62"/>
      <c r="CU147" s="62"/>
      <c r="CV147" s="62"/>
      <c r="CW147" s="62"/>
      <c r="CX147" s="62"/>
      <c r="CY147" s="62"/>
      <c r="CZ147" s="62"/>
      <c r="DA147" s="62"/>
      <c r="DB147" s="62"/>
      <c r="DC147" s="62"/>
      <c r="DD147" s="62"/>
      <c r="DE147" s="62"/>
      <c r="DF147" s="62"/>
      <c r="DG147" s="62"/>
      <c r="DH147" s="62"/>
      <c r="DI147" s="62"/>
      <c r="DJ147" s="62"/>
      <c r="DK147" s="62"/>
      <c r="DL147" s="62"/>
      <c r="DM147" s="62"/>
      <c r="DN147" s="62"/>
      <c r="DO147" s="62"/>
      <c r="DP147" s="62"/>
      <c r="DQ147" s="62"/>
      <c r="DR147" s="62"/>
      <c r="DS147" s="62"/>
      <c r="DT147" s="62"/>
      <c r="DU147" s="62"/>
      <c r="DV147" s="62"/>
      <c r="DW147" s="62"/>
      <c r="DX147" s="62"/>
      <c r="DY147" s="62"/>
      <c r="DZ147" s="62"/>
      <c r="EA147" s="62"/>
      <c r="EB147" s="62"/>
      <c r="EC147" s="62"/>
      <c r="ED147" s="62"/>
      <c r="EE147" s="62"/>
      <c r="EF147" s="62"/>
      <c r="EG147" s="62"/>
      <c r="EH147" s="62"/>
      <c r="EI147" s="62"/>
      <c r="EJ147" s="62"/>
      <c r="EK147" s="62"/>
      <c r="EL147" s="62"/>
      <c r="EM147" s="62"/>
      <c r="EN147" s="62"/>
    </row>
    <row r="148" spans="1:144" outlineLevel="1" x14ac:dyDescent="0.2">
      <c r="AQ148" s="62"/>
      <c r="AR148" s="62"/>
      <c r="AS148" s="62"/>
      <c r="AT148" s="62"/>
      <c r="AU148" s="62"/>
      <c r="AV148" s="62"/>
      <c r="AW148" s="62"/>
      <c r="AX148" s="62"/>
      <c r="AY148" s="62"/>
      <c r="AZ148" s="62"/>
      <c r="BA148" s="62"/>
      <c r="BB148" s="62"/>
      <c r="BC148" s="62"/>
      <c r="BD148" s="62"/>
      <c r="BE148" s="62"/>
      <c r="BF148" s="62"/>
      <c r="BG148" s="62"/>
      <c r="BH148" s="62"/>
      <c r="BI148" s="62"/>
      <c r="BJ148" s="62"/>
      <c r="BK148" s="62"/>
      <c r="BL148" s="62"/>
      <c r="BM148" s="62"/>
      <c r="BN148" s="62"/>
      <c r="BO148" s="62"/>
      <c r="BP148" s="62"/>
      <c r="BQ148" s="62"/>
      <c r="BR148" s="62"/>
      <c r="BS148" s="62"/>
      <c r="BT148" s="62"/>
      <c r="BU148" s="62"/>
      <c r="BV148" s="62"/>
      <c r="BW148" s="62"/>
      <c r="BX148" s="62"/>
      <c r="BY148" s="62"/>
      <c r="BZ148" s="62"/>
      <c r="CA148" s="62"/>
      <c r="CB148" s="62"/>
      <c r="CC148" s="62"/>
      <c r="CD148" s="62"/>
      <c r="CE148" s="62"/>
      <c r="CF148" s="62"/>
      <c r="CG148" s="62"/>
      <c r="CH148" s="62"/>
      <c r="CI148" s="62"/>
      <c r="CJ148" s="62"/>
      <c r="CK148" s="62"/>
      <c r="CL148" s="62"/>
      <c r="CM148" s="62"/>
      <c r="CN148" s="62"/>
      <c r="CO148" s="62"/>
      <c r="CP148" s="62"/>
      <c r="CQ148" s="62"/>
      <c r="CR148" s="62"/>
      <c r="CS148" s="62"/>
      <c r="CT148" s="62"/>
      <c r="CU148" s="62"/>
      <c r="CV148" s="62"/>
      <c r="CW148" s="62"/>
      <c r="CX148" s="62"/>
      <c r="CY148" s="62"/>
      <c r="CZ148" s="62"/>
      <c r="DA148" s="62"/>
      <c r="DB148" s="62"/>
      <c r="DC148" s="62"/>
      <c r="DD148" s="62"/>
      <c r="DE148" s="62"/>
      <c r="DF148" s="62"/>
      <c r="DG148" s="62"/>
      <c r="DH148" s="62"/>
      <c r="DI148" s="62"/>
      <c r="DJ148" s="62"/>
      <c r="DK148" s="62"/>
      <c r="DL148" s="62"/>
      <c r="DM148" s="62"/>
      <c r="DN148" s="62"/>
      <c r="DO148" s="62"/>
      <c r="DP148" s="62"/>
      <c r="DQ148" s="62"/>
      <c r="DR148" s="62"/>
      <c r="DS148" s="62"/>
      <c r="DT148" s="62"/>
      <c r="DU148" s="62"/>
      <c r="DV148" s="62"/>
      <c r="DW148" s="62"/>
      <c r="DX148" s="62"/>
      <c r="DY148" s="62"/>
      <c r="DZ148" s="62"/>
      <c r="EA148" s="62"/>
      <c r="EB148" s="62"/>
      <c r="EC148" s="62"/>
      <c r="ED148" s="62"/>
      <c r="EE148" s="62"/>
      <c r="EF148" s="62"/>
      <c r="EG148" s="62"/>
      <c r="EH148" s="62"/>
      <c r="EI148" s="62"/>
      <c r="EJ148" s="62"/>
      <c r="EK148" s="62"/>
      <c r="EL148" s="62"/>
      <c r="EM148" s="62"/>
      <c r="EN148" s="62"/>
    </row>
    <row r="149" spans="1:144" outlineLevel="1" x14ac:dyDescent="0.2">
      <c r="AQ149" s="62"/>
      <c r="AR149" s="62"/>
      <c r="AS149" s="62"/>
      <c r="AT149" s="62"/>
      <c r="AU149" s="62"/>
      <c r="AV149" s="62"/>
      <c r="AW149" s="62"/>
      <c r="AX149" s="62"/>
      <c r="AY149" s="62"/>
      <c r="AZ149" s="62"/>
      <c r="BA149" s="62"/>
      <c r="BB149" s="62"/>
      <c r="BC149" s="62"/>
      <c r="BD149" s="62"/>
      <c r="BE149" s="62"/>
      <c r="BF149" s="62"/>
      <c r="BG149" s="62"/>
      <c r="BH149" s="62"/>
      <c r="BI149" s="62"/>
      <c r="BJ149" s="62"/>
      <c r="BK149" s="62"/>
      <c r="BL149" s="62"/>
      <c r="BM149" s="62"/>
      <c r="BN149" s="62"/>
      <c r="BO149" s="62"/>
      <c r="BP149" s="62"/>
      <c r="BQ149" s="62"/>
      <c r="BR149" s="62"/>
      <c r="BS149" s="62"/>
      <c r="BT149" s="62"/>
      <c r="BU149" s="62"/>
      <c r="BV149" s="62"/>
      <c r="BW149" s="62"/>
      <c r="BX149" s="62"/>
      <c r="BY149" s="62"/>
      <c r="BZ149" s="62"/>
      <c r="CA149" s="62"/>
      <c r="CB149" s="62"/>
      <c r="CC149" s="62"/>
      <c r="CD149" s="62"/>
      <c r="CE149" s="62"/>
      <c r="CF149" s="62"/>
      <c r="CG149" s="62"/>
      <c r="CH149" s="62"/>
      <c r="CI149" s="62"/>
      <c r="CJ149" s="62"/>
      <c r="CK149" s="62"/>
      <c r="CL149" s="62"/>
      <c r="CM149" s="62"/>
      <c r="CN149" s="62"/>
      <c r="CO149" s="62"/>
      <c r="CP149" s="62"/>
      <c r="CQ149" s="62"/>
      <c r="CR149" s="62"/>
      <c r="CS149" s="62"/>
      <c r="CT149" s="62"/>
      <c r="CU149" s="62"/>
      <c r="CV149" s="62"/>
      <c r="CW149" s="62"/>
      <c r="CX149" s="62"/>
      <c r="CY149" s="62"/>
      <c r="CZ149" s="62"/>
      <c r="DA149" s="62"/>
      <c r="DB149" s="62"/>
      <c r="DC149" s="62"/>
      <c r="DD149" s="62"/>
      <c r="DE149" s="62"/>
      <c r="DF149" s="62"/>
      <c r="DG149" s="62"/>
      <c r="DH149" s="62"/>
      <c r="DI149" s="62"/>
      <c r="DJ149" s="62"/>
      <c r="DK149" s="62"/>
      <c r="DL149" s="62"/>
      <c r="DM149" s="62"/>
      <c r="DN149" s="62"/>
      <c r="DO149" s="62"/>
      <c r="DP149" s="62"/>
      <c r="DQ149" s="62"/>
      <c r="DR149" s="62"/>
      <c r="DS149" s="62"/>
      <c r="DT149" s="62"/>
      <c r="DU149" s="62"/>
      <c r="DV149" s="62"/>
      <c r="DW149" s="62"/>
      <c r="DX149" s="62"/>
      <c r="DY149" s="62"/>
      <c r="DZ149" s="62"/>
      <c r="EA149" s="62"/>
      <c r="EB149" s="62"/>
      <c r="EC149" s="62"/>
      <c r="ED149" s="62"/>
      <c r="EE149" s="62"/>
      <c r="EF149" s="62"/>
      <c r="EG149" s="62"/>
      <c r="EH149" s="62"/>
      <c r="EI149" s="62"/>
      <c r="EJ149" s="62"/>
      <c r="EK149" s="62"/>
      <c r="EL149" s="62"/>
      <c r="EM149" s="62"/>
      <c r="EN149" s="62"/>
    </row>
    <row r="150" spans="1:144" outlineLevel="1" x14ac:dyDescent="0.2">
      <c r="AQ150" s="62"/>
      <c r="AR150" s="62"/>
      <c r="AS150" s="62"/>
      <c r="AT150" s="62"/>
      <c r="AU150" s="62"/>
      <c r="AV150" s="62"/>
      <c r="AW150" s="62"/>
      <c r="AX150" s="62"/>
      <c r="AY150" s="62"/>
      <c r="AZ150" s="62"/>
      <c r="BA150" s="62"/>
      <c r="BB150" s="62"/>
      <c r="BC150" s="62"/>
      <c r="BD150" s="62"/>
      <c r="BE150" s="62"/>
      <c r="BF150" s="62"/>
      <c r="BG150" s="62"/>
      <c r="BH150" s="62"/>
      <c r="BI150" s="62"/>
      <c r="BJ150" s="62"/>
      <c r="BK150" s="62"/>
      <c r="BL150" s="62"/>
      <c r="BM150" s="62"/>
      <c r="BN150" s="62"/>
      <c r="BO150" s="62"/>
      <c r="BP150" s="62"/>
      <c r="BQ150" s="62"/>
      <c r="BR150" s="62"/>
      <c r="BS150" s="62"/>
      <c r="BT150" s="62"/>
      <c r="BU150" s="62"/>
      <c r="BV150" s="62"/>
      <c r="BW150" s="62"/>
      <c r="BX150" s="62"/>
      <c r="BY150" s="62"/>
      <c r="BZ150" s="62"/>
      <c r="CA150" s="62"/>
      <c r="CB150" s="62"/>
      <c r="CC150" s="62"/>
      <c r="CD150" s="62"/>
      <c r="CE150" s="62"/>
      <c r="CF150" s="62"/>
      <c r="CG150" s="62"/>
      <c r="CH150" s="62"/>
      <c r="CI150" s="62"/>
      <c r="CJ150" s="62"/>
      <c r="CK150" s="62"/>
      <c r="CL150" s="62"/>
      <c r="CM150" s="62"/>
      <c r="CN150" s="62"/>
      <c r="CO150" s="62"/>
      <c r="CP150" s="62"/>
      <c r="CQ150" s="62"/>
      <c r="CR150" s="62"/>
      <c r="CS150" s="62"/>
      <c r="CT150" s="62"/>
      <c r="CU150" s="62"/>
      <c r="CV150" s="62"/>
      <c r="CW150" s="62"/>
      <c r="CX150" s="62"/>
      <c r="CY150" s="62"/>
      <c r="CZ150" s="62"/>
      <c r="DA150" s="62"/>
      <c r="DB150" s="62"/>
      <c r="DC150" s="62"/>
      <c r="DD150" s="62"/>
      <c r="DE150" s="62"/>
      <c r="DF150" s="62"/>
      <c r="DG150" s="62"/>
      <c r="DH150" s="62"/>
      <c r="DI150" s="62"/>
      <c r="DJ150" s="62"/>
      <c r="DK150" s="62"/>
      <c r="DL150" s="62"/>
      <c r="DM150" s="62"/>
      <c r="DN150" s="62"/>
      <c r="DO150" s="62"/>
      <c r="DP150" s="62"/>
      <c r="DQ150" s="62"/>
      <c r="DR150" s="62"/>
      <c r="DS150" s="62"/>
      <c r="DT150" s="62"/>
      <c r="DU150" s="62"/>
      <c r="DV150" s="62"/>
      <c r="DW150" s="62"/>
      <c r="DX150" s="62"/>
      <c r="DY150" s="62"/>
      <c r="DZ150" s="62"/>
      <c r="EA150" s="62"/>
      <c r="EB150" s="62"/>
      <c r="EC150" s="62"/>
      <c r="ED150" s="62"/>
      <c r="EE150" s="62"/>
      <c r="EF150" s="62"/>
      <c r="EG150" s="62"/>
      <c r="EH150" s="62"/>
      <c r="EI150" s="62"/>
      <c r="EJ150" s="62"/>
      <c r="EK150" s="62"/>
      <c r="EL150" s="62"/>
      <c r="EM150" s="62"/>
      <c r="EN150" s="62"/>
    </row>
    <row r="151" spans="1:144" outlineLevel="1" x14ac:dyDescent="0.2">
      <c r="AQ151" s="62"/>
      <c r="AR151" s="62"/>
      <c r="AS151" s="62"/>
      <c r="AT151" s="62"/>
      <c r="AU151" s="62"/>
      <c r="AV151" s="62"/>
      <c r="AW151" s="62"/>
      <c r="AX151" s="62"/>
      <c r="AY151" s="62"/>
      <c r="AZ151" s="62"/>
      <c r="BA151" s="62"/>
      <c r="BB151" s="62"/>
      <c r="BC151" s="62"/>
      <c r="BD151" s="62"/>
      <c r="BE151" s="62"/>
      <c r="BF151" s="62"/>
      <c r="BG151" s="62"/>
      <c r="BH151" s="62"/>
      <c r="BI151" s="62"/>
      <c r="BJ151" s="62"/>
      <c r="BK151" s="62"/>
      <c r="BL151" s="62"/>
      <c r="BM151" s="62"/>
      <c r="BN151" s="62"/>
      <c r="BO151" s="62"/>
      <c r="BP151" s="62"/>
      <c r="BQ151" s="62"/>
      <c r="BR151" s="62"/>
      <c r="BS151" s="62"/>
      <c r="BT151" s="62"/>
      <c r="BU151" s="62"/>
      <c r="BV151" s="62"/>
      <c r="BW151" s="62"/>
      <c r="BX151" s="62"/>
      <c r="BY151" s="62"/>
      <c r="BZ151" s="62"/>
      <c r="CA151" s="62"/>
      <c r="CB151" s="62"/>
      <c r="CC151" s="62"/>
      <c r="CD151" s="62"/>
      <c r="CE151" s="62"/>
      <c r="CF151" s="62"/>
      <c r="CG151" s="62"/>
      <c r="CH151" s="62"/>
      <c r="CI151" s="62"/>
      <c r="CJ151" s="62"/>
      <c r="CK151" s="62"/>
      <c r="CL151" s="62"/>
      <c r="CM151" s="62"/>
      <c r="CN151" s="62"/>
      <c r="CO151" s="62"/>
      <c r="CP151" s="62"/>
      <c r="CQ151" s="62"/>
      <c r="CR151" s="62"/>
      <c r="CS151" s="62"/>
      <c r="CT151" s="62"/>
      <c r="CU151" s="62"/>
      <c r="CV151" s="62"/>
      <c r="CW151" s="62"/>
      <c r="CX151" s="62"/>
      <c r="CY151" s="62"/>
      <c r="CZ151" s="62"/>
      <c r="DA151" s="62"/>
      <c r="DB151" s="62"/>
      <c r="DC151" s="62"/>
      <c r="DD151" s="62"/>
      <c r="DE151" s="62"/>
      <c r="DF151" s="62"/>
      <c r="DG151" s="62"/>
      <c r="DH151" s="62"/>
      <c r="DI151" s="62"/>
      <c r="DJ151" s="62"/>
      <c r="DK151" s="62"/>
      <c r="DL151" s="62"/>
      <c r="DM151" s="62"/>
      <c r="DN151" s="62"/>
      <c r="DO151" s="62"/>
      <c r="DP151" s="62"/>
      <c r="DQ151" s="62"/>
      <c r="DR151" s="62"/>
      <c r="DS151" s="62"/>
      <c r="DT151" s="62"/>
      <c r="DU151" s="62"/>
      <c r="DV151" s="62"/>
      <c r="DW151" s="62"/>
      <c r="DX151" s="62"/>
      <c r="DY151" s="62"/>
      <c r="DZ151" s="62"/>
      <c r="EA151" s="62"/>
      <c r="EB151" s="62"/>
      <c r="EC151" s="62"/>
      <c r="ED151" s="62"/>
      <c r="EE151" s="62"/>
      <c r="EF151" s="62"/>
      <c r="EG151" s="62"/>
      <c r="EH151" s="62"/>
      <c r="EI151" s="62"/>
      <c r="EJ151" s="62"/>
      <c r="EK151" s="62"/>
      <c r="EL151" s="62"/>
      <c r="EM151" s="62"/>
      <c r="EN151" s="62"/>
    </row>
    <row r="152" spans="1:144" outlineLevel="1" x14ac:dyDescent="0.2">
      <c r="AQ152" s="62"/>
      <c r="AR152" s="62"/>
      <c r="AS152" s="62"/>
      <c r="AT152" s="62"/>
      <c r="AU152" s="62"/>
      <c r="AV152" s="62"/>
      <c r="AW152" s="62"/>
      <c r="AX152" s="62"/>
      <c r="AY152" s="62"/>
      <c r="AZ152" s="62"/>
      <c r="BA152" s="62"/>
      <c r="BB152" s="62"/>
      <c r="BC152" s="62"/>
      <c r="BD152" s="62"/>
      <c r="BE152" s="62"/>
      <c r="BF152" s="62"/>
      <c r="BG152" s="62"/>
      <c r="BH152" s="62"/>
      <c r="BI152" s="62"/>
      <c r="BJ152" s="62"/>
      <c r="BK152" s="62"/>
      <c r="BL152" s="62"/>
      <c r="BM152" s="62"/>
      <c r="BN152" s="62"/>
      <c r="BO152" s="62"/>
      <c r="BP152" s="62"/>
      <c r="BQ152" s="62"/>
      <c r="BR152" s="62"/>
      <c r="BS152" s="62"/>
      <c r="BT152" s="62"/>
      <c r="BU152" s="62"/>
      <c r="BV152" s="62"/>
      <c r="BW152" s="62"/>
      <c r="BX152" s="62"/>
      <c r="BY152" s="62"/>
      <c r="BZ152" s="62"/>
      <c r="CA152" s="62"/>
      <c r="CB152" s="62"/>
      <c r="CC152" s="62"/>
      <c r="CD152" s="62"/>
      <c r="CE152" s="62"/>
      <c r="CF152" s="62"/>
      <c r="CG152" s="62"/>
      <c r="CH152" s="62"/>
      <c r="CI152" s="62"/>
      <c r="CJ152" s="62"/>
      <c r="CK152" s="62"/>
      <c r="CL152" s="62"/>
      <c r="CM152" s="62"/>
      <c r="CN152" s="62"/>
      <c r="CO152" s="62"/>
      <c r="CP152" s="62"/>
      <c r="CQ152" s="62"/>
      <c r="CR152" s="62"/>
      <c r="CS152" s="62"/>
      <c r="CT152" s="62"/>
      <c r="CU152" s="62"/>
      <c r="CV152" s="62"/>
      <c r="CW152" s="62"/>
      <c r="CX152" s="62"/>
      <c r="CY152" s="62"/>
      <c r="CZ152" s="62"/>
      <c r="DA152" s="62"/>
      <c r="DB152" s="62"/>
      <c r="DC152" s="62"/>
      <c r="DD152" s="62"/>
      <c r="DE152" s="62"/>
      <c r="DF152" s="62"/>
      <c r="DG152" s="62"/>
      <c r="DH152" s="62"/>
      <c r="DI152" s="62"/>
      <c r="DJ152" s="62"/>
      <c r="DK152" s="62"/>
      <c r="DL152" s="62"/>
      <c r="DM152" s="62"/>
      <c r="DN152" s="62"/>
      <c r="DO152" s="62"/>
      <c r="DP152" s="62"/>
      <c r="DQ152" s="62"/>
      <c r="DR152" s="62"/>
      <c r="DS152" s="62"/>
      <c r="DT152" s="62"/>
      <c r="DU152" s="62"/>
      <c r="DV152" s="62"/>
      <c r="DW152" s="62"/>
      <c r="DX152" s="62"/>
      <c r="DY152" s="62"/>
      <c r="DZ152" s="62"/>
      <c r="EA152" s="62"/>
      <c r="EB152" s="62"/>
      <c r="EC152" s="62"/>
      <c r="ED152" s="62"/>
      <c r="EE152" s="62"/>
      <c r="EF152" s="62"/>
      <c r="EG152" s="62"/>
      <c r="EH152" s="62"/>
      <c r="EI152" s="62"/>
      <c r="EJ152" s="62"/>
      <c r="EK152" s="62"/>
      <c r="EL152" s="62"/>
      <c r="EM152" s="62"/>
      <c r="EN152" s="62"/>
    </row>
    <row r="153" spans="1:144" outlineLevel="1" x14ac:dyDescent="0.2">
      <c r="AQ153" s="62"/>
      <c r="AR153" s="62"/>
      <c r="AS153" s="62"/>
      <c r="AT153" s="62"/>
      <c r="AU153" s="62"/>
      <c r="AV153" s="62"/>
      <c r="AW153" s="62"/>
      <c r="AX153" s="62"/>
      <c r="AY153" s="62"/>
      <c r="AZ153" s="62"/>
      <c r="BA153" s="62"/>
      <c r="BB153" s="62"/>
      <c r="BC153" s="62"/>
      <c r="BD153" s="62"/>
      <c r="BE153" s="62"/>
      <c r="BF153" s="62"/>
      <c r="BG153" s="62"/>
      <c r="BH153" s="62"/>
      <c r="BI153" s="62"/>
      <c r="BJ153" s="62"/>
      <c r="BK153" s="62"/>
      <c r="BL153" s="62"/>
      <c r="BM153" s="62"/>
      <c r="BN153" s="62"/>
      <c r="BO153" s="62"/>
      <c r="BP153" s="62"/>
      <c r="BQ153" s="62"/>
      <c r="BR153" s="62"/>
      <c r="BS153" s="62"/>
      <c r="BT153" s="62"/>
      <c r="BU153" s="62"/>
      <c r="BV153" s="62"/>
      <c r="BW153" s="62"/>
      <c r="BX153" s="62"/>
      <c r="BY153" s="62"/>
      <c r="BZ153" s="62"/>
      <c r="CA153" s="62"/>
      <c r="CB153" s="62"/>
      <c r="CC153" s="62"/>
      <c r="CD153" s="62"/>
      <c r="CE153" s="62"/>
      <c r="CF153" s="62"/>
      <c r="CG153" s="62"/>
      <c r="CH153" s="62"/>
      <c r="CI153" s="62"/>
      <c r="CJ153" s="62"/>
      <c r="CK153" s="62"/>
      <c r="CL153" s="62"/>
      <c r="CM153" s="62"/>
      <c r="CN153" s="62"/>
      <c r="CO153" s="62"/>
      <c r="CP153" s="62"/>
      <c r="CQ153" s="62"/>
      <c r="CR153" s="62"/>
      <c r="CS153" s="62"/>
      <c r="CT153" s="62"/>
      <c r="CU153" s="62"/>
      <c r="CV153" s="62"/>
      <c r="CW153" s="62"/>
      <c r="CX153" s="62"/>
      <c r="CY153" s="62"/>
      <c r="CZ153" s="62"/>
      <c r="DA153" s="62"/>
      <c r="DB153" s="62"/>
      <c r="DC153" s="62"/>
      <c r="DD153" s="62"/>
      <c r="DE153" s="62"/>
      <c r="DF153" s="62"/>
      <c r="DG153" s="62"/>
      <c r="DH153" s="62"/>
      <c r="DI153" s="62"/>
      <c r="DJ153" s="62"/>
      <c r="DK153" s="62"/>
      <c r="DL153" s="62"/>
      <c r="DM153" s="62"/>
      <c r="DN153" s="62"/>
      <c r="DO153" s="62"/>
      <c r="DP153" s="62"/>
      <c r="DQ153" s="62"/>
      <c r="DR153" s="62"/>
      <c r="DS153" s="62"/>
      <c r="DT153" s="62"/>
      <c r="DU153" s="62"/>
      <c r="DV153" s="62"/>
      <c r="DW153" s="62"/>
      <c r="DX153" s="62"/>
      <c r="DY153" s="62"/>
      <c r="DZ153" s="62"/>
      <c r="EA153" s="62"/>
      <c r="EB153" s="62"/>
      <c r="EC153" s="62"/>
      <c r="ED153" s="62"/>
      <c r="EE153" s="62"/>
      <c r="EF153" s="62"/>
      <c r="EG153" s="62"/>
      <c r="EH153" s="62"/>
      <c r="EI153" s="62"/>
      <c r="EJ153" s="62"/>
      <c r="EK153" s="62"/>
      <c r="EL153" s="62"/>
      <c r="EM153" s="62"/>
      <c r="EN153" s="62"/>
    </row>
    <row r="154" spans="1:144" x14ac:dyDescent="0.2">
      <c r="A154" s="75"/>
      <c r="AQ154" s="62"/>
      <c r="AR154" s="62"/>
      <c r="AS154" s="62"/>
      <c r="AT154" s="62"/>
      <c r="AU154" s="62"/>
      <c r="AV154" s="62"/>
      <c r="AW154" s="62"/>
      <c r="AX154" s="62"/>
      <c r="AY154" s="62"/>
      <c r="AZ154" s="62"/>
      <c r="BA154" s="62"/>
      <c r="BB154" s="62"/>
      <c r="BC154" s="62"/>
      <c r="BD154" s="62"/>
      <c r="BE154" s="62"/>
      <c r="BF154" s="62"/>
      <c r="BG154" s="62"/>
      <c r="BH154" s="62"/>
      <c r="BI154" s="62"/>
      <c r="BJ154" s="62"/>
      <c r="BK154" s="62"/>
      <c r="BL154" s="62"/>
      <c r="BM154" s="62"/>
      <c r="BN154" s="62"/>
      <c r="BO154" s="62"/>
      <c r="BP154" s="62"/>
      <c r="BQ154" s="62"/>
      <c r="BR154" s="62"/>
      <c r="BS154" s="62"/>
      <c r="BT154" s="62"/>
      <c r="BU154" s="62"/>
      <c r="BV154" s="62"/>
      <c r="BW154" s="62"/>
      <c r="BX154" s="62"/>
      <c r="BY154" s="62"/>
      <c r="BZ154" s="62"/>
      <c r="CA154" s="62"/>
      <c r="CB154" s="62"/>
      <c r="CC154" s="62"/>
      <c r="CD154" s="62"/>
      <c r="CE154" s="62"/>
      <c r="CF154" s="62"/>
      <c r="CG154" s="62"/>
      <c r="CH154" s="62"/>
      <c r="CI154" s="62"/>
      <c r="CJ154" s="62"/>
      <c r="CK154" s="62"/>
      <c r="CL154" s="62"/>
      <c r="CM154" s="62"/>
      <c r="CN154" s="62"/>
      <c r="CO154" s="62"/>
      <c r="CP154" s="62"/>
      <c r="CQ154" s="62"/>
      <c r="CR154" s="62"/>
      <c r="CS154" s="62"/>
      <c r="CT154" s="62"/>
      <c r="CU154" s="62"/>
      <c r="CV154" s="62"/>
      <c r="CW154" s="62"/>
      <c r="CX154" s="62"/>
      <c r="CY154" s="62"/>
      <c r="CZ154" s="62"/>
      <c r="DA154" s="62"/>
      <c r="DB154" s="62"/>
      <c r="DC154" s="62"/>
      <c r="DD154" s="62"/>
      <c r="DE154" s="62"/>
      <c r="DF154" s="62"/>
      <c r="DG154" s="62"/>
      <c r="DH154" s="62"/>
      <c r="DI154" s="62"/>
      <c r="DJ154" s="62"/>
      <c r="DK154" s="62"/>
      <c r="DL154" s="62"/>
      <c r="DM154" s="62"/>
      <c r="DN154" s="62"/>
      <c r="DO154" s="62"/>
      <c r="DP154" s="62"/>
      <c r="DQ154" s="62"/>
      <c r="DR154" s="62"/>
      <c r="DS154" s="62"/>
      <c r="DT154" s="62"/>
      <c r="DU154" s="62"/>
      <c r="DV154" s="62"/>
      <c r="DW154" s="62"/>
      <c r="DX154" s="62"/>
      <c r="DY154" s="62"/>
      <c r="DZ154" s="62"/>
      <c r="EA154" s="62"/>
      <c r="EB154" s="62"/>
      <c r="EC154" s="62"/>
      <c r="ED154" s="62"/>
      <c r="EE154" s="62"/>
      <c r="EF154" s="62"/>
      <c r="EG154" s="62"/>
      <c r="EH154" s="62"/>
      <c r="EI154" s="62"/>
      <c r="EJ154" s="62"/>
      <c r="EK154" s="62"/>
      <c r="EL154" s="62"/>
      <c r="EM154" s="62"/>
      <c r="EN154" s="62"/>
    </row>
    <row r="155" spans="1:144" x14ac:dyDescent="0.2">
      <c r="A155" s="14" t="s">
        <v>111</v>
      </c>
      <c r="AQ155" s="62" t="s">
        <v>134</v>
      </c>
      <c r="AR155" s="62"/>
      <c r="AS155" s="62"/>
      <c r="AT155" s="62">
        <v>10</v>
      </c>
      <c r="AU155" s="62"/>
      <c r="AV155" s="62"/>
      <c r="AW155" s="62"/>
      <c r="AX155" s="62"/>
      <c r="AY155" s="62"/>
      <c r="AZ155" s="62"/>
      <c r="BA155" s="62"/>
      <c r="BB155" s="62"/>
      <c r="BC155" s="62"/>
      <c r="BD155" s="62"/>
      <c r="BE155" s="62"/>
      <c r="BF155" s="62"/>
      <c r="BG155" s="62"/>
      <c r="BH155" s="62"/>
      <c r="BI155" s="62"/>
      <c r="BJ155" s="62"/>
      <c r="BK155" s="62"/>
      <c r="BL155" s="62"/>
      <c r="BM155" s="62"/>
      <c r="BN155" s="62"/>
      <c r="BO155" s="62"/>
      <c r="BP155" s="62"/>
      <c r="BQ155" s="62"/>
      <c r="BR155" s="62"/>
      <c r="BS155" s="62"/>
      <c r="BT155" s="62"/>
      <c r="BU155" s="62"/>
      <c r="BV155" s="62"/>
      <c r="BW155" s="62"/>
      <c r="BX155" s="62"/>
      <c r="BY155" s="62"/>
      <c r="BZ155" s="62"/>
      <c r="CA155" s="62"/>
      <c r="CB155" s="62"/>
      <c r="CC155" s="62"/>
      <c r="CD155" s="62"/>
      <c r="CE155" s="62"/>
      <c r="CF155" s="62"/>
      <c r="CG155" s="62"/>
      <c r="CH155" s="62"/>
      <c r="CI155" s="62"/>
      <c r="CJ155" s="62"/>
      <c r="CK155" s="62"/>
      <c r="CL155" s="62"/>
      <c r="CM155" s="62"/>
      <c r="CN155" s="62"/>
      <c r="CO155" s="62"/>
      <c r="CP155" s="62"/>
      <c r="CQ155" s="62"/>
      <c r="CR155" s="62"/>
      <c r="CS155" s="62"/>
      <c r="CT155" s="62"/>
      <c r="CU155" s="62"/>
      <c r="CV155" s="62"/>
      <c r="CW155" s="62"/>
      <c r="CX155" s="62"/>
      <c r="CY155" s="62"/>
      <c r="CZ155" s="62"/>
      <c r="DA155" s="62"/>
      <c r="DB155" s="62"/>
      <c r="DC155" s="62"/>
      <c r="DD155" s="62"/>
      <c r="DE155" s="62"/>
      <c r="DF155" s="62"/>
      <c r="DG155" s="62"/>
      <c r="DH155" s="62"/>
      <c r="DI155" s="62"/>
      <c r="DJ155" s="62"/>
      <c r="DK155" s="62"/>
      <c r="DL155" s="62"/>
      <c r="DM155" s="62"/>
      <c r="DN155" s="62"/>
      <c r="DO155" s="62"/>
      <c r="DP155" s="62"/>
      <c r="DQ155" s="62"/>
      <c r="DR155" s="62"/>
      <c r="DS155" s="62"/>
      <c r="DT155" s="62"/>
      <c r="DU155" s="62"/>
      <c r="DV155" s="62"/>
      <c r="DW155" s="62"/>
      <c r="DX155" s="62"/>
      <c r="DY155" s="62"/>
      <c r="DZ155" s="62"/>
      <c r="EA155" s="62"/>
      <c r="EB155" s="62"/>
      <c r="EC155" s="62"/>
      <c r="ED155" s="62"/>
      <c r="EE155" s="62"/>
      <c r="EF155" s="62"/>
      <c r="EG155" s="62"/>
      <c r="EH155" s="62"/>
      <c r="EI155" s="62"/>
      <c r="EJ155" s="62"/>
      <c r="EK155" s="62"/>
      <c r="EL155" s="62"/>
      <c r="EM155" s="62"/>
      <c r="EN155" s="62"/>
    </row>
    <row r="156" spans="1:144" outlineLevel="1" x14ac:dyDescent="0.2">
      <c r="E156" s="30" t="s">
        <v>133</v>
      </c>
      <c r="F156" s="61">
        <f>$AT$155/20</f>
        <v>0.5</v>
      </c>
      <c r="AQ156" s="62" t="s">
        <v>114</v>
      </c>
      <c r="AR156" s="62">
        <v>0</v>
      </c>
      <c r="AS156" s="62">
        <v>0.01</v>
      </c>
      <c r="AT156" s="62">
        <v>0.02</v>
      </c>
      <c r="AU156" s="62">
        <v>0.03</v>
      </c>
      <c r="AV156" s="62">
        <v>0.04</v>
      </c>
      <c r="AW156" s="62">
        <v>0.05</v>
      </c>
      <c r="AX156" s="62">
        <v>6.0000000000000005E-2</v>
      </c>
      <c r="AY156" s="62">
        <v>7.0000000000000007E-2</v>
      </c>
      <c r="AZ156" s="62">
        <v>0.08</v>
      </c>
      <c r="BA156" s="62">
        <v>0.09</v>
      </c>
      <c r="BB156" s="62">
        <v>9.9999999999999992E-2</v>
      </c>
      <c r="BC156" s="62">
        <v>0.10999999999999999</v>
      </c>
      <c r="BD156" s="62">
        <v>0.11999999999999998</v>
      </c>
      <c r="BE156" s="62">
        <v>0.12999999999999998</v>
      </c>
      <c r="BF156" s="62">
        <v>0.13999999999999999</v>
      </c>
      <c r="BG156" s="62">
        <v>0.15</v>
      </c>
      <c r="BH156" s="62">
        <v>0.16</v>
      </c>
      <c r="BI156" s="62">
        <v>0.17</v>
      </c>
      <c r="BJ156" s="62">
        <v>0.18000000000000002</v>
      </c>
      <c r="BK156" s="62">
        <v>0.19000000000000003</v>
      </c>
      <c r="BL156" s="62">
        <v>0.20000000000000004</v>
      </c>
      <c r="BM156" s="62">
        <v>0.21000000000000005</v>
      </c>
      <c r="BN156" s="62">
        <v>0.22000000000000006</v>
      </c>
      <c r="BO156" s="62">
        <v>0.23000000000000007</v>
      </c>
      <c r="BP156" s="62">
        <v>0.24000000000000007</v>
      </c>
      <c r="BQ156" s="62">
        <v>0.25000000000000006</v>
      </c>
      <c r="BR156" s="62">
        <v>0.26000000000000006</v>
      </c>
      <c r="BS156" s="62">
        <v>0.27000000000000007</v>
      </c>
      <c r="BT156" s="62">
        <v>0.28000000000000008</v>
      </c>
      <c r="BU156" s="62">
        <v>0.29000000000000009</v>
      </c>
      <c r="BV156" s="62">
        <v>0.3000000000000001</v>
      </c>
      <c r="BW156" s="62">
        <v>0.31000000000000011</v>
      </c>
      <c r="BX156" s="62">
        <v>0.32000000000000012</v>
      </c>
      <c r="BY156" s="62">
        <v>0.33000000000000013</v>
      </c>
      <c r="BZ156" s="62">
        <v>0.34000000000000014</v>
      </c>
      <c r="CA156" s="62">
        <v>0.35000000000000014</v>
      </c>
      <c r="CB156" s="62">
        <v>0.36000000000000015</v>
      </c>
      <c r="CC156" s="62">
        <v>0.37000000000000016</v>
      </c>
      <c r="CD156" s="62">
        <v>0.38000000000000017</v>
      </c>
      <c r="CE156" s="62">
        <v>0.39000000000000018</v>
      </c>
      <c r="CF156" s="62">
        <v>0.40000000000000019</v>
      </c>
      <c r="CG156" s="62">
        <v>0.4100000000000002</v>
      </c>
      <c r="CH156" s="62">
        <v>0.42000000000000021</v>
      </c>
      <c r="CI156" s="62">
        <v>0.43000000000000022</v>
      </c>
      <c r="CJ156" s="62">
        <v>0.44000000000000022</v>
      </c>
      <c r="CK156" s="62">
        <v>0.45000000000000023</v>
      </c>
      <c r="CL156" s="62">
        <v>0.46000000000000024</v>
      </c>
      <c r="CM156" s="62">
        <v>0.47000000000000025</v>
      </c>
      <c r="CN156" s="62">
        <v>0.48000000000000026</v>
      </c>
      <c r="CO156" s="62">
        <v>0.49000000000000027</v>
      </c>
      <c r="CP156" s="62">
        <v>0.50000000000000022</v>
      </c>
      <c r="CQ156" s="62">
        <v>0.51000000000000023</v>
      </c>
      <c r="CR156" s="62">
        <v>0.52000000000000024</v>
      </c>
      <c r="CS156" s="62">
        <v>0.53000000000000025</v>
      </c>
      <c r="CT156" s="62">
        <v>0.54000000000000026</v>
      </c>
      <c r="CU156" s="62">
        <v>0.55000000000000027</v>
      </c>
      <c r="CV156" s="62">
        <v>0.56000000000000028</v>
      </c>
      <c r="CW156" s="62">
        <v>0.57000000000000028</v>
      </c>
      <c r="CX156" s="62">
        <v>0.58000000000000029</v>
      </c>
      <c r="CY156" s="62">
        <v>0.5900000000000003</v>
      </c>
      <c r="CZ156" s="62">
        <v>0.60000000000000031</v>
      </c>
      <c r="DA156" s="62">
        <v>0.61000000000000032</v>
      </c>
      <c r="DB156" s="62">
        <v>0.62000000000000033</v>
      </c>
      <c r="DC156" s="62">
        <v>0.63000000000000034</v>
      </c>
      <c r="DD156" s="62">
        <v>0.64000000000000035</v>
      </c>
      <c r="DE156" s="62">
        <v>0.65000000000000036</v>
      </c>
      <c r="DF156" s="62">
        <v>0.66000000000000036</v>
      </c>
      <c r="DG156" s="62">
        <v>0.67000000000000037</v>
      </c>
      <c r="DH156" s="62">
        <v>0.68000000000000038</v>
      </c>
      <c r="DI156" s="62">
        <v>0.69000000000000039</v>
      </c>
      <c r="DJ156" s="62">
        <v>0.7000000000000004</v>
      </c>
      <c r="DK156" s="62">
        <v>0.71000000000000041</v>
      </c>
      <c r="DL156" s="62">
        <v>0.72000000000000042</v>
      </c>
      <c r="DM156" s="62">
        <v>0.73000000000000043</v>
      </c>
      <c r="DN156" s="62">
        <v>0.74000000000000044</v>
      </c>
      <c r="DO156" s="62">
        <v>0.75000000000000044</v>
      </c>
      <c r="DP156" s="62">
        <v>0.76000000000000045</v>
      </c>
      <c r="DQ156" s="62">
        <v>0.77000000000000046</v>
      </c>
      <c r="DR156" s="62">
        <v>0.78000000000000047</v>
      </c>
      <c r="DS156" s="62">
        <v>0.79000000000000048</v>
      </c>
      <c r="DT156" s="62">
        <v>0.80000000000000049</v>
      </c>
      <c r="DU156" s="62">
        <v>0.8100000000000005</v>
      </c>
      <c r="DV156" s="62">
        <v>0.82000000000000051</v>
      </c>
      <c r="DW156" s="62">
        <v>0.83000000000000052</v>
      </c>
      <c r="DX156" s="62">
        <v>0.84000000000000052</v>
      </c>
      <c r="DY156" s="62">
        <v>0.85000000000000053</v>
      </c>
      <c r="DZ156" s="62">
        <v>0.86000000000000054</v>
      </c>
      <c r="EA156" s="62">
        <v>0.87000000000000055</v>
      </c>
      <c r="EB156" s="62">
        <v>0.88000000000000056</v>
      </c>
      <c r="EC156" s="62">
        <v>0.89000000000000057</v>
      </c>
      <c r="ED156" s="62">
        <v>0.90000000000000058</v>
      </c>
      <c r="EE156" s="62">
        <v>0.91000000000000059</v>
      </c>
      <c r="EF156" s="62">
        <v>0.9200000000000006</v>
      </c>
      <c r="EG156" s="62">
        <v>0.9300000000000006</v>
      </c>
      <c r="EH156" s="62">
        <v>0.94000000000000061</v>
      </c>
      <c r="EI156" s="62">
        <v>0.95000000000000062</v>
      </c>
      <c r="EJ156" s="62">
        <v>0.96000000000000063</v>
      </c>
      <c r="EK156" s="62">
        <v>0.97000000000000064</v>
      </c>
      <c r="EL156" s="62">
        <v>0.98000000000000065</v>
      </c>
      <c r="EM156" s="62">
        <v>0.99000000000000066</v>
      </c>
      <c r="EN156" s="62">
        <v>1.0000000000000007</v>
      </c>
    </row>
    <row r="157" spans="1:144" outlineLevel="1" x14ac:dyDescent="0.2">
      <c r="AQ157" s="62" t="s">
        <v>135</v>
      </c>
      <c r="AR157" s="62">
        <v>1</v>
      </c>
      <c r="AS157" s="62">
        <v>1</v>
      </c>
      <c r="AT157" s="62">
        <v>1</v>
      </c>
      <c r="AU157" s="62">
        <v>1</v>
      </c>
      <c r="AV157" s="62">
        <v>0.99839999999999995</v>
      </c>
      <c r="AW157" s="62">
        <v>0.99679999999999991</v>
      </c>
      <c r="AX157" s="62">
        <v>0.99520000000000008</v>
      </c>
      <c r="AY157" s="62">
        <v>0.98720000000000008</v>
      </c>
      <c r="AZ157" s="62">
        <v>0.97760000000000002</v>
      </c>
      <c r="BA157" s="62">
        <v>0.96799999999999997</v>
      </c>
      <c r="BB157" s="62">
        <v>0.95520000000000005</v>
      </c>
      <c r="BC157" s="62">
        <v>0.93920000000000003</v>
      </c>
      <c r="BD157" s="62">
        <v>0.9264</v>
      </c>
      <c r="BE157" s="62">
        <v>0.90560000000000007</v>
      </c>
      <c r="BF157" s="62">
        <v>0.8832000000000001</v>
      </c>
      <c r="BG157" s="62">
        <v>0.86080000000000001</v>
      </c>
      <c r="BH157" s="62">
        <v>0.83520000000000005</v>
      </c>
      <c r="BI157" s="62">
        <v>0.81120000000000003</v>
      </c>
      <c r="BJ157" s="62">
        <v>0.79520000000000002</v>
      </c>
      <c r="BK157" s="62">
        <v>0.77600000000000002</v>
      </c>
      <c r="BL157" s="62">
        <v>0.75679999999999992</v>
      </c>
      <c r="BM157" s="62">
        <v>0.7407999999999999</v>
      </c>
      <c r="BN157" s="62">
        <v>0.71520000000000006</v>
      </c>
      <c r="BO157" s="62">
        <v>0.68959999999999999</v>
      </c>
      <c r="BP157" s="62">
        <v>0.6704</v>
      </c>
      <c r="BQ157" s="62">
        <v>0.65439999999999998</v>
      </c>
      <c r="BR157" s="62">
        <v>0.64</v>
      </c>
      <c r="BS157" s="62">
        <v>0.63679999999999992</v>
      </c>
      <c r="BT157" s="62">
        <v>0.63360000000000005</v>
      </c>
      <c r="BU157" s="62">
        <v>0.624</v>
      </c>
      <c r="BV157" s="62">
        <v>0.60960000000000003</v>
      </c>
      <c r="BW157" s="62">
        <v>0.59039999999999992</v>
      </c>
      <c r="BX157" s="62">
        <v>0.56640000000000001</v>
      </c>
      <c r="BY157" s="62">
        <v>0.53920000000000001</v>
      </c>
      <c r="BZ157" s="62">
        <v>0.51519999999999999</v>
      </c>
      <c r="CA157" s="62">
        <v>0.49280000000000002</v>
      </c>
      <c r="CB157" s="62">
        <v>0.47039999999999998</v>
      </c>
      <c r="CC157" s="62">
        <v>0.45119999999999999</v>
      </c>
      <c r="CD157" s="62">
        <v>0.432</v>
      </c>
      <c r="CE157" s="62">
        <v>0.4128</v>
      </c>
      <c r="CF157" s="62">
        <v>0.3952</v>
      </c>
      <c r="CG157" s="62">
        <v>0.38080000000000003</v>
      </c>
      <c r="CH157" s="62">
        <v>0.36480000000000001</v>
      </c>
      <c r="CI157" s="62">
        <v>0.34560000000000002</v>
      </c>
      <c r="CJ157" s="62">
        <v>0.32480000000000003</v>
      </c>
      <c r="CK157" s="62">
        <v>0.30080000000000001</v>
      </c>
      <c r="CL157" s="62">
        <v>0.27679999999999999</v>
      </c>
      <c r="CM157" s="62">
        <v>0.248</v>
      </c>
      <c r="CN157" s="62">
        <v>0.224</v>
      </c>
      <c r="CO157" s="62">
        <v>0.20319999999999999</v>
      </c>
      <c r="CP157" s="62">
        <v>0.18240000000000001</v>
      </c>
      <c r="CQ157" s="62">
        <v>0.15840000000000001</v>
      </c>
      <c r="CR157" s="62">
        <v>0.14080000000000001</v>
      </c>
      <c r="CS157" s="62">
        <v>0.1232</v>
      </c>
      <c r="CT157" s="62">
        <v>0.1056</v>
      </c>
      <c r="CU157" s="62">
        <v>9.2799999999999994E-2</v>
      </c>
      <c r="CV157" s="62">
        <v>8.1599999999999992E-2</v>
      </c>
      <c r="CW157" s="62">
        <v>6.88E-2</v>
      </c>
      <c r="CX157" s="62">
        <v>5.7599999999999998E-2</v>
      </c>
      <c r="CY157" s="62">
        <v>4.8000000000000001E-2</v>
      </c>
      <c r="CZ157" s="62">
        <v>3.8399999999999997E-2</v>
      </c>
      <c r="DA157" s="62">
        <v>3.2000000000000001E-2</v>
      </c>
      <c r="DB157" s="62">
        <v>2.8799999999999999E-2</v>
      </c>
      <c r="DC157" s="62">
        <v>2.7199999999999998E-2</v>
      </c>
      <c r="DD157" s="62">
        <v>2.5600000000000001E-2</v>
      </c>
      <c r="DE157" s="62">
        <v>2.0799999999999999E-2</v>
      </c>
      <c r="DF157" s="62">
        <v>1.6E-2</v>
      </c>
      <c r="DG157" s="62">
        <v>1.12E-2</v>
      </c>
      <c r="DH157" s="62">
        <v>6.4000000000000003E-3</v>
      </c>
      <c r="DI157" s="62">
        <v>1.6000000000000001E-3</v>
      </c>
      <c r="DJ157" s="62">
        <v>0</v>
      </c>
      <c r="DK157" s="62">
        <v>0</v>
      </c>
      <c r="DL157" s="62">
        <v>0</v>
      </c>
      <c r="DM157" s="62">
        <v>0</v>
      </c>
      <c r="DN157" s="62">
        <v>0</v>
      </c>
      <c r="DO157" s="62">
        <v>0</v>
      </c>
      <c r="DP157" s="62">
        <v>0</v>
      </c>
      <c r="DQ157" s="62">
        <v>0</v>
      </c>
      <c r="DR157" s="62">
        <v>0</v>
      </c>
      <c r="DS157" s="62">
        <v>0</v>
      </c>
      <c r="DT157" s="62">
        <v>0</v>
      </c>
      <c r="DU157" s="62">
        <v>0</v>
      </c>
      <c r="DV157" s="62">
        <v>0</v>
      </c>
      <c r="DW157" s="62">
        <v>0</v>
      </c>
      <c r="DX157" s="62">
        <v>0</v>
      </c>
      <c r="DY157" s="62">
        <v>0</v>
      </c>
      <c r="DZ157" s="62">
        <v>0</v>
      </c>
      <c r="EA157" s="62">
        <v>0</v>
      </c>
      <c r="EB157" s="62">
        <v>0</v>
      </c>
      <c r="EC157" s="62">
        <v>0</v>
      </c>
      <c r="ED157" s="62">
        <v>0</v>
      </c>
      <c r="EE157" s="62">
        <v>0</v>
      </c>
      <c r="EF157" s="62">
        <v>0</v>
      </c>
      <c r="EG157" s="62">
        <v>0</v>
      </c>
      <c r="EH157" s="62">
        <v>0</v>
      </c>
      <c r="EI157" s="62">
        <v>0</v>
      </c>
      <c r="EJ157" s="62">
        <v>0</v>
      </c>
      <c r="EK157" s="62">
        <v>0</v>
      </c>
      <c r="EL157" s="62">
        <v>0</v>
      </c>
      <c r="EM157" s="62">
        <v>0</v>
      </c>
      <c r="EN157" s="62">
        <v>0</v>
      </c>
    </row>
    <row r="158" spans="1:144" outlineLevel="1" x14ac:dyDescent="0.2">
      <c r="AQ158" s="62" t="s">
        <v>136</v>
      </c>
      <c r="AR158" s="62">
        <v>0</v>
      </c>
      <c r="AS158" s="62">
        <v>0</v>
      </c>
      <c r="AT158" s="62">
        <v>1.0666666666666667E-3</v>
      </c>
      <c r="AU158" s="62">
        <v>4.2666666666666669E-3</v>
      </c>
      <c r="AV158" s="62">
        <v>1.0666666666666666E-2</v>
      </c>
      <c r="AW158" s="62">
        <v>2.6133333333333335E-2</v>
      </c>
      <c r="AX158" s="62">
        <v>4.7466666666666671E-2</v>
      </c>
      <c r="AY158" s="62">
        <v>7.6800000000000007E-2</v>
      </c>
      <c r="AZ158" s="62">
        <v>0.11306666666666666</v>
      </c>
      <c r="BA158" s="62">
        <v>0.15573333333333333</v>
      </c>
      <c r="BB158" s="62">
        <v>0.19733333333333333</v>
      </c>
      <c r="BC158" s="62">
        <v>0.24</v>
      </c>
      <c r="BD158" s="62">
        <v>0.28159999999999996</v>
      </c>
      <c r="BE158" s="62">
        <v>0.31893333333333329</v>
      </c>
      <c r="BF158" s="62">
        <v>0.35359999999999997</v>
      </c>
      <c r="BG158" s="62">
        <v>0.38666666666666666</v>
      </c>
      <c r="BH158" s="62">
        <v>0.41919999999999996</v>
      </c>
      <c r="BI158" s="62">
        <v>0.45173333333333338</v>
      </c>
      <c r="BJ158" s="62">
        <v>0.48533333333333334</v>
      </c>
      <c r="BK158" s="62">
        <v>0.52053333333333329</v>
      </c>
      <c r="BL158" s="62">
        <v>0.55413333333333337</v>
      </c>
      <c r="BM158" s="62">
        <v>0.58506666666666673</v>
      </c>
      <c r="BN158" s="62">
        <v>0.61173333333333335</v>
      </c>
      <c r="BO158" s="62">
        <v>0.63839999999999997</v>
      </c>
      <c r="BP158" s="62">
        <v>0.66026666666666667</v>
      </c>
      <c r="BQ158" s="62">
        <v>0.68</v>
      </c>
      <c r="BR158" s="62">
        <v>0.69866666666666666</v>
      </c>
      <c r="BS158" s="62">
        <v>0.71733333333333338</v>
      </c>
      <c r="BT158" s="62">
        <v>0.73333333333333328</v>
      </c>
      <c r="BU158" s="62">
        <v>0.74773333333333325</v>
      </c>
      <c r="BV158" s="62">
        <v>0.76160000000000005</v>
      </c>
      <c r="BW158" s="62">
        <v>0.77493333333333336</v>
      </c>
      <c r="BX158" s="62">
        <v>0.78720000000000001</v>
      </c>
      <c r="BY158" s="62">
        <v>0.8</v>
      </c>
      <c r="BZ158" s="62">
        <v>0.81386666666666663</v>
      </c>
      <c r="CA158" s="62">
        <v>0.82613333333333339</v>
      </c>
      <c r="CB158" s="62">
        <v>0.83839999999999992</v>
      </c>
      <c r="CC158" s="62">
        <v>0.85119999999999996</v>
      </c>
      <c r="CD158" s="62">
        <v>0.86133333333333328</v>
      </c>
      <c r="CE158" s="62">
        <v>0.86986666666666668</v>
      </c>
      <c r="CF158" s="62">
        <v>0.88</v>
      </c>
      <c r="CG158" s="62">
        <v>0.88906666666666656</v>
      </c>
      <c r="CH158" s="62">
        <v>0.89653333333333329</v>
      </c>
      <c r="CI158" s="62">
        <v>0.90506666666666657</v>
      </c>
      <c r="CJ158" s="62">
        <v>0.91306666666666658</v>
      </c>
      <c r="CK158" s="62">
        <v>0.92</v>
      </c>
      <c r="CL158" s="62">
        <v>0.92639999999999989</v>
      </c>
      <c r="CM158" s="62">
        <v>0.93280000000000007</v>
      </c>
      <c r="CN158" s="62">
        <v>0.93813333333333337</v>
      </c>
      <c r="CO158" s="62">
        <v>0.94346666666666668</v>
      </c>
      <c r="CP158" s="62">
        <v>0.9482666666666667</v>
      </c>
      <c r="CQ158" s="62">
        <v>0.95253333333333334</v>
      </c>
      <c r="CR158" s="62">
        <v>0.95733333333333337</v>
      </c>
      <c r="CS158" s="62">
        <v>0.96106666666666662</v>
      </c>
      <c r="CT158" s="62">
        <v>0.96426666666666672</v>
      </c>
      <c r="CU158" s="62">
        <v>0.9674666666666667</v>
      </c>
      <c r="CV158" s="62">
        <v>0.97119999999999995</v>
      </c>
      <c r="CW158" s="62">
        <v>0.97439999999999993</v>
      </c>
      <c r="CX158" s="62">
        <v>0.97706666666666664</v>
      </c>
      <c r="CY158" s="62">
        <v>0.97973333333333323</v>
      </c>
      <c r="CZ158" s="62">
        <v>0.98293333333333344</v>
      </c>
      <c r="DA158" s="62">
        <v>0.98560000000000003</v>
      </c>
      <c r="DB158" s="62">
        <v>0.98773333333333324</v>
      </c>
      <c r="DC158" s="62">
        <v>0.99039999999999995</v>
      </c>
      <c r="DD158" s="62">
        <v>0.99253333333333327</v>
      </c>
      <c r="DE158" s="62">
        <v>0.99360000000000004</v>
      </c>
      <c r="DF158" s="62">
        <v>0.99413333333333331</v>
      </c>
      <c r="DG158" s="62">
        <v>0.9946666666666667</v>
      </c>
      <c r="DH158" s="62">
        <v>0.9946666666666667</v>
      </c>
      <c r="DI158" s="62">
        <v>0.9946666666666667</v>
      </c>
      <c r="DJ158" s="62">
        <v>0.9946666666666667</v>
      </c>
      <c r="DK158" s="62">
        <v>0.9946666666666667</v>
      </c>
      <c r="DL158" s="62">
        <v>0.99519999999999997</v>
      </c>
      <c r="DM158" s="62">
        <v>0.99626666666666674</v>
      </c>
      <c r="DN158" s="62">
        <v>0.99733333333333329</v>
      </c>
      <c r="DO158" s="62">
        <v>0.99839999999999995</v>
      </c>
      <c r="DP158" s="62">
        <v>0.99946666666666673</v>
      </c>
      <c r="DQ158" s="62">
        <v>1</v>
      </c>
      <c r="DR158" s="62">
        <v>1</v>
      </c>
      <c r="DS158" s="62">
        <v>1</v>
      </c>
      <c r="DT158" s="62">
        <v>1</v>
      </c>
      <c r="DU158" s="62">
        <v>1</v>
      </c>
      <c r="DV158" s="62">
        <v>1</v>
      </c>
      <c r="DW158" s="62">
        <v>1</v>
      </c>
      <c r="DX158" s="62">
        <v>1</v>
      </c>
      <c r="DY158" s="62">
        <v>1</v>
      </c>
      <c r="DZ158" s="62">
        <v>1</v>
      </c>
      <c r="EA158" s="62">
        <v>1</v>
      </c>
      <c r="EB158" s="62">
        <v>1</v>
      </c>
      <c r="EC158" s="62">
        <v>1</v>
      </c>
      <c r="ED158" s="62">
        <v>1</v>
      </c>
      <c r="EE158" s="62">
        <v>1</v>
      </c>
      <c r="EF158" s="62">
        <v>1</v>
      </c>
      <c r="EG158" s="62">
        <v>1</v>
      </c>
      <c r="EH158" s="62">
        <v>1</v>
      </c>
      <c r="EI158" s="62">
        <v>1</v>
      </c>
      <c r="EJ158" s="62">
        <v>1</v>
      </c>
      <c r="EK158" s="62">
        <v>1</v>
      </c>
      <c r="EL158" s="62">
        <v>1</v>
      </c>
      <c r="EM158" s="62">
        <v>1</v>
      </c>
      <c r="EN158" s="62">
        <v>1</v>
      </c>
    </row>
    <row r="159" spans="1:144" outlineLevel="1" x14ac:dyDescent="0.2">
      <c r="AQ159" s="62" t="str">
        <f xml:space="preserve"> TEXT($F$156,"0%") &amp; " Wtd.Avg."</f>
        <v>50% Wtd.Avg.</v>
      </c>
      <c r="AR159" s="62">
        <f>$F$156*AR157+(1-$F$156)*AR158</f>
        <v>0.5</v>
      </c>
      <c r="AS159" s="62">
        <f>$F$156*AS157+(1-$F$156)*AS158</f>
        <v>0.5</v>
      </c>
      <c r="AT159" s="62">
        <f>$F$156*AT157+(1-$F$156)*AT158</f>
        <v>0.50053333333333339</v>
      </c>
      <c r="AU159" s="62">
        <f t="shared" ref="AU159:DF159" si="13">$F$156*AU157+(1-$F$156)*AU158</f>
        <v>0.50213333333333332</v>
      </c>
      <c r="AV159" s="62">
        <f t="shared" si="13"/>
        <v>0.50453333333333328</v>
      </c>
      <c r="AW159" s="62">
        <f t="shared" si="13"/>
        <v>0.51146666666666663</v>
      </c>
      <c r="AX159" s="62">
        <f t="shared" si="13"/>
        <v>0.52133333333333343</v>
      </c>
      <c r="AY159" s="62">
        <f t="shared" si="13"/>
        <v>0.53200000000000003</v>
      </c>
      <c r="AZ159" s="62">
        <f t="shared" si="13"/>
        <v>0.54533333333333334</v>
      </c>
      <c r="BA159" s="62">
        <f t="shared" si="13"/>
        <v>0.56186666666666663</v>
      </c>
      <c r="BB159" s="62">
        <f t="shared" si="13"/>
        <v>0.5762666666666667</v>
      </c>
      <c r="BC159" s="62">
        <f t="shared" si="13"/>
        <v>0.58960000000000001</v>
      </c>
      <c r="BD159" s="62">
        <f t="shared" si="13"/>
        <v>0.60399999999999998</v>
      </c>
      <c r="BE159" s="62">
        <f t="shared" si="13"/>
        <v>0.61226666666666674</v>
      </c>
      <c r="BF159" s="62">
        <f t="shared" si="13"/>
        <v>0.61840000000000006</v>
      </c>
      <c r="BG159" s="62">
        <f t="shared" si="13"/>
        <v>0.62373333333333336</v>
      </c>
      <c r="BH159" s="62">
        <f t="shared" si="13"/>
        <v>0.62719999999999998</v>
      </c>
      <c r="BI159" s="62">
        <f t="shared" si="13"/>
        <v>0.63146666666666673</v>
      </c>
      <c r="BJ159" s="62">
        <f t="shared" si="13"/>
        <v>0.64026666666666665</v>
      </c>
      <c r="BK159" s="62">
        <f t="shared" si="13"/>
        <v>0.64826666666666666</v>
      </c>
      <c r="BL159" s="62">
        <f t="shared" si="13"/>
        <v>0.65546666666666664</v>
      </c>
      <c r="BM159" s="62">
        <f t="shared" si="13"/>
        <v>0.66293333333333337</v>
      </c>
      <c r="BN159" s="62">
        <f t="shared" si="13"/>
        <v>0.66346666666666665</v>
      </c>
      <c r="BO159" s="62">
        <f t="shared" si="13"/>
        <v>0.66399999999999992</v>
      </c>
      <c r="BP159" s="62">
        <f t="shared" si="13"/>
        <v>0.66533333333333333</v>
      </c>
      <c r="BQ159" s="62">
        <f t="shared" si="13"/>
        <v>0.66720000000000002</v>
      </c>
      <c r="BR159" s="62">
        <f t="shared" si="13"/>
        <v>0.66933333333333334</v>
      </c>
      <c r="BS159" s="62">
        <f t="shared" si="13"/>
        <v>0.67706666666666671</v>
      </c>
      <c r="BT159" s="62">
        <f t="shared" si="13"/>
        <v>0.68346666666666667</v>
      </c>
      <c r="BU159" s="62">
        <f t="shared" si="13"/>
        <v>0.68586666666666662</v>
      </c>
      <c r="BV159" s="62">
        <f t="shared" si="13"/>
        <v>0.68559999999999999</v>
      </c>
      <c r="BW159" s="62">
        <f t="shared" si="13"/>
        <v>0.68266666666666664</v>
      </c>
      <c r="BX159" s="62">
        <f t="shared" si="13"/>
        <v>0.67680000000000007</v>
      </c>
      <c r="BY159" s="62">
        <f t="shared" si="13"/>
        <v>0.66959999999999997</v>
      </c>
      <c r="BZ159" s="62">
        <f t="shared" si="13"/>
        <v>0.66453333333333331</v>
      </c>
      <c r="CA159" s="62">
        <f t="shared" si="13"/>
        <v>0.65946666666666665</v>
      </c>
      <c r="CB159" s="62">
        <f t="shared" si="13"/>
        <v>0.65439999999999998</v>
      </c>
      <c r="CC159" s="62">
        <f t="shared" si="13"/>
        <v>0.6512</v>
      </c>
      <c r="CD159" s="62">
        <f t="shared" si="13"/>
        <v>0.64666666666666661</v>
      </c>
      <c r="CE159" s="62">
        <f t="shared" si="13"/>
        <v>0.64133333333333331</v>
      </c>
      <c r="CF159" s="62">
        <f t="shared" si="13"/>
        <v>0.63759999999999994</v>
      </c>
      <c r="CG159" s="62">
        <f t="shared" si="13"/>
        <v>0.63493333333333335</v>
      </c>
      <c r="CH159" s="62">
        <f t="shared" si="13"/>
        <v>0.63066666666666671</v>
      </c>
      <c r="CI159" s="62">
        <f t="shared" si="13"/>
        <v>0.6253333333333333</v>
      </c>
      <c r="CJ159" s="62">
        <f t="shared" si="13"/>
        <v>0.61893333333333334</v>
      </c>
      <c r="CK159" s="62">
        <f t="shared" si="13"/>
        <v>0.61040000000000005</v>
      </c>
      <c r="CL159" s="62">
        <f t="shared" si="13"/>
        <v>0.60159999999999991</v>
      </c>
      <c r="CM159" s="62">
        <f t="shared" si="13"/>
        <v>0.59040000000000004</v>
      </c>
      <c r="CN159" s="62">
        <f t="shared" si="13"/>
        <v>0.58106666666666673</v>
      </c>
      <c r="CO159" s="62">
        <f t="shared" si="13"/>
        <v>0.57333333333333336</v>
      </c>
      <c r="CP159" s="62">
        <f t="shared" si="13"/>
        <v>0.56533333333333335</v>
      </c>
      <c r="CQ159" s="62">
        <f t="shared" si="13"/>
        <v>0.55546666666666666</v>
      </c>
      <c r="CR159" s="62">
        <f t="shared" si="13"/>
        <v>0.5490666666666667</v>
      </c>
      <c r="CS159" s="62">
        <f t="shared" si="13"/>
        <v>0.54213333333333336</v>
      </c>
      <c r="CT159" s="62">
        <f t="shared" si="13"/>
        <v>0.53493333333333337</v>
      </c>
      <c r="CU159" s="62">
        <f t="shared" si="13"/>
        <v>0.53013333333333335</v>
      </c>
      <c r="CV159" s="62">
        <f t="shared" si="13"/>
        <v>0.52639999999999998</v>
      </c>
      <c r="CW159" s="62">
        <f t="shared" si="13"/>
        <v>0.52159999999999995</v>
      </c>
      <c r="CX159" s="62">
        <f t="shared" si="13"/>
        <v>0.51733333333333331</v>
      </c>
      <c r="CY159" s="62">
        <f t="shared" si="13"/>
        <v>0.51386666666666658</v>
      </c>
      <c r="CZ159" s="62">
        <f t="shared" si="13"/>
        <v>0.51066666666666671</v>
      </c>
      <c r="DA159" s="62">
        <f t="shared" si="13"/>
        <v>0.50880000000000003</v>
      </c>
      <c r="DB159" s="62">
        <f t="shared" si="13"/>
        <v>0.50826666666666664</v>
      </c>
      <c r="DC159" s="62">
        <f t="shared" si="13"/>
        <v>0.50879999999999992</v>
      </c>
      <c r="DD159" s="62">
        <f t="shared" si="13"/>
        <v>0.50906666666666667</v>
      </c>
      <c r="DE159" s="62">
        <f t="shared" si="13"/>
        <v>0.50719999999999998</v>
      </c>
      <c r="DF159" s="62">
        <f t="shared" si="13"/>
        <v>0.50506666666666666</v>
      </c>
      <c r="DG159" s="62">
        <f t="shared" ref="DG159:EL159" si="14">$F$156*DG157+(1-$F$156)*DG158</f>
        <v>0.50293333333333334</v>
      </c>
      <c r="DH159" s="62">
        <f t="shared" si="14"/>
        <v>0.50053333333333339</v>
      </c>
      <c r="DI159" s="62">
        <f t="shared" si="14"/>
        <v>0.49813333333333337</v>
      </c>
      <c r="DJ159" s="62">
        <f t="shared" si="14"/>
        <v>0.49733333333333335</v>
      </c>
      <c r="DK159" s="62">
        <f t="shared" si="14"/>
        <v>0.49733333333333335</v>
      </c>
      <c r="DL159" s="62">
        <f t="shared" si="14"/>
        <v>0.49759999999999999</v>
      </c>
      <c r="DM159" s="62">
        <f t="shared" si="14"/>
        <v>0.49813333333333337</v>
      </c>
      <c r="DN159" s="62">
        <f t="shared" si="14"/>
        <v>0.49866666666666665</v>
      </c>
      <c r="DO159" s="62">
        <f t="shared" si="14"/>
        <v>0.49919999999999998</v>
      </c>
      <c r="DP159" s="62">
        <f t="shared" si="14"/>
        <v>0.49973333333333336</v>
      </c>
      <c r="DQ159" s="62">
        <f t="shared" si="14"/>
        <v>0.5</v>
      </c>
      <c r="DR159" s="62">
        <f t="shared" si="14"/>
        <v>0.5</v>
      </c>
      <c r="DS159" s="62">
        <f t="shared" si="14"/>
        <v>0.5</v>
      </c>
      <c r="DT159" s="62">
        <f t="shared" si="14"/>
        <v>0.5</v>
      </c>
      <c r="DU159" s="62">
        <f t="shared" si="14"/>
        <v>0.5</v>
      </c>
      <c r="DV159" s="62">
        <f t="shared" si="14"/>
        <v>0.5</v>
      </c>
      <c r="DW159" s="62">
        <f t="shared" si="14"/>
        <v>0.5</v>
      </c>
      <c r="DX159" s="62">
        <f t="shared" si="14"/>
        <v>0.5</v>
      </c>
      <c r="DY159" s="62">
        <f t="shared" si="14"/>
        <v>0.5</v>
      </c>
      <c r="DZ159" s="62">
        <f t="shared" si="14"/>
        <v>0.5</v>
      </c>
      <c r="EA159" s="62">
        <f t="shared" si="14"/>
        <v>0.5</v>
      </c>
      <c r="EB159" s="62">
        <f t="shared" si="14"/>
        <v>0.5</v>
      </c>
      <c r="EC159" s="62">
        <f t="shared" si="14"/>
        <v>0.5</v>
      </c>
      <c r="ED159" s="62">
        <f t="shared" si="14"/>
        <v>0.5</v>
      </c>
      <c r="EE159" s="62">
        <f t="shared" si="14"/>
        <v>0.5</v>
      </c>
      <c r="EF159" s="62">
        <f t="shared" si="14"/>
        <v>0.5</v>
      </c>
      <c r="EG159" s="62">
        <f t="shared" si="14"/>
        <v>0.5</v>
      </c>
      <c r="EH159" s="62">
        <f t="shared" si="14"/>
        <v>0.5</v>
      </c>
      <c r="EI159" s="62">
        <f t="shared" si="14"/>
        <v>0.5</v>
      </c>
      <c r="EJ159" s="62">
        <f t="shared" si="14"/>
        <v>0.5</v>
      </c>
      <c r="EK159" s="62">
        <f t="shared" si="14"/>
        <v>0.5</v>
      </c>
      <c r="EL159" s="62">
        <f t="shared" si="14"/>
        <v>0.5</v>
      </c>
      <c r="EM159" s="62">
        <f>$F$156*EM157+(1-$F$156)*EM158</f>
        <v>0.5</v>
      </c>
      <c r="EN159" s="62">
        <f>$F$156*EN157+(1-$F$156)*EN158</f>
        <v>0.5</v>
      </c>
    </row>
    <row r="160" spans="1:144" outlineLevel="1" x14ac:dyDescent="0.2">
      <c r="AQ160" s="62"/>
      <c r="AR160" s="62"/>
      <c r="AS160" s="62"/>
      <c r="AT160" s="62"/>
      <c r="AU160" s="62"/>
      <c r="AV160" s="62"/>
      <c r="AW160" s="62"/>
      <c r="AX160" s="62"/>
      <c r="AY160" s="62"/>
      <c r="AZ160" s="62"/>
      <c r="BA160" s="62"/>
      <c r="BB160" s="62"/>
      <c r="BC160" s="62"/>
      <c r="BD160" s="62"/>
      <c r="BE160" s="62"/>
      <c r="BF160" s="62"/>
      <c r="BG160" s="62"/>
      <c r="BH160" s="62"/>
      <c r="BI160" s="62"/>
      <c r="BJ160" s="62"/>
      <c r="BK160" s="62"/>
      <c r="BL160" s="62"/>
      <c r="BM160" s="62"/>
      <c r="BN160" s="62"/>
      <c r="BO160" s="62"/>
      <c r="BP160" s="62"/>
      <c r="BQ160" s="62"/>
      <c r="BR160" s="62"/>
      <c r="BS160" s="62"/>
      <c r="BT160" s="62"/>
      <c r="BU160" s="62"/>
      <c r="BV160" s="62"/>
      <c r="BW160" s="62"/>
      <c r="BX160" s="62"/>
      <c r="BY160" s="62"/>
      <c r="BZ160" s="62"/>
      <c r="CA160" s="62"/>
      <c r="CB160" s="62"/>
      <c r="CC160" s="62"/>
      <c r="CD160" s="62"/>
      <c r="CE160" s="62"/>
      <c r="CF160" s="62"/>
      <c r="CG160" s="62"/>
      <c r="CH160" s="62"/>
      <c r="CI160" s="62"/>
      <c r="CJ160" s="62"/>
      <c r="CK160" s="62"/>
      <c r="CL160" s="62"/>
      <c r="CM160" s="62"/>
      <c r="CN160" s="62"/>
      <c r="CO160" s="62"/>
      <c r="CP160" s="62"/>
      <c r="CQ160" s="62"/>
      <c r="CR160" s="62"/>
      <c r="CS160" s="62"/>
      <c r="CT160" s="62"/>
      <c r="CU160" s="62"/>
      <c r="CV160" s="62"/>
      <c r="CW160" s="62"/>
      <c r="CX160" s="62"/>
      <c r="CY160" s="62"/>
      <c r="CZ160" s="62"/>
      <c r="DA160" s="62"/>
      <c r="DB160" s="62"/>
      <c r="DC160" s="62"/>
      <c r="DD160" s="62"/>
      <c r="DE160" s="62"/>
      <c r="DF160" s="62"/>
      <c r="DG160" s="62"/>
      <c r="DH160" s="62"/>
      <c r="DI160" s="62"/>
      <c r="DJ160" s="62"/>
      <c r="DK160" s="62"/>
      <c r="DL160" s="62"/>
      <c r="DM160" s="62"/>
      <c r="DN160" s="62"/>
      <c r="DO160" s="62"/>
      <c r="DP160" s="62"/>
      <c r="DQ160" s="62"/>
      <c r="DR160" s="62"/>
      <c r="DS160" s="62"/>
      <c r="DT160" s="62"/>
      <c r="DU160" s="62"/>
      <c r="DV160" s="62"/>
      <c r="DW160" s="62"/>
      <c r="DX160" s="62"/>
      <c r="DY160" s="62"/>
      <c r="DZ160" s="62"/>
      <c r="EA160" s="62"/>
      <c r="EB160" s="62"/>
      <c r="EC160" s="62"/>
      <c r="ED160" s="62"/>
      <c r="EE160" s="62"/>
      <c r="EF160" s="62"/>
      <c r="EG160" s="62"/>
      <c r="EH160" s="62"/>
      <c r="EI160" s="62"/>
      <c r="EJ160" s="62"/>
      <c r="EK160" s="62"/>
      <c r="EL160" s="62"/>
      <c r="EM160" s="62"/>
      <c r="EN160" s="62"/>
    </row>
    <row r="161" spans="43:144" outlineLevel="1" x14ac:dyDescent="0.2">
      <c r="AQ161" s="62"/>
      <c r="AR161" s="62"/>
      <c r="AS161" s="62"/>
      <c r="AT161" s="62"/>
      <c r="AU161" s="62"/>
      <c r="AV161" s="62"/>
      <c r="AW161" s="62"/>
      <c r="AX161" s="62"/>
      <c r="AY161" s="62"/>
      <c r="AZ161" s="62"/>
      <c r="BA161" s="62"/>
      <c r="BB161" s="62"/>
      <c r="BC161" s="62"/>
      <c r="BD161" s="62"/>
      <c r="BE161" s="62"/>
      <c r="BF161" s="62"/>
      <c r="BG161" s="62"/>
      <c r="BH161" s="62"/>
      <c r="BI161" s="62"/>
      <c r="BJ161" s="62"/>
      <c r="BK161" s="62"/>
      <c r="BL161" s="62"/>
      <c r="BM161" s="62"/>
      <c r="BN161" s="62"/>
      <c r="BO161" s="62"/>
      <c r="BP161" s="62"/>
      <c r="BQ161" s="62"/>
      <c r="BR161" s="62"/>
      <c r="BS161" s="62"/>
      <c r="BT161" s="62"/>
      <c r="BU161" s="62"/>
      <c r="BV161" s="62"/>
      <c r="BW161" s="62"/>
      <c r="BX161" s="62"/>
      <c r="BY161" s="62"/>
      <c r="BZ161" s="62"/>
      <c r="CA161" s="62"/>
      <c r="CB161" s="62"/>
      <c r="CC161" s="62"/>
      <c r="CD161" s="62"/>
      <c r="CE161" s="62"/>
      <c r="CF161" s="62"/>
      <c r="CG161" s="62"/>
      <c r="CH161" s="62"/>
      <c r="CI161" s="62"/>
      <c r="CJ161" s="62"/>
      <c r="CK161" s="62"/>
      <c r="CL161" s="62"/>
      <c r="CM161" s="62"/>
      <c r="CN161" s="62"/>
      <c r="CO161" s="62"/>
      <c r="CP161" s="62"/>
      <c r="CQ161" s="62"/>
      <c r="CR161" s="62"/>
      <c r="CS161" s="62"/>
      <c r="CT161" s="62"/>
      <c r="CU161" s="62"/>
      <c r="CV161" s="62"/>
      <c r="CW161" s="62"/>
      <c r="CX161" s="62"/>
      <c r="CY161" s="62"/>
      <c r="CZ161" s="62"/>
      <c r="DA161" s="62"/>
      <c r="DB161" s="62"/>
      <c r="DC161" s="62"/>
      <c r="DD161" s="62"/>
      <c r="DE161" s="62"/>
      <c r="DF161" s="62"/>
      <c r="DG161" s="62"/>
      <c r="DH161" s="62"/>
      <c r="DI161" s="62"/>
      <c r="DJ161" s="62"/>
      <c r="DK161" s="62"/>
      <c r="DL161" s="62"/>
      <c r="DM161" s="62"/>
      <c r="DN161" s="62"/>
      <c r="DO161" s="62"/>
      <c r="DP161" s="62"/>
      <c r="DQ161" s="62"/>
      <c r="DR161" s="62"/>
      <c r="DS161" s="62"/>
      <c r="DT161" s="62"/>
      <c r="DU161" s="62"/>
      <c r="DV161" s="62"/>
      <c r="DW161" s="62"/>
      <c r="DX161" s="62"/>
      <c r="DY161" s="62"/>
      <c r="DZ161" s="62"/>
      <c r="EA161" s="62"/>
      <c r="EB161" s="62"/>
      <c r="EC161" s="62"/>
      <c r="ED161" s="62"/>
      <c r="EE161" s="62"/>
      <c r="EF161" s="62"/>
      <c r="EG161" s="62"/>
      <c r="EH161" s="62"/>
      <c r="EI161" s="62"/>
      <c r="EJ161" s="62"/>
      <c r="EK161" s="62"/>
      <c r="EL161" s="62"/>
      <c r="EM161" s="62"/>
      <c r="EN161" s="62"/>
    </row>
    <row r="162" spans="43:144" outlineLevel="1" x14ac:dyDescent="0.2">
      <c r="AQ162" s="62"/>
      <c r="AR162" s="62"/>
      <c r="AS162" s="62"/>
      <c r="AT162" s="62"/>
      <c r="AU162" s="62"/>
      <c r="AV162" s="62"/>
      <c r="AW162" s="62"/>
      <c r="AX162" s="62"/>
      <c r="AY162" s="62"/>
      <c r="AZ162" s="62"/>
      <c r="BA162" s="62"/>
      <c r="BB162" s="62"/>
      <c r="BC162" s="62"/>
      <c r="BD162" s="62"/>
      <c r="BE162" s="62"/>
      <c r="BF162" s="62"/>
      <c r="BG162" s="62"/>
      <c r="BH162" s="62"/>
      <c r="BI162" s="62"/>
      <c r="BJ162" s="62"/>
      <c r="BK162" s="62"/>
      <c r="BL162" s="62"/>
      <c r="BM162" s="62"/>
      <c r="BN162" s="62"/>
      <c r="BO162" s="62"/>
      <c r="BP162" s="62"/>
      <c r="BQ162" s="62"/>
      <c r="BR162" s="62"/>
      <c r="BS162" s="62"/>
      <c r="BT162" s="62"/>
      <c r="BU162" s="62"/>
      <c r="BV162" s="62"/>
      <c r="BW162" s="62"/>
      <c r="BX162" s="62"/>
      <c r="BY162" s="62"/>
      <c r="BZ162" s="62"/>
      <c r="CA162" s="62"/>
      <c r="CB162" s="62"/>
      <c r="CC162" s="62"/>
      <c r="CD162" s="62"/>
      <c r="CE162" s="62"/>
      <c r="CF162" s="62"/>
      <c r="CG162" s="62"/>
      <c r="CH162" s="62"/>
      <c r="CI162" s="62"/>
      <c r="CJ162" s="62"/>
      <c r="CK162" s="62"/>
      <c r="CL162" s="62"/>
      <c r="CM162" s="62"/>
      <c r="CN162" s="62"/>
      <c r="CO162" s="62"/>
      <c r="CP162" s="62"/>
      <c r="CQ162" s="62"/>
      <c r="CR162" s="62"/>
      <c r="CS162" s="62"/>
      <c r="CT162" s="62"/>
      <c r="CU162" s="62"/>
      <c r="CV162" s="62"/>
      <c r="CW162" s="62"/>
      <c r="CX162" s="62"/>
      <c r="CY162" s="62"/>
      <c r="CZ162" s="62"/>
      <c r="DA162" s="62"/>
      <c r="DB162" s="62"/>
      <c r="DC162" s="62"/>
      <c r="DD162" s="62"/>
      <c r="DE162" s="62"/>
      <c r="DF162" s="62"/>
      <c r="DG162" s="62"/>
      <c r="DH162" s="62"/>
      <c r="DI162" s="62"/>
      <c r="DJ162" s="62"/>
      <c r="DK162" s="62"/>
      <c r="DL162" s="62"/>
      <c r="DM162" s="62"/>
      <c r="DN162" s="62"/>
      <c r="DO162" s="62"/>
      <c r="DP162" s="62"/>
      <c r="DQ162" s="62"/>
      <c r="DR162" s="62"/>
      <c r="DS162" s="62"/>
      <c r="DT162" s="62"/>
      <c r="DU162" s="62"/>
      <c r="DV162" s="62"/>
      <c r="DW162" s="62"/>
      <c r="DX162" s="62"/>
      <c r="DY162" s="62"/>
      <c r="DZ162" s="62"/>
      <c r="EA162" s="62"/>
      <c r="EB162" s="62"/>
      <c r="EC162" s="62"/>
      <c r="ED162" s="62"/>
      <c r="EE162" s="62"/>
      <c r="EF162" s="62"/>
      <c r="EG162" s="62"/>
      <c r="EH162" s="62"/>
      <c r="EI162" s="62"/>
      <c r="EJ162" s="62"/>
      <c r="EK162" s="62"/>
      <c r="EL162" s="62"/>
      <c r="EM162" s="62"/>
      <c r="EN162" s="62"/>
    </row>
    <row r="163" spans="43:144" outlineLevel="1" x14ac:dyDescent="0.2">
      <c r="AQ163" s="62"/>
      <c r="AR163" s="62"/>
      <c r="AS163" s="62"/>
      <c r="AT163" s="62"/>
      <c r="AU163" s="62"/>
      <c r="AV163" s="62"/>
      <c r="AW163" s="62"/>
      <c r="AX163" s="62"/>
      <c r="AY163" s="62"/>
      <c r="AZ163" s="62"/>
      <c r="BA163" s="62"/>
      <c r="BB163" s="62"/>
      <c r="BC163" s="62"/>
      <c r="BD163" s="62"/>
      <c r="BE163" s="62"/>
      <c r="BF163" s="62"/>
      <c r="BG163" s="62"/>
      <c r="BH163" s="62"/>
      <c r="BI163" s="62"/>
      <c r="BJ163" s="62"/>
      <c r="BK163" s="62"/>
      <c r="BL163" s="62"/>
      <c r="BM163" s="62"/>
      <c r="BN163" s="62"/>
      <c r="BO163" s="62"/>
      <c r="BP163" s="62"/>
      <c r="BQ163" s="62"/>
      <c r="BR163" s="62"/>
      <c r="BS163" s="62"/>
      <c r="BT163" s="62"/>
      <c r="BU163" s="62"/>
      <c r="BV163" s="62"/>
      <c r="BW163" s="62"/>
      <c r="BX163" s="62"/>
      <c r="BY163" s="62"/>
      <c r="BZ163" s="62"/>
      <c r="CA163" s="62"/>
      <c r="CB163" s="62"/>
      <c r="CC163" s="62"/>
      <c r="CD163" s="62"/>
      <c r="CE163" s="62"/>
      <c r="CF163" s="62"/>
      <c r="CG163" s="62"/>
      <c r="CH163" s="62"/>
      <c r="CI163" s="62"/>
      <c r="CJ163" s="62"/>
      <c r="CK163" s="62"/>
      <c r="CL163" s="62"/>
      <c r="CM163" s="62"/>
      <c r="CN163" s="62"/>
      <c r="CO163" s="62"/>
      <c r="CP163" s="62"/>
      <c r="CQ163" s="62"/>
      <c r="CR163" s="62"/>
      <c r="CS163" s="62"/>
      <c r="CT163" s="62"/>
      <c r="CU163" s="62"/>
      <c r="CV163" s="62"/>
      <c r="CW163" s="62"/>
      <c r="CX163" s="62"/>
      <c r="CY163" s="62"/>
      <c r="CZ163" s="62"/>
      <c r="DA163" s="62"/>
      <c r="DB163" s="62"/>
      <c r="DC163" s="62"/>
      <c r="DD163" s="62"/>
      <c r="DE163" s="62"/>
      <c r="DF163" s="62"/>
      <c r="DG163" s="62"/>
      <c r="DH163" s="62"/>
      <c r="DI163" s="62"/>
      <c r="DJ163" s="62"/>
      <c r="DK163" s="62"/>
      <c r="DL163" s="62"/>
      <c r="DM163" s="62"/>
      <c r="DN163" s="62"/>
      <c r="DO163" s="62"/>
      <c r="DP163" s="62"/>
      <c r="DQ163" s="62"/>
      <c r="DR163" s="62"/>
      <c r="DS163" s="62"/>
      <c r="DT163" s="62"/>
      <c r="DU163" s="62"/>
      <c r="DV163" s="62"/>
      <c r="DW163" s="62"/>
      <c r="DX163" s="62"/>
      <c r="DY163" s="62"/>
      <c r="DZ163" s="62"/>
      <c r="EA163" s="62"/>
      <c r="EB163" s="62"/>
      <c r="EC163" s="62"/>
      <c r="ED163" s="62"/>
      <c r="EE163" s="62"/>
      <c r="EF163" s="62"/>
      <c r="EG163" s="62"/>
      <c r="EH163" s="62"/>
      <c r="EI163" s="62"/>
      <c r="EJ163" s="62"/>
      <c r="EK163" s="62"/>
      <c r="EL163" s="62"/>
      <c r="EM163" s="62"/>
      <c r="EN163" s="62"/>
    </row>
    <row r="164" spans="43:144" outlineLevel="1" x14ac:dyDescent="0.2">
      <c r="AQ164" s="62"/>
      <c r="AR164" s="62"/>
      <c r="AS164" s="62"/>
      <c r="AT164" s="62"/>
      <c r="AU164" s="62"/>
      <c r="AV164" s="62"/>
      <c r="AW164" s="62"/>
      <c r="AX164" s="62"/>
      <c r="AY164" s="62"/>
      <c r="AZ164" s="62"/>
      <c r="BA164" s="62"/>
      <c r="BB164" s="62"/>
      <c r="BC164" s="62"/>
      <c r="BD164" s="62"/>
      <c r="BE164" s="62"/>
      <c r="BF164" s="62"/>
      <c r="BG164" s="62"/>
      <c r="BH164" s="62"/>
      <c r="BI164" s="62"/>
      <c r="BJ164" s="62"/>
      <c r="BK164" s="62"/>
      <c r="BL164" s="62"/>
      <c r="BM164" s="62"/>
      <c r="BN164" s="62"/>
      <c r="BO164" s="62"/>
      <c r="BP164" s="62"/>
      <c r="BQ164" s="62"/>
      <c r="BR164" s="62"/>
      <c r="BS164" s="62"/>
      <c r="BT164" s="62"/>
      <c r="BU164" s="62"/>
      <c r="BV164" s="62"/>
      <c r="BW164" s="62"/>
      <c r="BX164" s="62"/>
      <c r="BY164" s="62"/>
      <c r="BZ164" s="62"/>
      <c r="CA164" s="62"/>
      <c r="CB164" s="62"/>
      <c r="CC164" s="62"/>
      <c r="CD164" s="62"/>
      <c r="CE164" s="62"/>
      <c r="CF164" s="62"/>
      <c r="CG164" s="62"/>
      <c r="CH164" s="62"/>
      <c r="CI164" s="62"/>
      <c r="CJ164" s="62"/>
      <c r="CK164" s="62"/>
      <c r="CL164" s="62"/>
      <c r="CM164" s="62"/>
      <c r="CN164" s="62"/>
      <c r="CO164" s="62"/>
      <c r="CP164" s="62"/>
      <c r="CQ164" s="62"/>
      <c r="CR164" s="62"/>
      <c r="CS164" s="62"/>
      <c r="CT164" s="62"/>
      <c r="CU164" s="62"/>
      <c r="CV164" s="62"/>
      <c r="CW164" s="62"/>
      <c r="CX164" s="62"/>
      <c r="CY164" s="62"/>
      <c r="CZ164" s="62"/>
      <c r="DA164" s="62"/>
      <c r="DB164" s="62"/>
      <c r="DC164" s="62"/>
      <c r="DD164" s="62"/>
      <c r="DE164" s="62"/>
      <c r="DF164" s="62"/>
      <c r="DG164" s="62"/>
      <c r="DH164" s="62"/>
      <c r="DI164" s="62"/>
      <c r="DJ164" s="62"/>
      <c r="DK164" s="62"/>
      <c r="DL164" s="62"/>
      <c r="DM164" s="62"/>
      <c r="DN164" s="62"/>
      <c r="DO164" s="62"/>
      <c r="DP164" s="62"/>
      <c r="DQ164" s="62"/>
      <c r="DR164" s="62"/>
      <c r="DS164" s="62"/>
      <c r="DT164" s="62"/>
      <c r="DU164" s="62"/>
      <c r="DV164" s="62"/>
      <c r="DW164" s="62"/>
      <c r="DX164" s="62"/>
      <c r="DY164" s="62"/>
      <c r="DZ164" s="62"/>
      <c r="EA164" s="62"/>
      <c r="EB164" s="62"/>
      <c r="EC164" s="62"/>
      <c r="ED164" s="62"/>
      <c r="EE164" s="62"/>
      <c r="EF164" s="62"/>
      <c r="EG164" s="62"/>
      <c r="EH164" s="62"/>
      <c r="EI164" s="62"/>
      <c r="EJ164" s="62"/>
      <c r="EK164" s="62"/>
      <c r="EL164" s="62"/>
      <c r="EM164" s="62"/>
      <c r="EN164" s="62"/>
    </row>
    <row r="165" spans="43:144" outlineLevel="1" x14ac:dyDescent="0.2">
      <c r="AQ165" s="62"/>
      <c r="AR165" s="62"/>
      <c r="AS165" s="62"/>
      <c r="AT165" s="62"/>
      <c r="AU165" s="62"/>
      <c r="AV165" s="62"/>
      <c r="AW165" s="62"/>
      <c r="AX165" s="62"/>
      <c r="AY165" s="62"/>
      <c r="AZ165" s="62"/>
      <c r="BA165" s="62"/>
      <c r="BB165" s="62"/>
      <c r="BC165" s="62"/>
      <c r="BD165" s="62"/>
      <c r="BE165" s="62"/>
      <c r="BF165" s="62"/>
      <c r="BG165" s="62"/>
      <c r="BH165" s="62"/>
      <c r="BI165" s="62"/>
      <c r="BJ165" s="62"/>
      <c r="BK165" s="62"/>
      <c r="BL165" s="62"/>
      <c r="BM165" s="62"/>
      <c r="BN165" s="62"/>
      <c r="BO165" s="62"/>
      <c r="BP165" s="62"/>
      <c r="BQ165" s="62"/>
      <c r="BR165" s="62"/>
      <c r="BS165" s="62"/>
      <c r="BT165" s="62"/>
      <c r="BU165" s="62"/>
      <c r="BV165" s="62"/>
      <c r="BW165" s="62"/>
      <c r="BX165" s="62"/>
      <c r="BY165" s="62"/>
      <c r="BZ165" s="62"/>
      <c r="CA165" s="62"/>
      <c r="CB165" s="62"/>
      <c r="CC165" s="62"/>
      <c r="CD165" s="62"/>
      <c r="CE165" s="62"/>
      <c r="CF165" s="62"/>
      <c r="CG165" s="62"/>
      <c r="CH165" s="62"/>
      <c r="CI165" s="62"/>
      <c r="CJ165" s="62"/>
      <c r="CK165" s="62"/>
      <c r="CL165" s="62"/>
      <c r="CM165" s="62"/>
      <c r="CN165" s="62"/>
      <c r="CO165" s="62"/>
      <c r="CP165" s="62"/>
      <c r="CQ165" s="62"/>
      <c r="CR165" s="62"/>
      <c r="CS165" s="62"/>
      <c r="CT165" s="62"/>
      <c r="CU165" s="62"/>
      <c r="CV165" s="62"/>
      <c r="CW165" s="62"/>
      <c r="CX165" s="62"/>
      <c r="CY165" s="62"/>
      <c r="CZ165" s="62"/>
      <c r="DA165" s="62"/>
      <c r="DB165" s="62"/>
      <c r="DC165" s="62"/>
      <c r="DD165" s="62"/>
      <c r="DE165" s="62"/>
      <c r="DF165" s="62"/>
      <c r="DG165" s="62"/>
      <c r="DH165" s="62"/>
      <c r="DI165" s="62"/>
      <c r="DJ165" s="62"/>
      <c r="DK165" s="62"/>
      <c r="DL165" s="62"/>
      <c r="DM165" s="62"/>
      <c r="DN165" s="62"/>
      <c r="DO165" s="62"/>
      <c r="DP165" s="62"/>
      <c r="DQ165" s="62"/>
      <c r="DR165" s="62"/>
      <c r="DS165" s="62"/>
      <c r="DT165" s="62"/>
      <c r="DU165" s="62"/>
      <c r="DV165" s="62"/>
      <c r="DW165" s="62"/>
      <c r="DX165" s="62"/>
      <c r="DY165" s="62"/>
      <c r="DZ165" s="62"/>
      <c r="EA165" s="62"/>
      <c r="EB165" s="62"/>
      <c r="EC165" s="62"/>
      <c r="ED165" s="62"/>
      <c r="EE165" s="62"/>
      <c r="EF165" s="62"/>
      <c r="EG165" s="62"/>
      <c r="EH165" s="62"/>
      <c r="EI165" s="62"/>
      <c r="EJ165" s="62"/>
      <c r="EK165" s="62"/>
      <c r="EL165" s="62"/>
      <c r="EM165" s="62"/>
      <c r="EN165" s="62"/>
    </row>
    <row r="166" spans="43:144" outlineLevel="1" x14ac:dyDescent="0.2">
      <c r="AQ166" s="62"/>
      <c r="AR166" s="62"/>
      <c r="AS166" s="62"/>
      <c r="AT166" s="62"/>
      <c r="AU166" s="62"/>
      <c r="AV166" s="62"/>
      <c r="AW166" s="62"/>
      <c r="AX166" s="62"/>
      <c r="AY166" s="62"/>
      <c r="AZ166" s="62"/>
      <c r="BA166" s="62"/>
      <c r="BB166" s="62"/>
      <c r="BC166" s="62"/>
      <c r="BD166" s="62"/>
      <c r="BE166" s="62"/>
      <c r="BF166" s="62"/>
      <c r="BG166" s="62"/>
      <c r="BH166" s="62"/>
      <c r="BI166" s="62"/>
      <c r="BJ166" s="62"/>
      <c r="BK166" s="62"/>
      <c r="BL166" s="62"/>
      <c r="BM166" s="62"/>
      <c r="BN166" s="62"/>
      <c r="BO166" s="62"/>
      <c r="BP166" s="62"/>
      <c r="BQ166" s="62"/>
      <c r="BR166" s="62"/>
      <c r="BS166" s="62"/>
      <c r="BT166" s="62"/>
      <c r="BU166" s="62"/>
      <c r="BV166" s="62"/>
      <c r="BW166" s="62"/>
      <c r="BX166" s="62"/>
      <c r="BY166" s="62"/>
      <c r="BZ166" s="62"/>
      <c r="CA166" s="62"/>
      <c r="CB166" s="62"/>
      <c r="CC166" s="62"/>
      <c r="CD166" s="62"/>
      <c r="CE166" s="62"/>
      <c r="CF166" s="62"/>
      <c r="CG166" s="62"/>
      <c r="CH166" s="62"/>
      <c r="CI166" s="62"/>
      <c r="CJ166" s="62"/>
      <c r="CK166" s="62"/>
      <c r="CL166" s="62"/>
      <c r="CM166" s="62"/>
      <c r="CN166" s="62"/>
      <c r="CO166" s="62"/>
      <c r="CP166" s="62"/>
      <c r="CQ166" s="62"/>
      <c r="CR166" s="62"/>
      <c r="CS166" s="62"/>
      <c r="CT166" s="62"/>
      <c r="CU166" s="62"/>
      <c r="CV166" s="62"/>
      <c r="CW166" s="62"/>
      <c r="CX166" s="62"/>
      <c r="CY166" s="62"/>
      <c r="CZ166" s="62"/>
      <c r="DA166" s="62"/>
      <c r="DB166" s="62"/>
      <c r="DC166" s="62"/>
      <c r="DD166" s="62"/>
      <c r="DE166" s="62"/>
      <c r="DF166" s="62"/>
      <c r="DG166" s="62"/>
      <c r="DH166" s="62"/>
      <c r="DI166" s="62"/>
      <c r="DJ166" s="62"/>
      <c r="DK166" s="62"/>
      <c r="DL166" s="62"/>
      <c r="DM166" s="62"/>
      <c r="DN166" s="62"/>
      <c r="DO166" s="62"/>
      <c r="DP166" s="62"/>
      <c r="DQ166" s="62"/>
      <c r="DR166" s="62"/>
      <c r="DS166" s="62"/>
      <c r="DT166" s="62"/>
      <c r="DU166" s="62"/>
      <c r="DV166" s="62"/>
      <c r="DW166" s="62"/>
      <c r="DX166" s="62"/>
      <c r="DY166" s="62"/>
      <c r="DZ166" s="62"/>
      <c r="EA166" s="62"/>
      <c r="EB166" s="62"/>
      <c r="EC166" s="62"/>
      <c r="ED166" s="62"/>
      <c r="EE166" s="62"/>
      <c r="EF166" s="62"/>
      <c r="EG166" s="62"/>
      <c r="EH166" s="62"/>
      <c r="EI166" s="62"/>
      <c r="EJ166" s="62"/>
      <c r="EK166" s="62"/>
      <c r="EL166" s="62"/>
      <c r="EM166" s="62"/>
      <c r="EN166" s="62"/>
    </row>
    <row r="167" spans="43:144" outlineLevel="1" x14ac:dyDescent="0.2">
      <c r="AQ167" s="62"/>
      <c r="AR167" s="62"/>
      <c r="AS167" s="62"/>
      <c r="AT167" s="62"/>
      <c r="AU167" s="62"/>
      <c r="AV167" s="62"/>
      <c r="AW167" s="62"/>
      <c r="AX167" s="62"/>
      <c r="AY167" s="62"/>
      <c r="AZ167" s="62"/>
      <c r="BA167" s="62"/>
      <c r="BB167" s="62"/>
      <c r="BC167" s="62"/>
      <c r="BD167" s="62"/>
      <c r="BE167" s="62"/>
      <c r="BF167" s="62"/>
      <c r="BG167" s="62"/>
      <c r="BH167" s="62"/>
      <c r="BI167" s="62"/>
      <c r="BJ167" s="62"/>
      <c r="BK167" s="62"/>
      <c r="BL167" s="62"/>
      <c r="BM167" s="62"/>
      <c r="BN167" s="62"/>
      <c r="BO167" s="62"/>
      <c r="BP167" s="62"/>
      <c r="BQ167" s="62"/>
      <c r="BR167" s="62"/>
      <c r="BS167" s="62"/>
      <c r="BT167" s="62"/>
      <c r="BU167" s="62"/>
      <c r="BV167" s="62"/>
      <c r="BW167" s="62"/>
      <c r="BX167" s="62"/>
      <c r="BY167" s="62"/>
      <c r="BZ167" s="62"/>
      <c r="CA167" s="62"/>
      <c r="CB167" s="62"/>
      <c r="CC167" s="62"/>
      <c r="CD167" s="62"/>
      <c r="CE167" s="62"/>
      <c r="CF167" s="62"/>
      <c r="CG167" s="62"/>
      <c r="CH167" s="62"/>
      <c r="CI167" s="62"/>
      <c r="CJ167" s="62"/>
      <c r="CK167" s="62"/>
      <c r="CL167" s="62"/>
      <c r="CM167" s="62"/>
      <c r="CN167" s="62"/>
      <c r="CO167" s="62"/>
      <c r="CP167" s="62"/>
      <c r="CQ167" s="62"/>
      <c r="CR167" s="62"/>
      <c r="CS167" s="62"/>
      <c r="CT167" s="62"/>
      <c r="CU167" s="62"/>
      <c r="CV167" s="62"/>
      <c r="CW167" s="62"/>
      <c r="CX167" s="62"/>
      <c r="CY167" s="62"/>
      <c r="CZ167" s="62"/>
      <c r="DA167" s="62"/>
      <c r="DB167" s="62"/>
      <c r="DC167" s="62"/>
      <c r="DD167" s="62"/>
      <c r="DE167" s="62"/>
      <c r="DF167" s="62"/>
      <c r="DG167" s="62"/>
      <c r="DH167" s="62"/>
      <c r="DI167" s="62"/>
      <c r="DJ167" s="62"/>
      <c r="DK167" s="62"/>
      <c r="DL167" s="62"/>
      <c r="DM167" s="62"/>
      <c r="DN167" s="62"/>
      <c r="DO167" s="62"/>
      <c r="DP167" s="62"/>
      <c r="DQ167" s="62"/>
      <c r="DR167" s="62"/>
      <c r="DS167" s="62"/>
      <c r="DT167" s="62"/>
      <c r="DU167" s="62"/>
      <c r="DV167" s="62"/>
      <c r="DW167" s="62"/>
      <c r="DX167" s="62"/>
      <c r="DY167" s="62"/>
      <c r="DZ167" s="62"/>
      <c r="EA167" s="62"/>
      <c r="EB167" s="62"/>
      <c r="EC167" s="62"/>
      <c r="ED167" s="62"/>
      <c r="EE167" s="62"/>
      <c r="EF167" s="62"/>
      <c r="EG167" s="62"/>
      <c r="EH167" s="62"/>
      <c r="EI167" s="62"/>
      <c r="EJ167" s="62"/>
      <c r="EK167" s="62"/>
      <c r="EL167" s="62"/>
      <c r="EM167" s="62"/>
      <c r="EN167" s="62"/>
    </row>
    <row r="168" spans="43:144" outlineLevel="1" x14ac:dyDescent="0.2">
      <c r="AQ168" s="62"/>
      <c r="AR168" s="62"/>
      <c r="AS168" s="62"/>
      <c r="AT168" s="62"/>
      <c r="AU168" s="62"/>
      <c r="AV168" s="62"/>
      <c r="AW168" s="62"/>
      <c r="AX168" s="62"/>
      <c r="AY168" s="62"/>
      <c r="AZ168" s="62"/>
      <c r="BA168" s="62"/>
      <c r="BB168" s="62"/>
      <c r="BC168" s="62"/>
      <c r="BD168" s="62"/>
      <c r="BE168" s="62"/>
      <c r="BF168" s="62"/>
      <c r="BG168" s="62"/>
      <c r="BH168" s="62"/>
      <c r="BI168" s="62"/>
      <c r="BJ168" s="62"/>
      <c r="BK168" s="62"/>
      <c r="BL168" s="62"/>
      <c r="BM168" s="62"/>
      <c r="BN168" s="62"/>
      <c r="BO168" s="62"/>
      <c r="BP168" s="62"/>
      <c r="BQ168" s="62"/>
      <c r="BR168" s="62"/>
      <c r="BS168" s="62"/>
      <c r="BT168" s="62"/>
      <c r="BU168" s="62"/>
      <c r="BV168" s="62"/>
      <c r="BW168" s="62"/>
      <c r="BX168" s="62"/>
      <c r="BY168" s="62"/>
      <c r="BZ168" s="62"/>
      <c r="CA168" s="62"/>
      <c r="CB168" s="62"/>
      <c r="CC168" s="62"/>
      <c r="CD168" s="62"/>
      <c r="CE168" s="62"/>
      <c r="CF168" s="62"/>
      <c r="CG168" s="62"/>
      <c r="CH168" s="62"/>
      <c r="CI168" s="62"/>
      <c r="CJ168" s="62"/>
      <c r="CK168" s="62"/>
      <c r="CL168" s="62"/>
      <c r="CM168" s="62"/>
      <c r="CN168" s="62"/>
      <c r="CO168" s="62"/>
      <c r="CP168" s="62"/>
      <c r="CQ168" s="62"/>
      <c r="CR168" s="62"/>
      <c r="CS168" s="62"/>
      <c r="CT168" s="62"/>
      <c r="CU168" s="62"/>
      <c r="CV168" s="62"/>
      <c r="CW168" s="62"/>
      <c r="CX168" s="62"/>
      <c r="CY168" s="62"/>
      <c r="CZ168" s="62"/>
      <c r="DA168" s="62"/>
      <c r="DB168" s="62"/>
      <c r="DC168" s="62"/>
      <c r="DD168" s="62"/>
      <c r="DE168" s="62"/>
      <c r="DF168" s="62"/>
      <c r="DG168" s="62"/>
      <c r="DH168" s="62"/>
      <c r="DI168" s="62"/>
      <c r="DJ168" s="62"/>
      <c r="DK168" s="62"/>
      <c r="DL168" s="62"/>
      <c r="DM168" s="62"/>
      <c r="DN168" s="62"/>
      <c r="DO168" s="62"/>
      <c r="DP168" s="62"/>
      <c r="DQ168" s="62"/>
      <c r="DR168" s="62"/>
      <c r="DS168" s="62"/>
      <c r="DT168" s="62"/>
      <c r="DU168" s="62"/>
      <c r="DV168" s="62"/>
      <c r="DW168" s="62"/>
      <c r="DX168" s="62"/>
      <c r="DY168" s="62"/>
      <c r="DZ168" s="62"/>
      <c r="EA168" s="62"/>
      <c r="EB168" s="62"/>
      <c r="EC168" s="62"/>
      <c r="ED168" s="62"/>
      <c r="EE168" s="62"/>
      <c r="EF168" s="62"/>
      <c r="EG168" s="62"/>
      <c r="EH168" s="62"/>
      <c r="EI168" s="62"/>
      <c r="EJ168" s="62"/>
      <c r="EK168" s="62"/>
      <c r="EL168" s="62"/>
      <c r="EM168" s="62"/>
      <c r="EN168" s="62"/>
    </row>
    <row r="169" spans="43:144" outlineLevel="1" x14ac:dyDescent="0.2">
      <c r="AQ169" s="62"/>
      <c r="AR169" s="62"/>
      <c r="AS169" s="62"/>
      <c r="AT169" s="62"/>
      <c r="AU169" s="62"/>
      <c r="AV169" s="62"/>
      <c r="AW169" s="62"/>
      <c r="AX169" s="62"/>
      <c r="AY169" s="62"/>
      <c r="AZ169" s="62"/>
      <c r="BA169" s="62"/>
      <c r="BB169" s="62"/>
      <c r="BC169" s="62"/>
      <c r="BD169" s="62"/>
      <c r="BE169" s="62"/>
      <c r="BF169" s="62"/>
      <c r="BG169" s="62"/>
      <c r="BH169" s="62"/>
      <c r="BI169" s="62"/>
      <c r="BJ169" s="62"/>
      <c r="BK169" s="62"/>
      <c r="BL169" s="62"/>
      <c r="BM169" s="62"/>
      <c r="BN169" s="62"/>
      <c r="BO169" s="62"/>
      <c r="BP169" s="62"/>
      <c r="BQ169" s="62"/>
      <c r="BR169" s="62"/>
      <c r="BS169" s="62"/>
      <c r="BT169" s="62"/>
      <c r="BU169" s="62"/>
      <c r="BV169" s="62"/>
      <c r="BW169" s="62"/>
      <c r="BX169" s="62"/>
      <c r="BY169" s="62"/>
      <c r="BZ169" s="62"/>
      <c r="CA169" s="62"/>
      <c r="CB169" s="62"/>
      <c r="CC169" s="62"/>
      <c r="CD169" s="62"/>
      <c r="CE169" s="62"/>
      <c r="CF169" s="62"/>
      <c r="CG169" s="62"/>
      <c r="CH169" s="62"/>
      <c r="CI169" s="62"/>
      <c r="CJ169" s="62"/>
      <c r="CK169" s="62"/>
      <c r="CL169" s="62"/>
      <c r="CM169" s="62"/>
      <c r="CN169" s="62"/>
      <c r="CO169" s="62"/>
      <c r="CP169" s="62"/>
      <c r="CQ169" s="62"/>
      <c r="CR169" s="62"/>
      <c r="CS169" s="62"/>
      <c r="CT169" s="62"/>
      <c r="CU169" s="62"/>
      <c r="CV169" s="62"/>
      <c r="CW169" s="62"/>
      <c r="CX169" s="62"/>
      <c r="CY169" s="62"/>
      <c r="CZ169" s="62"/>
      <c r="DA169" s="62"/>
      <c r="DB169" s="62"/>
      <c r="DC169" s="62"/>
      <c r="DD169" s="62"/>
      <c r="DE169" s="62"/>
      <c r="DF169" s="62"/>
      <c r="DG169" s="62"/>
      <c r="DH169" s="62"/>
      <c r="DI169" s="62"/>
      <c r="DJ169" s="62"/>
      <c r="DK169" s="62"/>
      <c r="DL169" s="62"/>
      <c r="DM169" s="62"/>
      <c r="DN169" s="62"/>
      <c r="DO169" s="62"/>
      <c r="DP169" s="62"/>
      <c r="DQ169" s="62"/>
      <c r="DR169" s="62"/>
      <c r="DS169" s="62"/>
      <c r="DT169" s="62"/>
      <c r="DU169" s="62"/>
      <c r="DV169" s="62"/>
      <c r="DW169" s="62"/>
      <c r="DX169" s="62"/>
      <c r="DY169" s="62"/>
      <c r="DZ169" s="62"/>
      <c r="EA169" s="62"/>
      <c r="EB169" s="62"/>
      <c r="EC169" s="62"/>
      <c r="ED169" s="62"/>
      <c r="EE169" s="62"/>
      <c r="EF169" s="62"/>
      <c r="EG169" s="62"/>
      <c r="EH169" s="62"/>
      <c r="EI169" s="62"/>
      <c r="EJ169" s="62"/>
      <c r="EK169" s="62"/>
      <c r="EL169" s="62"/>
      <c r="EM169" s="62"/>
      <c r="EN169" s="62"/>
    </row>
    <row r="170" spans="43:144" outlineLevel="1" x14ac:dyDescent="0.2">
      <c r="AQ170" s="62"/>
      <c r="AR170" s="62"/>
      <c r="AS170" s="62"/>
      <c r="AT170" s="62"/>
      <c r="AU170" s="62"/>
      <c r="AV170" s="62"/>
      <c r="AW170" s="62"/>
      <c r="AX170" s="62"/>
      <c r="AY170" s="62"/>
      <c r="AZ170" s="62"/>
      <c r="BA170" s="62"/>
      <c r="BB170" s="62"/>
      <c r="BC170" s="62"/>
      <c r="BD170" s="62"/>
      <c r="BE170" s="62"/>
      <c r="BF170" s="62"/>
      <c r="BG170" s="62"/>
      <c r="BH170" s="62"/>
      <c r="BI170" s="62"/>
      <c r="BJ170" s="62"/>
      <c r="BK170" s="62"/>
      <c r="BL170" s="62"/>
      <c r="BM170" s="62"/>
      <c r="BN170" s="62"/>
      <c r="BO170" s="62"/>
      <c r="BP170" s="62"/>
      <c r="BQ170" s="62"/>
      <c r="BR170" s="62"/>
      <c r="BS170" s="62"/>
      <c r="BT170" s="62"/>
      <c r="BU170" s="62"/>
      <c r="BV170" s="62"/>
      <c r="BW170" s="62"/>
      <c r="BX170" s="62"/>
      <c r="BY170" s="62"/>
      <c r="BZ170" s="62"/>
      <c r="CA170" s="62"/>
      <c r="CB170" s="62"/>
      <c r="CC170" s="62"/>
      <c r="CD170" s="62"/>
      <c r="CE170" s="62"/>
      <c r="CF170" s="62"/>
      <c r="CG170" s="62"/>
      <c r="CH170" s="62"/>
      <c r="CI170" s="62"/>
      <c r="CJ170" s="62"/>
      <c r="CK170" s="62"/>
      <c r="CL170" s="62"/>
      <c r="CM170" s="62"/>
      <c r="CN170" s="62"/>
      <c r="CO170" s="62"/>
      <c r="CP170" s="62"/>
      <c r="CQ170" s="62"/>
      <c r="CR170" s="62"/>
      <c r="CS170" s="62"/>
      <c r="CT170" s="62"/>
      <c r="CU170" s="62"/>
      <c r="CV170" s="62"/>
      <c r="CW170" s="62"/>
      <c r="CX170" s="62"/>
      <c r="CY170" s="62"/>
      <c r="CZ170" s="62"/>
      <c r="DA170" s="62"/>
      <c r="DB170" s="62"/>
      <c r="DC170" s="62"/>
      <c r="DD170" s="62"/>
      <c r="DE170" s="62"/>
      <c r="DF170" s="62"/>
      <c r="DG170" s="62"/>
      <c r="DH170" s="62"/>
      <c r="DI170" s="62"/>
      <c r="DJ170" s="62"/>
      <c r="DK170" s="62"/>
      <c r="DL170" s="62"/>
      <c r="DM170" s="62"/>
      <c r="DN170" s="62"/>
      <c r="DO170" s="62"/>
      <c r="DP170" s="62"/>
      <c r="DQ170" s="62"/>
      <c r="DR170" s="62"/>
      <c r="DS170" s="62"/>
      <c r="DT170" s="62"/>
      <c r="DU170" s="62"/>
      <c r="DV170" s="62"/>
      <c r="DW170" s="62"/>
      <c r="DX170" s="62"/>
      <c r="DY170" s="62"/>
      <c r="DZ170" s="62"/>
      <c r="EA170" s="62"/>
      <c r="EB170" s="62"/>
      <c r="EC170" s="62"/>
      <c r="ED170" s="62"/>
      <c r="EE170" s="62"/>
      <c r="EF170" s="62"/>
      <c r="EG170" s="62"/>
      <c r="EH170" s="62"/>
      <c r="EI170" s="62"/>
      <c r="EJ170" s="62"/>
      <c r="EK170" s="62"/>
      <c r="EL170" s="62"/>
      <c r="EM170" s="62"/>
      <c r="EN170" s="62"/>
    </row>
    <row r="171" spans="43:144" outlineLevel="1" x14ac:dyDescent="0.2">
      <c r="AQ171" s="62"/>
      <c r="AR171" s="62"/>
      <c r="AS171" s="62"/>
      <c r="AT171" s="62"/>
      <c r="AU171" s="62"/>
      <c r="AV171" s="62"/>
      <c r="AW171" s="62"/>
      <c r="AX171" s="62"/>
      <c r="AY171" s="62"/>
      <c r="AZ171" s="62"/>
      <c r="BA171" s="62"/>
      <c r="BB171" s="62"/>
      <c r="BC171" s="62"/>
      <c r="BD171" s="62"/>
      <c r="BE171" s="62"/>
      <c r="BF171" s="62"/>
      <c r="BG171" s="62"/>
      <c r="BH171" s="62"/>
      <c r="BI171" s="62"/>
      <c r="BJ171" s="62"/>
      <c r="BK171" s="62"/>
      <c r="BL171" s="62"/>
      <c r="BM171" s="62"/>
      <c r="BN171" s="62"/>
      <c r="BO171" s="62"/>
      <c r="BP171" s="62"/>
      <c r="BQ171" s="62"/>
      <c r="BR171" s="62"/>
      <c r="BS171" s="62"/>
      <c r="BT171" s="62"/>
      <c r="BU171" s="62"/>
      <c r="BV171" s="62"/>
      <c r="BW171" s="62"/>
      <c r="BX171" s="62"/>
      <c r="BY171" s="62"/>
      <c r="BZ171" s="62"/>
      <c r="CA171" s="62"/>
      <c r="CB171" s="62"/>
      <c r="CC171" s="62"/>
      <c r="CD171" s="62"/>
      <c r="CE171" s="62"/>
      <c r="CF171" s="62"/>
      <c r="CG171" s="62"/>
      <c r="CH171" s="62"/>
      <c r="CI171" s="62"/>
      <c r="CJ171" s="62"/>
      <c r="CK171" s="62"/>
      <c r="CL171" s="62"/>
      <c r="CM171" s="62"/>
      <c r="CN171" s="62"/>
      <c r="CO171" s="62"/>
      <c r="CP171" s="62"/>
      <c r="CQ171" s="62"/>
      <c r="CR171" s="62"/>
      <c r="CS171" s="62"/>
      <c r="CT171" s="62"/>
      <c r="CU171" s="62"/>
      <c r="CV171" s="62"/>
      <c r="CW171" s="62"/>
      <c r="CX171" s="62"/>
      <c r="CY171" s="62"/>
      <c r="CZ171" s="62"/>
      <c r="DA171" s="62"/>
      <c r="DB171" s="62"/>
      <c r="DC171" s="62"/>
      <c r="DD171" s="62"/>
      <c r="DE171" s="62"/>
      <c r="DF171" s="62"/>
      <c r="DG171" s="62"/>
      <c r="DH171" s="62"/>
      <c r="DI171" s="62"/>
      <c r="DJ171" s="62"/>
      <c r="DK171" s="62"/>
      <c r="DL171" s="62"/>
      <c r="DM171" s="62"/>
      <c r="DN171" s="62"/>
      <c r="DO171" s="62"/>
      <c r="DP171" s="62"/>
      <c r="DQ171" s="62"/>
      <c r="DR171" s="62"/>
      <c r="DS171" s="62"/>
      <c r="DT171" s="62"/>
      <c r="DU171" s="62"/>
      <c r="DV171" s="62"/>
      <c r="DW171" s="62"/>
      <c r="DX171" s="62"/>
      <c r="DY171" s="62"/>
      <c r="DZ171" s="62"/>
      <c r="EA171" s="62"/>
      <c r="EB171" s="62"/>
      <c r="EC171" s="62"/>
      <c r="ED171" s="62"/>
      <c r="EE171" s="62"/>
      <c r="EF171" s="62"/>
      <c r="EG171" s="62"/>
      <c r="EH171" s="62"/>
      <c r="EI171" s="62"/>
      <c r="EJ171" s="62"/>
      <c r="EK171" s="62"/>
      <c r="EL171" s="62"/>
      <c r="EM171" s="62"/>
      <c r="EN171" s="62"/>
    </row>
    <row r="172" spans="43:144" outlineLevel="1" x14ac:dyDescent="0.2">
      <c r="AQ172" s="62"/>
      <c r="AR172" s="62"/>
      <c r="AS172" s="62"/>
      <c r="AT172" s="62"/>
      <c r="AU172" s="62"/>
      <c r="AV172" s="62"/>
      <c r="AW172" s="62"/>
      <c r="AX172" s="62"/>
      <c r="AY172" s="62"/>
      <c r="AZ172" s="62"/>
      <c r="BA172" s="62"/>
      <c r="BB172" s="62"/>
      <c r="BC172" s="62"/>
      <c r="BD172" s="62"/>
      <c r="BE172" s="62"/>
      <c r="BF172" s="62"/>
      <c r="BG172" s="62"/>
      <c r="BH172" s="62"/>
      <c r="BI172" s="62"/>
      <c r="BJ172" s="62"/>
      <c r="BK172" s="62"/>
      <c r="BL172" s="62"/>
      <c r="BM172" s="62"/>
      <c r="BN172" s="62"/>
      <c r="BO172" s="62"/>
      <c r="BP172" s="62"/>
      <c r="BQ172" s="62"/>
      <c r="BR172" s="62"/>
      <c r="BS172" s="62"/>
      <c r="BT172" s="62"/>
      <c r="BU172" s="62"/>
      <c r="BV172" s="62"/>
      <c r="BW172" s="62"/>
      <c r="BX172" s="62"/>
      <c r="BY172" s="62"/>
      <c r="BZ172" s="62"/>
      <c r="CA172" s="62"/>
      <c r="CB172" s="62"/>
      <c r="CC172" s="62"/>
      <c r="CD172" s="62"/>
      <c r="CE172" s="62"/>
      <c r="CF172" s="62"/>
      <c r="CG172" s="62"/>
      <c r="CH172" s="62"/>
      <c r="CI172" s="62"/>
      <c r="CJ172" s="62"/>
      <c r="CK172" s="62"/>
      <c r="CL172" s="62"/>
      <c r="CM172" s="62"/>
      <c r="CN172" s="62"/>
      <c r="CO172" s="62"/>
      <c r="CP172" s="62"/>
      <c r="CQ172" s="62"/>
      <c r="CR172" s="62"/>
      <c r="CS172" s="62"/>
      <c r="CT172" s="62"/>
      <c r="CU172" s="62"/>
      <c r="CV172" s="62"/>
      <c r="CW172" s="62"/>
      <c r="CX172" s="62"/>
      <c r="CY172" s="62"/>
      <c r="CZ172" s="62"/>
      <c r="DA172" s="62"/>
      <c r="DB172" s="62"/>
      <c r="DC172" s="62"/>
      <c r="DD172" s="62"/>
      <c r="DE172" s="62"/>
      <c r="DF172" s="62"/>
      <c r="DG172" s="62"/>
      <c r="DH172" s="62"/>
      <c r="DI172" s="62"/>
      <c r="DJ172" s="62"/>
      <c r="DK172" s="62"/>
      <c r="DL172" s="62"/>
      <c r="DM172" s="62"/>
      <c r="DN172" s="62"/>
      <c r="DO172" s="62"/>
      <c r="DP172" s="62"/>
      <c r="DQ172" s="62"/>
      <c r="DR172" s="62"/>
      <c r="DS172" s="62"/>
      <c r="DT172" s="62"/>
      <c r="DU172" s="62"/>
      <c r="DV172" s="62"/>
      <c r="DW172" s="62"/>
      <c r="DX172" s="62"/>
      <c r="DY172" s="62"/>
      <c r="DZ172" s="62"/>
      <c r="EA172" s="62"/>
      <c r="EB172" s="62"/>
      <c r="EC172" s="62"/>
      <c r="ED172" s="62"/>
      <c r="EE172" s="62"/>
      <c r="EF172" s="62"/>
      <c r="EG172" s="62"/>
      <c r="EH172" s="62"/>
      <c r="EI172" s="62"/>
      <c r="EJ172" s="62"/>
      <c r="EK172" s="62"/>
      <c r="EL172" s="62"/>
      <c r="EM172" s="62"/>
      <c r="EN172" s="62"/>
    </row>
    <row r="173" spans="43:144" outlineLevel="1" x14ac:dyDescent="0.2">
      <c r="AQ173" s="62"/>
      <c r="AR173" s="62"/>
      <c r="AS173" s="62"/>
      <c r="AT173" s="62"/>
      <c r="AU173" s="62"/>
      <c r="AV173" s="62"/>
      <c r="AW173" s="62"/>
      <c r="AX173" s="62"/>
      <c r="AY173" s="62"/>
      <c r="AZ173" s="62"/>
      <c r="BA173" s="62"/>
      <c r="BB173" s="62"/>
      <c r="BC173" s="62"/>
      <c r="BD173" s="62"/>
      <c r="BE173" s="62"/>
      <c r="BF173" s="62"/>
      <c r="BG173" s="62"/>
      <c r="BH173" s="62"/>
      <c r="BI173" s="62"/>
      <c r="BJ173" s="62"/>
      <c r="BK173" s="62"/>
      <c r="BL173" s="62"/>
      <c r="BM173" s="62"/>
      <c r="BN173" s="62"/>
      <c r="BO173" s="62"/>
      <c r="BP173" s="62"/>
      <c r="BQ173" s="62"/>
      <c r="BR173" s="62"/>
      <c r="BS173" s="62"/>
      <c r="BT173" s="62"/>
      <c r="BU173" s="62"/>
      <c r="BV173" s="62"/>
      <c r="BW173" s="62"/>
      <c r="BX173" s="62"/>
      <c r="BY173" s="62"/>
      <c r="BZ173" s="62"/>
      <c r="CA173" s="62"/>
      <c r="CB173" s="62"/>
      <c r="CC173" s="62"/>
      <c r="CD173" s="62"/>
      <c r="CE173" s="62"/>
      <c r="CF173" s="62"/>
      <c r="CG173" s="62"/>
      <c r="CH173" s="62"/>
      <c r="CI173" s="62"/>
      <c r="CJ173" s="62"/>
      <c r="CK173" s="62"/>
      <c r="CL173" s="62"/>
      <c r="CM173" s="62"/>
      <c r="CN173" s="62"/>
      <c r="CO173" s="62"/>
      <c r="CP173" s="62"/>
      <c r="CQ173" s="62"/>
      <c r="CR173" s="62"/>
      <c r="CS173" s="62"/>
      <c r="CT173" s="62"/>
      <c r="CU173" s="62"/>
      <c r="CV173" s="62"/>
      <c r="CW173" s="62"/>
      <c r="CX173" s="62"/>
      <c r="CY173" s="62"/>
      <c r="CZ173" s="62"/>
      <c r="DA173" s="62"/>
      <c r="DB173" s="62"/>
      <c r="DC173" s="62"/>
      <c r="DD173" s="62"/>
      <c r="DE173" s="62"/>
      <c r="DF173" s="62"/>
      <c r="DG173" s="62"/>
      <c r="DH173" s="62"/>
      <c r="DI173" s="62"/>
      <c r="DJ173" s="62"/>
      <c r="DK173" s="62"/>
      <c r="DL173" s="62"/>
      <c r="DM173" s="62"/>
      <c r="DN173" s="62"/>
      <c r="DO173" s="62"/>
      <c r="DP173" s="62"/>
      <c r="DQ173" s="62"/>
      <c r="DR173" s="62"/>
      <c r="DS173" s="62"/>
      <c r="DT173" s="62"/>
      <c r="DU173" s="62"/>
      <c r="DV173" s="62"/>
      <c r="DW173" s="62"/>
      <c r="DX173" s="62"/>
      <c r="DY173" s="62"/>
      <c r="DZ173" s="62"/>
      <c r="EA173" s="62"/>
      <c r="EB173" s="62"/>
      <c r="EC173" s="62"/>
      <c r="ED173" s="62"/>
      <c r="EE173" s="62"/>
      <c r="EF173" s="62"/>
      <c r="EG173" s="62"/>
      <c r="EH173" s="62"/>
      <c r="EI173" s="62"/>
      <c r="EJ173" s="62"/>
      <c r="EK173" s="62"/>
      <c r="EL173" s="62"/>
      <c r="EM173" s="62"/>
      <c r="EN173" s="62"/>
    </row>
    <row r="174" spans="43:144" outlineLevel="1" x14ac:dyDescent="0.2">
      <c r="AQ174" s="62"/>
      <c r="AR174" s="62"/>
      <c r="AS174" s="62"/>
      <c r="AT174" s="62"/>
      <c r="AU174" s="62"/>
      <c r="AV174" s="62"/>
      <c r="AW174" s="62"/>
      <c r="AX174" s="62"/>
      <c r="AY174" s="62"/>
      <c r="AZ174" s="62"/>
      <c r="BA174" s="62"/>
      <c r="BB174" s="62"/>
      <c r="BC174" s="62"/>
      <c r="BD174" s="62"/>
      <c r="BE174" s="62"/>
      <c r="BF174" s="62"/>
      <c r="BG174" s="62"/>
      <c r="BH174" s="62"/>
      <c r="BI174" s="62"/>
      <c r="BJ174" s="62"/>
      <c r="BK174" s="62"/>
      <c r="BL174" s="62"/>
      <c r="BM174" s="62"/>
      <c r="BN174" s="62"/>
      <c r="BO174" s="62"/>
      <c r="BP174" s="62"/>
      <c r="BQ174" s="62"/>
      <c r="BR174" s="62"/>
      <c r="BS174" s="62"/>
      <c r="BT174" s="62"/>
      <c r="BU174" s="62"/>
      <c r="BV174" s="62"/>
      <c r="BW174" s="62"/>
      <c r="BX174" s="62"/>
      <c r="BY174" s="62"/>
      <c r="BZ174" s="62"/>
      <c r="CA174" s="62"/>
      <c r="CB174" s="62"/>
      <c r="CC174" s="62"/>
      <c r="CD174" s="62"/>
      <c r="CE174" s="62"/>
      <c r="CF174" s="62"/>
      <c r="CG174" s="62"/>
      <c r="CH174" s="62"/>
      <c r="CI174" s="62"/>
      <c r="CJ174" s="62"/>
      <c r="CK174" s="62"/>
      <c r="CL174" s="62"/>
      <c r="CM174" s="62"/>
      <c r="CN174" s="62"/>
      <c r="CO174" s="62"/>
      <c r="CP174" s="62"/>
      <c r="CQ174" s="62"/>
      <c r="CR174" s="62"/>
      <c r="CS174" s="62"/>
      <c r="CT174" s="62"/>
      <c r="CU174" s="62"/>
      <c r="CV174" s="62"/>
      <c r="CW174" s="62"/>
      <c r="CX174" s="62"/>
      <c r="CY174" s="62"/>
      <c r="CZ174" s="62"/>
      <c r="DA174" s="62"/>
      <c r="DB174" s="62"/>
      <c r="DC174" s="62"/>
      <c r="DD174" s="62"/>
      <c r="DE174" s="62"/>
      <c r="DF174" s="62"/>
      <c r="DG174" s="62"/>
      <c r="DH174" s="62"/>
      <c r="DI174" s="62"/>
      <c r="DJ174" s="62"/>
      <c r="DK174" s="62"/>
      <c r="DL174" s="62"/>
      <c r="DM174" s="62"/>
      <c r="DN174" s="62"/>
      <c r="DO174" s="62"/>
      <c r="DP174" s="62"/>
      <c r="DQ174" s="62"/>
      <c r="DR174" s="62"/>
      <c r="DS174" s="62"/>
      <c r="DT174" s="62"/>
      <c r="DU174" s="62"/>
      <c r="DV174" s="62"/>
      <c r="DW174" s="62"/>
      <c r="DX174" s="62"/>
      <c r="DY174" s="62"/>
      <c r="DZ174" s="62"/>
      <c r="EA174" s="62"/>
      <c r="EB174" s="62"/>
      <c r="EC174" s="62"/>
      <c r="ED174" s="62"/>
      <c r="EE174" s="62"/>
      <c r="EF174" s="62"/>
      <c r="EG174" s="62"/>
      <c r="EH174" s="62"/>
      <c r="EI174" s="62"/>
      <c r="EJ174" s="62"/>
      <c r="EK174" s="62"/>
      <c r="EL174" s="62"/>
      <c r="EM174" s="62"/>
      <c r="EN174" s="62"/>
    </row>
    <row r="175" spans="43:144" outlineLevel="1" x14ac:dyDescent="0.2">
      <c r="AQ175" s="62"/>
      <c r="AR175" s="62"/>
      <c r="AS175" s="62"/>
      <c r="AT175" s="62"/>
      <c r="AU175" s="62"/>
      <c r="AV175" s="62"/>
      <c r="AW175" s="62"/>
      <c r="AX175" s="62"/>
      <c r="AY175" s="62"/>
      <c r="AZ175" s="62"/>
      <c r="BA175" s="62"/>
      <c r="BB175" s="62"/>
      <c r="BC175" s="62"/>
      <c r="BD175" s="62"/>
      <c r="BE175" s="62"/>
      <c r="BF175" s="62"/>
      <c r="BG175" s="62"/>
      <c r="BH175" s="62"/>
      <c r="BI175" s="62"/>
      <c r="BJ175" s="62"/>
      <c r="BK175" s="62"/>
      <c r="BL175" s="62"/>
      <c r="BM175" s="62"/>
      <c r="BN175" s="62"/>
      <c r="BO175" s="62"/>
      <c r="BP175" s="62"/>
      <c r="BQ175" s="62"/>
      <c r="BR175" s="62"/>
      <c r="BS175" s="62"/>
      <c r="BT175" s="62"/>
      <c r="BU175" s="62"/>
      <c r="BV175" s="62"/>
      <c r="BW175" s="62"/>
      <c r="BX175" s="62"/>
      <c r="BY175" s="62"/>
      <c r="BZ175" s="62"/>
      <c r="CA175" s="62"/>
      <c r="CB175" s="62"/>
      <c r="CC175" s="62"/>
      <c r="CD175" s="62"/>
      <c r="CE175" s="62"/>
      <c r="CF175" s="62"/>
      <c r="CG175" s="62"/>
      <c r="CH175" s="62"/>
      <c r="CI175" s="62"/>
      <c r="CJ175" s="62"/>
      <c r="CK175" s="62"/>
      <c r="CL175" s="62"/>
      <c r="CM175" s="62"/>
      <c r="CN175" s="62"/>
      <c r="CO175" s="62"/>
      <c r="CP175" s="62"/>
      <c r="CQ175" s="62"/>
      <c r="CR175" s="62"/>
      <c r="CS175" s="62"/>
      <c r="CT175" s="62"/>
      <c r="CU175" s="62"/>
      <c r="CV175" s="62"/>
      <c r="CW175" s="62"/>
      <c r="CX175" s="62"/>
      <c r="CY175" s="62"/>
      <c r="CZ175" s="62"/>
      <c r="DA175" s="62"/>
      <c r="DB175" s="62"/>
      <c r="DC175" s="62"/>
      <c r="DD175" s="62"/>
      <c r="DE175" s="62"/>
      <c r="DF175" s="62"/>
      <c r="DG175" s="62"/>
      <c r="DH175" s="62"/>
      <c r="DI175" s="62"/>
      <c r="DJ175" s="62"/>
      <c r="DK175" s="62"/>
      <c r="DL175" s="62"/>
      <c r="DM175" s="62"/>
      <c r="DN175" s="62"/>
      <c r="DO175" s="62"/>
      <c r="DP175" s="62"/>
      <c r="DQ175" s="62"/>
      <c r="DR175" s="62"/>
      <c r="DS175" s="62"/>
      <c r="DT175" s="62"/>
      <c r="DU175" s="62"/>
      <c r="DV175" s="62"/>
      <c r="DW175" s="62"/>
      <c r="DX175" s="62"/>
      <c r="DY175" s="62"/>
      <c r="DZ175" s="62"/>
      <c r="EA175" s="62"/>
      <c r="EB175" s="62"/>
      <c r="EC175" s="62"/>
      <c r="ED175" s="62"/>
      <c r="EE175" s="62"/>
      <c r="EF175" s="62"/>
      <c r="EG175" s="62"/>
      <c r="EH175" s="62"/>
      <c r="EI175" s="62"/>
      <c r="EJ175" s="62"/>
      <c r="EK175" s="62"/>
      <c r="EL175" s="62"/>
      <c r="EM175" s="62"/>
      <c r="EN175" s="62"/>
    </row>
    <row r="176" spans="43:144" outlineLevel="1" x14ac:dyDescent="0.2">
      <c r="AQ176" s="62"/>
      <c r="AR176" s="62"/>
      <c r="AS176" s="62"/>
      <c r="AT176" s="62"/>
      <c r="AU176" s="62"/>
      <c r="AV176" s="62"/>
      <c r="AW176" s="62"/>
      <c r="AX176" s="62"/>
      <c r="AY176" s="62"/>
      <c r="AZ176" s="62"/>
      <c r="BA176" s="62"/>
      <c r="BB176" s="62"/>
      <c r="BC176" s="62"/>
      <c r="BD176" s="62"/>
      <c r="BE176" s="62"/>
      <c r="BF176" s="62"/>
      <c r="BG176" s="62"/>
      <c r="BH176" s="62"/>
      <c r="BI176" s="62"/>
      <c r="BJ176" s="62"/>
      <c r="BK176" s="62"/>
      <c r="BL176" s="62"/>
      <c r="BM176" s="62"/>
      <c r="BN176" s="62"/>
      <c r="BO176" s="62"/>
      <c r="BP176" s="62"/>
      <c r="BQ176" s="62"/>
      <c r="BR176" s="62"/>
      <c r="BS176" s="62"/>
      <c r="BT176" s="62"/>
      <c r="BU176" s="62"/>
      <c r="BV176" s="62"/>
      <c r="BW176" s="62"/>
      <c r="BX176" s="62"/>
      <c r="BY176" s="62"/>
      <c r="BZ176" s="62"/>
      <c r="CA176" s="62"/>
      <c r="CB176" s="62"/>
      <c r="CC176" s="62"/>
      <c r="CD176" s="62"/>
      <c r="CE176" s="62"/>
      <c r="CF176" s="62"/>
      <c r="CG176" s="62"/>
      <c r="CH176" s="62"/>
      <c r="CI176" s="62"/>
      <c r="CJ176" s="62"/>
      <c r="CK176" s="62"/>
      <c r="CL176" s="62"/>
      <c r="CM176" s="62"/>
      <c r="CN176" s="62"/>
      <c r="CO176" s="62"/>
      <c r="CP176" s="62"/>
      <c r="CQ176" s="62"/>
      <c r="CR176" s="62"/>
      <c r="CS176" s="62"/>
      <c r="CT176" s="62"/>
      <c r="CU176" s="62"/>
      <c r="CV176" s="62"/>
      <c r="CW176" s="62"/>
      <c r="CX176" s="62"/>
      <c r="CY176" s="62"/>
      <c r="CZ176" s="62"/>
      <c r="DA176" s="62"/>
      <c r="DB176" s="62"/>
      <c r="DC176" s="62"/>
      <c r="DD176" s="62"/>
      <c r="DE176" s="62"/>
      <c r="DF176" s="62"/>
      <c r="DG176" s="62"/>
      <c r="DH176" s="62"/>
      <c r="DI176" s="62"/>
      <c r="DJ176" s="62"/>
      <c r="DK176" s="62"/>
      <c r="DL176" s="62"/>
      <c r="DM176" s="62"/>
      <c r="DN176" s="62"/>
      <c r="DO176" s="62"/>
      <c r="DP176" s="62"/>
      <c r="DQ176" s="62"/>
      <c r="DR176" s="62"/>
      <c r="DS176" s="62"/>
      <c r="DT176" s="62"/>
      <c r="DU176" s="62"/>
      <c r="DV176" s="62"/>
      <c r="DW176" s="62"/>
      <c r="DX176" s="62"/>
      <c r="DY176" s="62"/>
      <c r="DZ176" s="62"/>
      <c r="EA176" s="62"/>
      <c r="EB176" s="62"/>
      <c r="EC176" s="62"/>
      <c r="ED176" s="62"/>
      <c r="EE176" s="62"/>
      <c r="EF176" s="62"/>
      <c r="EG176" s="62"/>
      <c r="EH176" s="62"/>
      <c r="EI176" s="62"/>
      <c r="EJ176" s="62"/>
      <c r="EK176" s="62"/>
      <c r="EL176" s="62"/>
      <c r="EM176" s="62"/>
      <c r="EN176" s="62"/>
    </row>
    <row r="177" spans="1:144" x14ac:dyDescent="0.2">
      <c r="A177" s="75"/>
      <c r="AQ177" s="62"/>
      <c r="AR177" s="62"/>
      <c r="AS177" s="62"/>
      <c r="AT177" s="62"/>
      <c r="AU177" s="62"/>
      <c r="AV177" s="62"/>
      <c r="AW177" s="62"/>
      <c r="AX177" s="62"/>
      <c r="AY177" s="62"/>
      <c r="AZ177" s="62"/>
      <c r="BA177" s="62"/>
      <c r="BB177" s="62"/>
      <c r="BC177" s="62"/>
      <c r="BD177" s="62"/>
      <c r="BE177" s="62"/>
      <c r="BF177" s="62"/>
      <c r="BG177" s="62"/>
      <c r="BH177" s="62"/>
      <c r="BI177" s="62"/>
      <c r="BJ177" s="62"/>
      <c r="BK177" s="62"/>
      <c r="BL177" s="62"/>
      <c r="BM177" s="62"/>
      <c r="BN177" s="62"/>
      <c r="BO177" s="62"/>
      <c r="BP177" s="62"/>
      <c r="BQ177" s="62"/>
      <c r="BR177" s="62"/>
      <c r="BS177" s="62"/>
      <c r="BT177" s="62"/>
      <c r="BU177" s="62"/>
      <c r="BV177" s="62"/>
      <c r="BW177" s="62"/>
      <c r="BX177" s="62"/>
      <c r="BY177" s="62"/>
      <c r="BZ177" s="62"/>
      <c r="CA177" s="62"/>
      <c r="CB177" s="62"/>
      <c r="CC177" s="62"/>
      <c r="CD177" s="62"/>
      <c r="CE177" s="62"/>
      <c r="CF177" s="62"/>
      <c r="CG177" s="62"/>
      <c r="CH177" s="62"/>
      <c r="CI177" s="62"/>
      <c r="CJ177" s="62"/>
      <c r="CK177" s="62"/>
      <c r="CL177" s="62"/>
      <c r="CM177" s="62"/>
      <c r="CN177" s="62"/>
      <c r="CO177" s="62"/>
      <c r="CP177" s="62"/>
      <c r="CQ177" s="62"/>
      <c r="CR177" s="62"/>
      <c r="CS177" s="62"/>
      <c r="CT177" s="62"/>
      <c r="CU177" s="62"/>
      <c r="CV177" s="62"/>
      <c r="CW177" s="62"/>
      <c r="CX177" s="62"/>
      <c r="CY177" s="62"/>
      <c r="CZ177" s="62"/>
      <c r="DA177" s="62"/>
      <c r="DB177" s="62"/>
      <c r="DC177" s="62"/>
      <c r="DD177" s="62"/>
      <c r="DE177" s="62"/>
      <c r="DF177" s="62"/>
      <c r="DG177" s="62"/>
      <c r="DH177" s="62"/>
      <c r="DI177" s="62"/>
      <c r="DJ177" s="62"/>
      <c r="DK177" s="62"/>
      <c r="DL177" s="62"/>
      <c r="DM177" s="62"/>
      <c r="DN177" s="62"/>
      <c r="DO177" s="62"/>
      <c r="DP177" s="62"/>
      <c r="DQ177" s="62"/>
      <c r="DR177" s="62"/>
      <c r="DS177" s="62"/>
      <c r="DT177" s="62"/>
      <c r="DU177" s="62"/>
      <c r="DV177" s="62"/>
      <c r="DW177" s="62"/>
      <c r="DX177" s="62"/>
      <c r="DY177" s="62"/>
      <c r="DZ177" s="62"/>
      <c r="EA177" s="62"/>
      <c r="EB177" s="62"/>
      <c r="EC177" s="62"/>
      <c r="ED177" s="62"/>
      <c r="EE177" s="62"/>
      <c r="EF177" s="62"/>
      <c r="EG177" s="62"/>
      <c r="EH177" s="62"/>
      <c r="EI177" s="62"/>
      <c r="EJ177" s="62"/>
      <c r="EK177" s="62"/>
      <c r="EL177" s="62"/>
      <c r="EM177" s="62"/>
      <c r="EN177" s="62"/>
    </row>
    <row r="178" spans="1:144" x14ac:dyDescent="0.2">
      <c r="A178" s="14" t="s">
        <v>112</v>
      </c>
      <c r="AQ178" s="62" t="s">
        <v>137</v>
      </c>
      <c r="AR178" s="62"/>
      <c r="AS178" s="62"/>
      <c r="AT178" s="62">
        <v>10</v>
      </c>
      <c r="AU178" s="62"/>
      <c r="AV178" s="62"/>
      <c r="AW178" s="62"/>
      <c r="AX178" s="62"/>
      <c r="AY178" s="62"/>
      <c r="AZ178" s="62"/>
      <c r="BA178" s="62"/>
      <c r="BB178" s="62"/>
      <c r="BC178" s="62"/>
      <c r="BD178" s="62"/>
      <c r="BE178" s="62"/>
      <c r="BF178" s="62"/>
      <c r="BG178" s="62"/>
      <c r="BH178" s="62"/>
      <c r="BI178" s="62"/>
      <c r="BJ178" s="62"/>
      <c r="BK178" s="62"/>
      <c r="BL178" s="62"/>
      <c r="BM178" s="62"/>
      <c r="BN178" s="62"/>
      <c r="BO178" s="62"/>
      <c r="BP178" s="62"/>
      <c r="BQ178" s="62"/>
      <c r="BR178" s="62"/>
      <c r="BS178" s="62"/>
      <c r="BT178" s="62"/>
      <c r="BU178" s="62"/>
      <c r="BV178" s="62"/>
      <c r="BW178" s="62"/>
      <c r="BX178" s="62"/>
      <c r="BY178" s="62"/>
      <c r="BZ178" s="62"/>
      <c r="CA178" s="62"/>
      <c r="CB178" s="62"/>
      <c r="CC178" s="62"/>
      <c r="CD178" s="62"/>
      <c r="CE178" s="62"/>
      <c r="CF178" s="62"/>
      <c r="CG178" s="62"/>
      <c r="CH178" s="62"/>
      <c r="CI178" s="62"/>
      <c r="CJ178" s="62"/>
      <c r="CK178" s="62"/>
      <c r="CL178" s="62"/>
      <c r="CM178" s="62"/>
      <c r="CN178" s="62"/>
      <c r="CO178" s="62"/>
      <c r="CP178" s="62"/>
      <c r="CQ178" s="62"/>
      <c r="CR178" s="62"/>
      <c r="CS178" s="62"/>
      <c r="CT178" s="62"/>
      <c r="CU178" s="62"/>
      <c r="CV178" s="62"/>
      <c r="CW178" s="62"/>
      <c r="CX178" s="62"/>
      <c r="CY178" s="62"/>
      <c r="CZ178" s="62"/>
      <c r="DA178" s="62"/>
      <c r="DB178" s="62"/>
      <c r="DC178" s="62"/>
      <c r="DD178" s="62"/>
      <c r="DE178" s="62"/>
      <c r="DF178" s="62"/>
      <c r="DG178" s="62"/>
      <c r="DH178" s="62"/>
      <c r="DI178" s="62"/>
      <c r="DJ178" s="62"/>
      <c r="DK178" s="62"/>
      <c r="DL178" s="62"/>
      <c r="DM178" s="62"/>
      <c r="DN178" s="62"/>
      <c r="DO178" s="62"/>
      <c r="DP178" s="62"/>
      <c r="DQ178" s="62"/>
      <c r="DR178" s="62"/>
      <c r="DS178" s="62"/>
      <c r="DT178" s="62"/>
      <c r="DU178" s="62"/>
      <c r="DV178" s="62"/>
      <c r="DW178" s="62"/>
      <c r="DX178" s="62"/>
      <c r="DY178" s="62"/>
      <c r="DZ178" s="62"/>
      <c r="EA178" s="62"/>
      <c r="EB178" s="62"/>
      <c r="EC178" s="62"/>
      <c r="ED178" s="62"/>
      <c r="EE178" s="62"/>
      <c r="EF178" s="62"/>
      <c r="EG178" s="62"/>
      <c r="EH178" s="62"/>
      <c r="EI178" s="62"/>
      <c r="EJ178" s="62"/>
      <c r="EK178" s="62"/>
      <c r="EL178" s="62"/>
      <c r="EM178" s="62"/>
      <c r="EN178" s="62"/>
    </row>
    <row r="179" spans="1:144" outlineLevel="1" x14ac:dyDescent="0.2">
      <c r="E179" s="30" t="s">
        <v>137</v>
      </c>
      <c r="F179" s="61">
        <f>$AT$178/20</f>
        <v>0.5</v>
      </c>
      <c r="AQ179" s="62" t="s">
        <v>114</v>
      </c>
      <c r="AR179" s="62">
        <v>0</v>
      </c>
      <c r="AS179" s="62">
        <v>0.01</v>
      </c>
      <c r="AT179" s="62">
        <v>0.02</v>
      </c>
      <c r="AU179" s="62">
        <v>0.03</v>
      </c>
      <c r="AV179" s="62">
        <v>0.04</v>
      </c>
      <c r="AW179" s="62">
        <v>0.05</v>
      </c>
      <c r="AX179" s="62">
        <v>6.0000000000000005E-2</v>
      </c>
      <c r="AY179" s="62">
        <v>7.0000000000000007E-2</v>
      </c>
      <c r="AZ179" s="62">
        <v>0.08</v>
      </c>
      <c r="BA179" s="62">
        <v>0.09</v>
      </c>
      <c r="BB179" s="62">
        <v>9.9999999999999992E-2</v>
      </c>
      <c r="BC179" s="62">
        <v>0.10999999999999999</v>
      </c>
      <c r="BD179" s="62">
        <v>0.11999999999999998</v>
      </c>
      <c r="BE179" s="62">
        <v>0.12999999999999998</v>
      </c>
      <c r="BF179" s="62">
        <v>0.13999999999999999</v>
      </c>
      <c r="BG179" s="62">
        <v>0.15</v>
      </c>
      <c r="BH179" s="62">
        <v>0.16</v>
      </c>
      <c r="BI179" s="62">
        <v>0.17</v>
      </c>
      <c r="BJ179" s="62">
        <v>0.18000000000000002</v>
      </c>
      <c r="BK179" s="62">
        <v>0.19000000000000003</v>
      </c>
      <c r="BL179" s="62">
        <v>0.20000000000000004</v>
      </c>
      <c r="BM179" s="62">
        <v>0.21000000000000005</v>
      </c>
      <c r="BN179" s="62">
        <v>0.22000000000000006</v>
      </c>
      <c r="BO179" s="62">
        <v>0.23000000000000007</v>
      </c>
      <c r="BP179" s="62">
        <v>0.24000000000000007</v>
      </c>
      <c r="BQ179" s="62">
        <v>0.25000000000000006</v>
      </c>
      <c r="BR179" s="62">
        <v>0.26000000000000006</v>
      </c>
      <c r="BS179" s="62">
        <v>0.27000000000000007</v>
      </c>
      <c r="BT179" s="62">
        <v>0.28000000000000008</v>
      </c>
      <c r="BU179" s="62">
        <v>0.29000000000000009</v>
      </c>
      <c r="BV179" s="62">
        <v>0.3000000000000001</v>
      </c>
      <c r="BW179" s="62">
        <v>0.31000000000000011</v>
      </c>
      <c r="BX179" s="62">
        <v>0.32000000000000012</v>
      </c>
      <c r="BY179" s="62">
        <v>0.33000000000000013</v>
      </c>
      <c r="BZ179" s="62">
        <v>0.34000000000000014</v>
      </c>
      <c r="CA179" s="62">
        <v>0.35000000000000014</v>
      </c>
      <c r="CB179" s="62">
        <v>0.36000000000000015</v>
      </c>
      <c r="CC179" s="62">
        <v>0.37000000000000016</v>
      </c>
      <c r="CD179" s="62">
        <v>0.38000000000000017</v>
      </c>
      <c r="CE179" s="62">
        <v>0.39000000000000018</v>
      </c>
      <c r="CF179" s="62">
        <v>0.40000000000000019</v>
      </c>
      <c r="CG179" s="62">
        <v>0.4100000000000002</v>
      </c>
      <c r="CH179" s="62">
        <v>0.42000000000000021</v>
      </c>
      <c r="CI179" s="62">
        <v>0.43000000000000022</v>
      </c>
      <c r="CJ179" s="62">
        <v>0.44000000000000022</v>
      </c>
      <c r="CK179" s="62">
        <v>0.45000000000000023</v>
      </c>
      <c r="CL179" s="62">
        <v>0.46000000000000024</v>
      </c>
      <c r="CM179" s="62">
        <v>0.47000000000000025</v>
      </c>
      <c r="CN179" s="62">
        <v>0.48000000000000026</v>
      </c>
      <c r="CO179" s="62">
        <v>0.49000000000000027</v>
      </c>
      <c r="CP179" s="62">
        <v>0.50000000000000022</v>
      </c>
      <c r="CQ179" s="62">
        <v>0.51000000000000023</v>
      </c>
      <c r="CR179" s="62">
        <v>0.52000000000000024</v>
      </c>
      <c r="CS179" s="62">
        <v>0.53000000000000025</v>
      </c>
      <c r="CT179" s="62">
        <v>0.54000000000000026</v>
      </c>
      <c r="CU179" s="62">
        <v>0.55000000000000027</v>
      </c>
      <c r="CV179" s="62">
        <v>0.56000000000000028</v>
      </c>
      <c r="CW179" s="62">
        <v>0.57000000000000028</v>
      </c>
      <c r="CX179" s="62">
        <v>0.58000000000000029</v>
      </c>
      <c r="CY179" s="62">
        <v>0.5900000000000003</v>
      </c>
      <c r="CZ179" s="62">
        <v>0.60000000000000031</v>
      </c>
      <c r="DA179" s="62">
        <v>0.61000000000000032</v>
      </c>
      <c r="DB179" s="62">
        <v>0.62000000000000033</v>
      </c>
      <c r="DC179" s="62">
        <v>0.63000000000000034</v>
      </c>
      <c r="DD179" s="62">
        <v>0.64000000000000035</v>
      </c>
      <c r="DE179" s="62">
        <v>0.65000000000000036</v>
      </c>
      <c r="DF179" s="62">
        <v>0.66000000000000036</v>
      </c>
      <c r="DG179" s="62">
        <v>0.67000000000000037</v>
      </c>
      <c r="DH179" s="62">
        <v>0.68000000000000038</v>
      </c>
      <c r="DI179" s="62">
        <v>0.69000000000000039</v>
      </c>
      <c r="DJ179" s="62">
        <v>0.7000000000000004</v>
      </c>
      <c r="DK179" s="62">
        <v>0.71000000000000041</v>
      </c>
      <c r="DL179" s="62">
        <v>0.72000000000000042</v>
      </c>
      <c r="DM179" s="62">
        <v>0.73000000000000043</v>
      </c>
      <c r="DN179" s="62">
        <v>0.74000000000000044</v>
      </c>
      <c r="DO179" s="62">
        <v>0.75000000000000044</v>
      </c>
      <c r="DP179" s="62">
        <v>0.76000000000000045</v>
      </c>
      <c r="DQ179" s="62">
        <v>0.77000000000000046</v>
      </c>
      <c r="DR179" s="62">
        <v>0.78000000000000047</v>
      </c>
      <c r="DS179" s="62">
        <v>0.79000000000000048</v>
      </c>
      <c r="DT179" s="62">
        <v>0.80000000000000049</v>
      </c>
      <c r="DU179" s="62">
        <v>0.8100000000000005</v>
      </c>
      <c r="DV179" s="62">
        <v>0.82000000000000051</v>
      </c>
      <c r="DW179" s="62">
        <v>0.83000000000000052</v>
      </c>
      <c r="DX179" s="62">
        <v>0.84000000000000052</v>
      </c>
      <c r="DY179" s="62">
        <v>0.85000000000000053</v>
      </c>
      <c r="DZ179" s="62">
        <v>0.86000000000000054</v>
      </c>
      <c r="EA179" s="62">
        <v>0.87000000000000055</v>
      </c>
      <c r="EB179" s="62">
        <v>0.88000000000000056</v>
      </c>
      <c r="EC179" s="62">
        <v>0.89000000000000057</v>
      </c>
      <c r="ED179" s="62">
        <v>0.90000000000000058</v>
      </c>
      <c r="EE179" s="62">
        <v>0.91000000000000059</v>
      </c>
      <c r="EF179" s="62">
        <v>0.9200000000000006</v>
      </c>
      <c r="EG179" s="62">
        <v>0.9300000000000006</v>
      </c>
      <c r="EH179" s="62">
        <v>0.94000000000000061</v>
      </c>
      <c r="EI179" s="62">
        <v>0.95000000000000062</v>
      </c>
      <c r="EJ179" s="62">
        <v>0.96000000000000063</v>
      </c>
      <c r="EK179" s="62">
        <v>0.97000000000000064</v>
      </c>
      <c r="EL179" s="62">
        <v>0.98000000000000065</v>
      </c>
      <c r="EM179" s="62">
        <v>0.99000000000000066</v>
      </c>
      <c r="EN179" s="62">
        <v>1.0000000000000007</v>
      </c>
    </row>
    <row r="180" spans="1:144" outlineLevel="1" x14ac:dyDescent="0.2">
      <c r="AQ180" s="62" t="s">
        <v>138</v>
      </c>
      <c r="AR180" s="62">
        <v>0.75</v>
      </c>
      <c r="AS180" s="62">
        <v>0.75</v>
      </c>
      <c r="AT180" s="62">
        <v>0.74920000000000009</v>
      </c>
      <c r="AU180" s="62">
        <v>0.74679999999999991</v>
      </c>
      <c r="AV180" s="62">
        <v>0.74199999999999999</v>
      </c>
      <c r="AW180" s="62">
        <v>0.73039999999999994</v>
      </c>
      <c r="AX180" s="62">
        <v>0.71439999999999992</v>
      </c>
      <c r="AY180" s="62">
        <v>0.69240000000000002</v>
      </c>
      <c r="AZ180" s="62">
        <v>0.66520000000000001</v>
      </c>
      <c r="BA180" s="62">
        <v>0.6332000000000001</v>
      </c>
      <c r="BB180" s="62">
        <v>0.60199999999999998</v>
      </c>
      <c r="BC180" s="62">
        <v>0.56999999999999995</v>
      </c>
      <c r="BD180" s="62">
        <v>0.53879999999999995</v>
      </c>
      <c r="BE180" s="62">
        <v>0.51080000000000003</v>
      </c>
      <c r="BF180" s="62">
        <v>0.48480000000000001</v>
      </c>
      <c r="BG180" s="62">
        <v>0.46</v>
      </c>
      <c r="BH180" s="62">
        <v>0.43560000000000004</v>
      </c>
      <c r="BI180" s="62">
        <v>0.41120000000000001</v>
      </c>
      <c r="BJ180" s="62">
        <v>0.38600000000000001</v>
      </c>
      <c r="BK180" s="62">
        <v>0.35960000000000003</v>
      </c>
      <c r="BL180" s="62">
        <v>0.33439999999999998</v>
      </c>
      <c r="BM180" s="62">
        <v>0.31119999999999998</v>
      </c>
      <c r="BN180" s="62">
        <v>0.29120000000000001</v>
      </c>
      <c r="BO180" s="62">
        <v>0.2712</v>
      </c>
      <c r="BP180" s="62">
        <v>0.25480000000000003</v>
      </c>
      <c r="BQ180" s="62">
        <v>0.24</v>
      </c>
      <c r="BR180" s="62">
        <v>0.22600000000000001</v>
      </c>
      <c r="BS180" s="62">
        <v>0.21199999999999999</v>
      </c>
      <c r="BT180" s="62">
        <v>0.2</v>
      </c>
      <c r="BU180" s="62">
        <v>0.18919999999999998</v>
      </c>
      <c r="BV180" s="62">
        <v>0.17880000000000001</v>
      </c>
      <c r="BW180" s="62">
        <v>0.16880000000000001</v>
      </c>
      <c r="BX180" s="62">
        <v>0.15959999999999999</v>
      </c>
      <c r="BY180" s="62">
        <v>0.15</v>
      </c>
      <c r="BZ180" s="62">
        <v>0.1396</v>
      </c>
      <c r="CA180" s="62">
        <v>0.13040000000000002</v>
      </c>
      <c r="CB180" s="62">
        <v>0.1212</v>
      </c>
      <c r="CC180" s="62">
        <v>0.11159999999999999</v>
      </c>
      <c r="CD180" s="62">
        <v>0.104</v>
      </c>
      <c r="CE180" s="62">
        <v>9.7599999999999992E-2</v>
      </c>
      <c r="CF180" s="62">
        <v>0.09</v>
      </c>
      <c r="CG180" s="62">
        <v>8.3199999999999996E-2</v>
      </c>
      <c r="CH180" s="62">
        <v>7.7599999999999988E-2</v>
      </c>
      <c r="CI180" s="62">
        <v>7.1199999999999999E-2</v>
      </c>
      <c r="CJ180" s="62">
        <v>6.5200000000000008E-2</v>
      </c>
      <c r="CK180" s="62">
        <v>0.06</v>
      </c>
      <c r="CL180" s="62">
        <v>5.5200000000000006E-2</v>
      </c>
      <c r="CM180" s="62">
        <v>5.04E-2</v>
      </c>
      <c r="CN180" s="62">
        <v>4.6399999999999997E-2</v>
      </c>
      <c r="CO180" s="62">
        <v>4.24E-2</v>
      </c>
      <c r="CP180" s="62">
        <v>3.8799999999999994E-2</v>
      </c>
      <c r="CQ180" s="62">
        <v>3.56E-2</v>
      </c>
      <c r="CR180" s="62">
        <v>3.2000000000000001E-2</v>
      </c>
      <c r="CS180" s="62">
        <v>2.92E-2</v>
      </c>
      <c r="CT180" s="62">
        <v>2.6800000000000001E-2</v>
      </c>
      <c r="CU180" s="62">
        <v>2.4399999999999998E-2</v>
      </c>
      <c r="CV180" s="62">
        <v>2.1600000000000001E-2</v>
      </c>
      <c r="CW180" s="62">
        <v>1.9199999999999998E-2</v>
      </c>
      <c r="CX180" s="62">
        <v>1.72E-2</v>
      </c>
      <c r="CY180" s="62">
        <v>1.52E-2</v>
      </c>
      <c r="CZ180" s="62">
        <v>1.2800000000000001E-2</v>
      </c>
      <c r="DA180" s="62">
        <v>1.0800000000000001E-2</v>
      </c>
      <c r="DB180" s="62">
        <v>9.1999999999999998E-3</v>
      </c>
      <c r="DC180" s="62">
        <v>7.1999999999999998E-3</v>
      </c>
      <c r="DD180" s="62">
        <v>5.5999999999999999E-3</v>
      </c>
      <c r="DE180" s="62">
        <v>4.7999999999999996E-3</v>
      </c>
      <c r="DF180" s="62">
        <v>4.4000000000000003E-3</v>
      </c>
      <c r="DG180" s="62">
        <v>4.0000000000000001E-3</v>
      </c>
      <c r="DH180" s="62">
        <v>4.0000000000000001E-3</v>
      </c>
      <c r="DI180" s="62">
        <v>4.0000000000000001E-3</v>
      </c>
      <c r="DJ180" s="62">
        <v>4.0000000000000001E-3</v>
      </c>
      <c r="DK180" s="62">
        <v>4.0000000000000001E-3</v>
      </c>
      <c r="DL180" s="62">
        <v>3.5999999999999999E-3</v>
      </c>
      <c r="DM180" s="62">
        <v>2.8E-3</v>
      </c>
      <c r="DN180" s="62">
        <v>2E-3</v>
      </c>
      <c r="DO180" s="62">
        <v>1.1999999999999999E-3</v>
      </c>
      <c r="DP180" s="62">
        <v>4.0000000000000002E-4</v>
      </c>
      <c r="DQ180" s="62">
        <v>0</v>
      </c>
      <c r="DR180" s="62">
        <v>0</v>
      </c>
      <c r="DS180" s="62">
        <v>0</v>
      </c>
      <c r="DT180" s="62">
        <v>0</v>
      </c>
      <c r="DU180" s="62">
        <v>0</v>
      </c>
      <c r="DV180" s="62">
        <v>0</v>
      </c>
      <c r="DW180" s="62">
        <v>0</v>
      </c>
      <c r="DX180" s="62">
        <v>0</v>
      </c>
      <c r="DY180" s="62">
        <v>0</v>
      </c>
      <c r="DZ180" s="62">
        <v>0</v>
      </c>
      <c r="EA180" s="62">
        <v>0</v>
      </c>
      <c r="EB180" s="62">
        <v>0</v>
      </c>
      <c r="EC180" s="62">
        <v>0</v>
      </c>
      <c r="ED180" s="62">
        <v>0</v>
      </c>
      <c r="EE180" s="62">
        <v>0</v>
      </c>
      <c r="EF180" s="62">
        <v>0</v>
      </c>
      <c r="EG180" s="62">
        <v>0</v>
      </c>
      <c r="EH180" s="62">
        <v>0</v>
      </c>
      <c r="EI180" s="62">
        <v>0</v>
      </c>
      <c r="EJ180" s="62">
        <v>0</v>
      </c>
      <c r="EK180" s="62">
        <v>0</v>
      </c>
      <c r="EL180" s="62">
        <v>0</v>
      </c>
      <c r="EM180" s="62">
        <v>0</v>
      </c>
      <c r="EN180" s="62">
        <v>0</v>
      </c>
    </row>
    <row r="181" spans="1:144" outlineLevel="1" x14ac:dyDescent="0.2">
      <c r="AQ181" s="62" t="s">
        <v>139</v>
      </c>
      <c r="AR181" s="62">
        <v>0</v>
      </c>
      <c r="AS181" s="62">
        <v>0</v>
      </c>
      <c r="AT181" s="62">
        <v>0</v>
      </c>
      <c r="AU181" s="62">
        <v>0</v>
      </c>
      <c r="AV181" s="62">
        <v>4.0000000000000002E-4</v>
      </c>
      <c r="AW181" s="62">
        <v>8.0000000000000004E-4</v>
      </c>
      <c r="AX181" s="62">
        <v>1.1999999999999999E-3</v>
      </c>
      <c r="AY181" s="62">
        <v>3.2000000000000002E-3</v>
      </c>
      <c r="AZ181" s="62">
        <v>5.5999999999999999E-3</v>
      </c>
      <c r="BA181" s="62">
        <v>8.0000000000000002E-3</v>
      </c>
      <c r="BB181" s="62">
        <v>1.12E-2</v>
      </c>
      <c r="BC181" s="62">
        <v>1.52E-2</v>
      </c>
      <c r="BD181" s="62">
        <v>1.84E-2</v>
      </c>
      <c r="BE181" s="62">
        <v>2.3600000000000003E-2</v>
      </c>
      <c r="BF181" s="62">
        <v>2.92E-2</v>
      </c>
      <c r="BG181" s="62">
        <v>3.4799999999999998E-2</v>
      </c>
      <c r="BH181" s="62">
        <v>4.1200000000000001E-2</v>
      </c>
      <c r="BI181" s="62">
        <v>4.7200000000000006E-2</v>
      </c>
      <c r="BJ181" s="62">
        <v>5.1200000000000002E-2</v>
      </c>
      <c r="BK181" s="62">
        <v>5.6000000000000001E-2</v>
      </c>
      <c r="BL181" s="62">
        <v>6.08E-2</v>
      </c>
      <c r="BM181" s="62">
        <v>6.4799999999999996E-2</v>
      </c>
      <c r="BN181" s="62">
        <v>7.1199999999999999E-2</v>
      </c>
      <c r="BO181" s="62">
        <v>7.7599999999999988E-2</v>
      </c>
      <c r="BP181" s="62">
        <v>8.2400000000000001E-2</v>
      </c>
      <c r="BQ181" s="62">
        <v>8.6400000000000005E-2</v>
      </c>
      <c r="BR181" s="62">
        <v>0.09</v>
      </c>
      <c r="BS181" s="62">
        <v>9.0799999999999992E-2</v>
      </c>
      <c r="BT181" s="62">
        <v>9.1600000000000001E-2</v>
      </c>
      <c r="BU181" s="62">
        <v>9.4E-2</v>
      </c>
      <c r="BV181" s="62">
        <v>9.7599999999999992E-2</v>
      </c>
      <c r="BW181" s="62">
        <v>0.1024</v>
      </c>
      <c r="BX181" s="62">
        <v>0.10840000000000001</v>
      </c>
      <c r="BY181" s="62">
        <v>0.1152</v>
      </c>
      <c r="BZ181" s="62">
        <v>0.1212</v>
      </c>
      <c r="CA181" s="62">
        <v>0.1268</v>
      </c>
      <c r="CB181" s="62">
        <v>0.13240000000000002</v>
      </c>
      <c r="CC181" s="62">
        <v>0.13719999999999999</v>
      </c>
      <c r="CD181" s="62">
        <v>0.14199999999999999</v>
      </c>
      <c r="CE181" s="62">
        <v>0.14680000000000001</v>
      </c>
      <c r="CF181" s="62">
        <v>0.1512</v>
      </c>
      <c r="CG181" s="62">
        <v>0.15480000000000002</v>
      </c>
      <c r="CH181" s="62">
        <v>0.15880000000000002</v>
      </c>
      <c r="CI181" s="62">
        <v>0.1636</v>
      </c>
      <c r="CJ181" s="62">
        <v>0.16880000000000001</v>
      </c>
      <c r="CK181" s="62">
        <v>0.17480000000000001</v>
      </c>
      <c r="CL181" s="62">
        <v>0.18080000000000002</v>
      </c>
      <c r="CM181" s="62">
        <v>0.188</v>
      </c>
      <c r="CN181" s="62">
        <v>0.19400000000000001</v>
      </c>
      <c r="CO181" s="62">
        <v>0.19919999999999999</v>
      </c>
      <c r="CP181" s="62">
        <v>0.2044</v>
      </c>
      <c r="CQ181" s="62">
        <v>0.2104</v>
      </c>
      <c r="CR181" s="62">
        <v>0.21480000000000002</v>
      </c>
      <c r="CS181" s="62">
        <v>0.21919999999999998</v>
      </c>
      <c r="CT181" s="62">
        <v>0.22359999999999999</v>
      </c>
      <c r="CU181" s="62">
        <v>0.2268</v>
      </c>
      <c r="CV181" s="62">
        <v>0.2296</v>
      </c>
      <c r="CW181" s="62">
        <v>0.23280000000000001</v>
      </c>
      <c r="CX181" s="62">
        <v>0.2356</v>
      </c>
      <c r="CY181" s="62">
        <v>0.23799999999999999</v>
      </c>
      <c r="CZ181" s="62">
        <v>0.2404</v>
      </c>
      <c r="DA181" s="62">
        <v>0.24199999999999999</v>
      </c>
      <c r="DB181" s="62">
        <v>0.24280000000000002</v>
      </c>
      <c r="DC181" s="62">
        <v>0.2432</v>
      </c>
      <c r="DD181" s="62">
        <v>0.24359999999999998</v>
      </c>
      <c r="DE181" s="62">
        <v>0.24480000000000002</v>
      </c>
      <c r="DF181" s="62">
        <v>0.246</v>
      </c>
      <c r="DG181" s="62">
        <v>0.24719999999999998</v>
      </c>
      <c r="DH181" s="62">
        <v>0.24840000000000001</v>
      </c>
      <c r="DI181" s="62">
        <v>0.24959999999999999</v>
      </c>
      <c r="DJ181" s="62">
        <v>0.25</v>
      </c>
      <c r="DK181" s="62">
        <v>0.25</v>
      </c>
      <c r="DL181" s="62">
        <v>0.25</v>
      </c>
      <c r="DM181" s="62">
        <v>0.25</v>
      </c>
      <c r="DN181" s="62">
        <v>0.25</v>
      </c>
      <c r="DO181" s="62">
        <v>0.25</v>
      </c>
      <c r="DP181" s="62">
        <v>0.25</v>
      </c>
      <c r="DQ181" s="62">
        <v>0.25</v>
      </c>
      <c r="DR181" s="62">
        <v>0.25</v>
      </c>
      <c r="DS181" s="62">
        <v>0.25</v>
      </c>
      <c r="DT181" s="62">
        <v>0.25</v>
      </c>
      <c r="DU181" s="62">
        <v>0.25</v>
      </c>
      <c r="DV181" s="62">
        <v>0.25</v>
      </c>
      <c r="DW181" s="62">
        <v>0.25</v>
      </c>
      <c r="DX181" s="62">
        <v>0.25</v>
      </c>
      <c r="DY181" s="62">
        <v>0.25</v>
      </c>
      <c r="DZ181" s="62">
        <v>0.25</v>
      </c>
      <c r="EA181" s="62">
        <v>0.25</v>
      </c>
      <c r="EB181" s="62">
        <v>0.25</v>
      </c>
      <c r="EC181" s="62">
        <v>0.25</v>
      </c>
      <c r="ED181" s="62">
        <v>0.25</v>
      </c>
      <c r="EE181" s="62">
        <v>0.25</v>
      </c>
      <c r="EF181" s="62">
        <v>0.25</v>
      </c>
      <c r="EG181" s="62">
        <v>0.25</v>
      </c>
      <c r="EH181" s="62">
        <v>0.25</v>
      </c>
      <c r="EI181" s="62">
        <v>0.25</v>
      </c>
      <c r="EJ181" s="62">
        <v>0.25</v>
      </c>
      <c r="EK181" s="62">
        <v>0.25</v>
      </c>
      <c r="EL181" s="62">
        <v>0.25</v>
      </c>
      <c r="EM181" s="62">
        <v>0.25</v>
      </c>
      <c r="EN181" s="62">
        <v>0.25</v>
      </c>
    </row>
    <row r="182" spans="1:144" outlineLevel="1" x14ac:dyDescent="0.2">
      <c r="AQ182" s="62" t="s">
        <v>140</v>
      </c>
      <c r="AR182" s="62">
        <v>0.75</v>
      </c>
      <c r="AS182" s="62">
        <v>0.75</v>
      </c>
      <c r="AT182" s="62">
        <v>0.74920000000000009</v>
      </c>
      <c r="AU182" s="62">
        <v>0.74679999999999991</v>
      </c>
      <c r="AV182" s="62">
        <v>0.74239999999999995</v>
      </c>
      <c r="AW182" s="62">
        <v>0.73119999999999996</v>
      </c>
      <c r="AX182" s="62">
        <v>0.7155999999999999</v>
      </c>
      <c r="AY182" s="62">
        <v>0.6956</v>
      </c>
      <c r="AZ182" s="62">
        <v>0.67080000000000006</v>
      </c>
      <c r="BA182" s="62">
        <v>0.6412000000000001</v>
      </c>
      <c r="BB182" s="62">
        <v>0.61319999999999997</v>
      </c>
      <c r="BC182" s="62">
        <v>0.58519999999999994</v>
      </c>
      <c r="BD182" s="62">
        <v>0.55719999999999992</v>
      </c>
      <c r="BE182" s="62">
        <v>0.53439999999999999</v>
      </c>
      <c r="BF182" s="62">
        <v>0.51400000000000001</v>
      </c>
      <c r="BG182" s="62">
        <v>0.49480000000000002</v>
      </c>
      <c r="BH182" s="62">
        <v>0.47680000000000006</v>
      </c>
      <c r="BI182" s="62">
        <v>0.45840000000000003</v>
      </c>
      <c r="BJ182" s="62">
        <v>0.43720000000000003</v>
      </c>
      <c r="BK182" s="62">
        <v>0.41560000000000002</v>
      </c>
      <c r="BL182" s="62">
        <v>0.3952</v>
      </c>
      <c r="BM182" s="62">
        <v>0.376</v>
      </c>
      <c r="BN182" s="62">
        <v>0.3624</v>
      </c>
      <c r="BO182" s="62">
        <v>0.3488</v>
      </c>
      <c r="BP182" s="62">
        <v>0.33720000000000006</v>
      </c>
      <c r="BQ182" s="62">
        <v>0.32640000000000002</v>
      </c>
      <c r="BR182" s="62">
        <v>0.316</v>
      </c>
      <c r="BS182" s="62">
        <v>0.30279999999999996</v>
      </c>
      <c r="BT182" s="62">
        <v>0.29160000000000003</v>
      </c>
      <c r="BU182" s="62">
        <v>0.28320000000000001</v>
      </c>
      <c r="BV182" s="62">
        <v>0.27639999999999998</v>
      </c>
      <c r="BW182" s="62">
        <v>0.2712</v>
      </c>
      <c r="BX182" s="62">
        <v>0.26800000000000002</v>
      </c>
      <c r="BY182" s="62">
        <v>0.26519999999999999</v>
      </c>
      <c r="BZ182" s="62">
        <v>0.26080000000000003</v>
      </c>
      <c r="CA182" s="62">
        <v>0.25719999999999998</v>
      </c>
      <c r="CB182" s="62">
        <v>0.25360000000000005</v>
      </c>
      <c r="CC182" s="62">
        <v>0.24879999999999997</v>
      </c>
      <c r="CD182" s="62">
        <v>0.246</v>
      </c>
      <c r="CE182" s="62">
        <v>0.24440000000000001</v>
      </c>
      <c r="CF182" s="62">
        <v>0.2412</v>
      </c>
      <c r="CG182" s="62">
        <v>0.23800000000000002</v>
      </c>
      <c r="CH182" s="62">
        <v>0.2364</v>
      </c>
      <c r="CI182" s="62">
        <v>0.23480000000000001</v>
      </c>
      <c r="CJ182" s="62">
        <v>0.23400000000000001</v>
      </c>
      <c r="CK182" s="62">
        <v>0.23480000000000001</v>
      </c>
      <c r="CL182" s="62">
        <v>0.23600000000000002</v>
      </c>
      <c r="CM182" s="62">
        <v>0.2384</v>
      </c>
      <c r="CN182" s="62">
        <v>0.2404</v>
      </c>
      <c r="CO182" s="62">
        <v>0.24159999999999998</v>
      </c>
      <c r="CP182" s="62">
        <v>0.2432</v>
      </c>
      <c r="CQ182" s="62">
        <v>0.246</v>
      </c>
      <c r="CR182" s="62">
        <v>0.24680000000000002</v>
      </c>
      <c r="CS182" s="62">
        <v>0.24839999999999998</v>
      </c>
      <c r="CT182" s="62">
        <v>0.25040000000000001</v>
      </c>
      <c r="CU182" s="62">
        <v>0.25119999999999998</v>
      </c>
      <c r="CV182" s="62">
        <v>0.25119999999999998</v>
      </c>
      <c r="CW182" s="62">
        <v>0.252</v>
      </c>
      <c r="CX182" s="62">
        <v>0.25280000000000002</v>
      </c>
      <c r="CY182" s="62">
        <v>0.25319999999999998</v>
      </c>
      <c r="CZ182" s="62">
        <v>0.25319999999999998</v>
      </c>
      <c r="DA182" s="62">
        <v>0.25279999999999997</v>
      </c>
      <c r="DB182" s="62">
        <v>0.252</v>
      </c>
      <c r="DC182" s="62">
        <v>0.25040000000000001</v>
      </c>
      <c r="DD182" s="62">
        <v>0.24919999999999998</v>
      </c>
      <c r="DE182" s="62">
        <v>0.24960000000000002</v>
      </c>
      <c r="DF182" s="62">
        <v>0.25040000000000001</v>
      </c>
      <c r="DG182" s="62">
        <v>0.25119999999999998</v>
      </c>
      <c r="DH182" s="62">
        <v>0.25240000000000001</v>
      </c>
      <c r="DI182" s="62">
        <v>0.25359999999999999</v>
      </c>
      <c r="DJ182" s="62">
        <v>0.254</v>
      </c>
      <c r="DK182" s="62">
        <v>0.254</v>
      </c>
      <c r="DL182" s="62">
        <v>0.25359999999999999</v>
      </c>
      <c r="DM182" s="62">
        <v>0.25280000000000002</v>
      </c>
      <c r="DN182" s="62">
        <v>0.252</v>
      </c>
      <c r="DO182" s="62">
        <v>0.25119999999999998</v>
      </c>
      <c r="DP182" s="62">
        <v>0.25040000000000001</v>
      </c>
      <c r="DQ182" s="62">
        <v>0.25</v>
      </c>
      <c r="DR182" s="62">
        <v>0.25</v>
      </c>
      <c r="DS182" s="62">
        <v>0.25</v>
      </c>
      <c r="DT182" s="62">
        <v>0.25</v>
      </c>
      <c r="DU182" s="62">
        <v>0.25</v>
      </c>
      <c r="DV182" s="62">
        <v>0.25</v>
      </c>
      <c r="DW182" s="62">
        <v>0.25</v>
      </c>
      <c r="DX182" s="62">
        <v>0.25</v>
      </c>
      <c r="DY182" s="62">
        <v>0.25</v>
      </c>
      <c r="DZ182" s="62">
        <v>0.25</v>
      </c>
      <c r="EA182" s="62">
        <v>0.25</v>
      </c>
      <c r="EB182" s="62">
        <v>0.25</v>
      </c>
      <c r="EC182" s="62">
        <v>0.25</v>
      </c>
      <c r="ED182" s="62">
        <v>0.25</v>
      </c>
      <c r="EE182" s="62">
        <v>0.25</v>
      </c>
      <c r="EF182" s="62">
        <v>0.25</v>
      </c>
      <c r="EG182" s="62">
        <v>0.25</v>
      </c>
      <c r="EH182" s="62">
        <v>0.25</v>
      </c>
      <c r="EI182" s="62">
        <v>0.25</v>
      </c>
      <c r="EJ182" s="62">
        <v>0.25</v>
      </c>
      <c r="EK182" s="62">
        <v>0.25</v>
      </c>
      <c r="EL182" s="62">
        <v>0.25</v>
      </c>
      <c r="EM182" s="62">
        <v>0.25</v>
      </c>
      <c r="EN182" s="62">
        <v>0.25</v>
      </c>
    </row>
    <row r="183" spans="1:144" outlineLevel="1" x14ac:dyDescent="0.2">
      <c r="AQ183" s="62" t="str">
        <f xml:space="preserve"> TEXT($F$179,"0%") &amp; " Wtd.Avg."</f>
        <v>50% Wtd.Avg.</v>
      </c>
      <c r="AR183" s="62">
        <f>$F$179*AR181+(1-$F$179)*AR180</f>
        <v>0.375</v>
      </c>
      <c r="AS183" s="62">
        <f>$F$179*AS181+(1-$F$179)*AS180</f>
        <v>0.375</v>
      </c>
      <c r="AT183" s="62">
        <f>$F$179*AT181+(1-$F$179)*AT180</f>
        <v>0.37460000000000004</v>
      </c>
      <c r="AU183" s="62">
        <f t="shared" ref="AU183:DF183" si="15">$F$179*AU181+(1-$F$179)*AU180</f>
        <v>0.37339999999999995</v>
      </c>
      <c r="AV183" s="62">
        <f t="shared" si="15"/>
        <v>0.37119999999999997</v>
      </c>
      <c r="AW183" s="62">
        <f t="shared" si="15"/>
        <v>0.36559999999999998</v>
      </c>
      <c r="AX183" s="62">
        <f t="shared" si="15"/>
        <v>0.35779999999999995</v>
      </c>
      <c r="AY183" s="62">
        <f t="shared" si="15"/>
        <v>0.3478</v>
      </c>
      <c r="AZ183" s="62">
        <f t="shared" si="15"/>
        <v>0.33540000000000003</v>
      </c>
      <c r="BA183" s="62">
        <f t="shared" si="15"/>
        <v>0.32060000000000005</v>
      </c>
      <c r="BB183" s="62">
        <f t="shared" si="15"/>
        <v>0.30659999999999998</v>
      </c>
      <c r="BC183" s="62">
        <f t="shared" si="15"/>
        <v>0.29259999999999997</v>
      </c>
      <c r="BD183" s="62">
        <f t="shared" si="15"/>
        <v>0.27859999999999996</v>
      </c>
      <c r="BE183" s="62">
        <f t="shared" si="15"/>
        <v>0.26719999999999999</v>
      </c>
      <c r="BF183" s="62">
        <f t="shared" si="15"/>
        <v>0.25700000000000001</v>
      </c>
      <c r="BG183" s="62">
        <f t="shared" si="15"/>
        <v>0.24740000000000001</v>
      </c>
      <c r="BH183" s="62">
        <f t="shared" si="15"/>
        <v>0.23840000000000003</v>
      </c>
      <c r="BI183" s="62">
        <f t="shared" si="15"/>
        <v>0.22920000000000001</v>
      </c>
      <c r="BJ183" s="62">
        <f t="shared" si="15"/>
        <v>0.21860000000000002</v>
      </c>
      <c r="BK183" s="62">
        <f t="shared" si="15"/>
        <v>0.20780000000000001</v>
      </c>
      <c r="BL183" s="62">
        <f t="shared" si="15"/>
        <v>0.1976</v>
      </c>
      <c r="BM183" s="62">
        <f t="shared" si="15"/>
        <v>0.188</v>
      </c>
      <c r="BN183" s="62">
        <f t="shared" si="15"/>
        <v>0.1812</v>
      </c>
      <c r="BO183" s="62">
        <f t="shared" si="15"/>
        <v>0.1744</v>
      </c>
      <c r="BP183" s="62">
        <f t="shared" si="15"/>
        <v>0.16860000000000003</v>
      </c>
      <c r="BQ183" s="62">
        <f t="shared" si="15"/>
        <v>0.16320000000000001</v>
      </c>
      <c r="BR183" s="62">
        <f t="shared" si="15"/>
        <v>0.158</v>
      </c>
      <c r="BS183" s="62">
        <f t="shared" si="15"/>
        <v>0.15139999999999998</v>
      </c>
      <c r="BT183" s="62">
        <f t="shared" si="15"/>
        <v>0.14580000000000001</v>
      </c>
      <c r="BU183" s="62">
        <f t="shared" si="15"/>
        <v>0.1416</v>
      </c>
      <c r="BV183" s="62">
        <f t="shared" si="15"/>
        <v>0.13819999999999999</v>
      </c>
      <c r="BW183" s="62">
        <f t="shared" si="15"/>
        <v>0.1356</v>
      </c>
      <c r="BX183" s="62">
        <f t="shared" si="15"/>
        <v>0.13400000000000001</v>
      </c>
      <c r="BY183" s="62">
        <f t="shared" si="15"/>
        <v>0.1326</v>
      </c>
      <c r="BZ183" s="62">
        <f t="shared" si="15"/>
        <v>0.13040000000000002</v>
      </c>
      <c r="CA183" s="62">
        <f t="shared" si="15"/>
        <v>0.12859999999999999</v>
      </c>
      <c r="CB183" s="62">
        <f t="shared" si="15"/>
        <v>0.12680000000000002</v>
      </c>
      <c r="CC183" s="62">
        <f t="shared" si="15"/>
        <v>0.12439999999999998</v>
      </c>
      <c r="CD183" s="62">
        <f t="shared" si="15"/>
        <v>0.123</v>
      </c>
      <c r="CE183" s="62">
        <f t="shared" si="15"/>
        <v>0.1222</v>
      </c>
      <c r="CF183" s="62">
        <f t="shared" si="15"/>
        <v>0.1206</v>
      </c>
      <c r="CG183" s="62">
        <f t="shared" si="15"/>
        <v>0.11900000000000001</v>
      </c>
      <c r="CH183" s="62">
        <f t="shared" si="15"/>
        <v>0.1182</v>
      </c>
      <c r="CI183" s="62">
        <f t="shared" si="15"/>
        <v>0.1174</v>
      </c>
      <c r="CJ183" s="62">
        <f t="shared" si="15"/>
        <v>0.11700000000000001</v>
      </c>
      <c r="CK183" s="62">
        <f t="shared" si="15"/>
        <v>0.1174</v>
      </c>
      <c r="CL183" s="62">
        <f t="shared" si="15"/>
        <v>0.11800000000000001</v>
      </c>
      <c r="CM183" s="62">
        <f t="shared" si="15"/>
        <v>0.1192</v>
      </c>
      <c r="CN183" s="62">
        <f t="shared" si="15"/>
        <v>0.1202</v>
      </c>
      <c r="CO183" s="62">
        <f t="shared" si="15"/>
        <v>0.12079999999999999</v>
      </c>
      <c r="CP183" s="62">
        <f t="shared" si="15"/>
        <v>0.1216</v>
      </c>
      <c r="CQ183" s="62">
        <f t="shared" si="15"/>
        <v>0.123</v>
      </c>
      <c r="CR183" s="62">
        <f t="shared" si="15"/>
        <v>0.12340000000000001</v>
      </c>
      <c r="CS183" s="62">
        <f t="shared" si="15"/>
        <v>0.12419999999999999</v>
      </c>
      <c r="CT183" s="62">
        <f t="shared" si="15"/>
        <v>0.12520000000000001</v>
      </c>
      <c r="CU183" s="62">
        <f t="shared" si="15"/>
        <v>0.12559999999999999</v>
      </c>
      <c r="CV183" s="62">
        <f t="shared" si="15"/>
        <v>0.12559999999999999</v>
      </c>
      <c r="CW183" s="62">
        <f t="shared" si="15"/>
        <v>0.126</v>
      </c>
      <c r="CX183" s="62">
        <f t="shared" si="15"/>
        <v>0.12640000000000001</v>
      </c>
      <c r="CY183" s="62">
        <f t="shared" si="15"/>
        <v>0.12659999999999999</v>
      </c>
      <c r="CZ183" s="62">
        <f t="shared" si="15"/>
        <v>0.12659999999999999</v>
      </c>
      <c r="DA183" s="62">
        <f t="shared" si="15"/>
        <v>0.12639999999999998</v>
      </c>
      <c r="DB183" s="62">
        <f t="shared" si="15"/>
        <v>0.126</v>
      </c>
      <c r="DC183" s="62">
        <f t="shared" si="15"/>
        <v>0.12520000000000001</v>
      </c>
      <c r="DD183" s="62">
        <f t="shared" si="15"/>
        <v>0.12459999999999999</v>
      </c>
      <c r="DE183" s="62">
        <f t="shared" si="15"/>
        <v>0.12480000000000001</v>
      </c>
      <c r="DF183" s="62">
        <f t="shared" si="15"/>
        <v>0.12520000000000001</v>
      </c>
      <c r="DG183" s="62">
        <f t="shared" ref="DG183:EL183" si="16">$F$179*DG181+(1-$F$179)*DG180</f>
        <v>0.12559999999999999</v>
      </c>
      <c r="DH183" s="62">
        <f t="shared" si="16"/>
        <v>0.12620000000000001</v>
      </c>
      <c r="DI183" s="62">
        <f t="shared" si="16"/>
        <v>0.1268</v>
      </c>
      <c r="DJ183" s="62">
        <f t="shared" si="16"/>
        <v>0.127</v>
      </c>
      <c r="DK183" s="62">
        <f t="shared" si="16"/>
        <v>0.127</v>
      </c>
      <c r="DL183" s="62">
        <f t="shared" si="16"/>
        <v>0.1268</v>
      </c>
      <c r="DM183" s="62">
        <f t="shared" si="16"/>
        <v>0.12640000000000001</v>
      </c>
      <c r="DN183" s="62">
        <f t="shared" si="16"/>
        <v>0.126</v>
      </c>
      <c r="DO183" s="62">
        <f t="shared" si="16"/>
        <v>0.12559999999999999</v>
      </c>
      <c r="DP183" s="62">
        <f t="shared" si="16"/>
        <v>0.12520000000000001</v>
      </c>
      <c r="DQ183" s="62">
        <f t="shared" si="16"/>
        <v>0.125</v>
      </c>
      <c r="DR183" s="62">
        <f t="shared" si="16"/>
        <v>0.125</v>
      </c>
      <c r="DS183" s="62">
        <f t="shared" si="16"/>
        <v>0.125</v>
      </c>
      <c r="DT183" s="62">
        <f t="shared" si="16"/>
        <v>0.125</v>
      </c>
      <c r="DU183" s="62">
        <f t="shared" si="16"/>
        <v>0.125</v>
      </c>
      <c r="DV183" s="62">
        <f t="shared" si="16"/>
        <v>0.125</v>
      </c>
      <c r="DW183" s="62">
        <f t="shared" si="16"/>
        <v>0.125</v>
      </c>
      <c r="DX183" s="62">
        <f t="shared" si="16"/>
        <v>0.125</v>
      </c>
      <c r="DY183" s="62">
        <f t="shared" si="16"/>
        <v>0.125</v>
      </c>
      <c r="DZ183" s="62">
        <f t="shared" si="16"/>
        <v>0.125</v>
      </c>
      <c r="EA183" s="62">
        <f t="shared" si="16"/>
        <v>0.125</v>
      </c>
      <c r="EB183" s="62">
        <f t="shared" si="16"/>
        <v>0.125</v>
      </c>
      <c r="EC183" s="62">
        <f t="shared" si="16"/>
        <v>0.125</v>
      </c>
      <c r="ED183" s="62">
        <f t="shared" si="16"/>
        <v>0.125</v>
      </c>
      <c r="EE183" s="62">
        <f t="shared" si="16"/>
        <v>0.125</v>
      </c>
      <c r="EF183" s="62">
        <f t="shared" si="16"/>
        <v>0.125</v>
      </c>
      <c r="EG183" s="62">
        <f t="shared" si="16"/>
        <v>0.125</v>
      </c>
      <c r="EH183" s="62">
        <f t="shared" si="16"/>
        <v>0.125</v>
      </c>
      <c r="EI183" s="62">
        <f t="shared" si="16"/>
        <v>0.125</v>
      </c>
      <c r="EJ183" s="62">
        <f t="shared" si="16"/>
        <v>0.125</v>
      </c>
      <c r="EK183" s="62">
        <f t="shared" si="16"/>
        <v>0.125</v>
      </c>
      <c r="EL183" s="62">
        <f t="shared" si="16"/>
        <v>0.125</v>
      </c>
      <c r="EM183" s="62">
        <f>$F$179*EM181+(1-$F$179)*EM180</f>
        <v>0.125</v>
      </c>
      <c r="EN183" s="62">
        <f>$F$179*EN181+(1-$F$179)*EN180</f>
        <v>0.125</v>
      </c>
    </row>
    <row r="184" spans="1:144" outlineLevel="1" x14ac:dyDescent="0.2">
      <c r="AQ184" s="62"/>
      <c r="AR184" s="62"/>
      <c r="AS184" s="62"/>
      <c r="AT184" s="62"/>
      <c r="AU184" s="62"/>
      <c r="AV184" s="62"/>
      <c r="AW184" s="62"/>
      <c r="AX184" s="62"/>
      <c r="AY184" s="62"/>
      <c r="AZ184" s="62"/>
      <c r="BA184" s="62"/>
      <c r="BB184" s="62"/>
      <c r="BC184" s="62"/>
      <c r="BD184" s="62"/>
      <c r="BE184" s="62"/>
      <c r="BF184" s="62"/>
      <c r="BG184" s="62"/>
      <c r="BH184" s="62"/>
      <c r="BI184" s="62"/>
      <c r="BJ184" s="62"/>
      <c r="BK184" s="62"/>
      <c r="BL184" s="62"/>
      <c r="BM184" s="62"/>
      <c r="BN184" s="62"/>
      <c r="BO184" s="62"/>
      <c r="BP184" s="62"/>
      <c r="BQ184" s="62"/>
      <c r="BR184" s="62"/>
      <c r="BS184" s="62"/>
      <c r="BT184" s="62"/>
      <c r="BU184" s="62"/>
      <c r="BV184" s="62"/>
      <c r="BW184" s="62"/>
      <c r="BX184" s="62"/>
      <c r="BY184" s="62"/>
      <c r="BZ184" s="62"/>
      <c r="CA184" s="62"/>
      <c r="CB184" s="62"/>
      <c r="CC184" s="62"/>
      <c r="CD184" s="62"/>
      <c r="CE184" s="62"/>
      <c r="CF184" s="62"/>
      <c r="CG184" s="62"/>
      <c r="CH184" s="62"/>
      <c r="CI184" s="62"/>
      <c r="CJ184" s="62"/>
      <c r="CK184" s="62"/>
      <c r="CL184" s="62"/>
      <c r="CM184" s="62"/>
      <c r="CN184" s="62"/>
      <c r="CO184" s="62"/>
      <c r="CP184" s="62"/>
      <c r="CQ184" s="62"/>
      <c r="CR184" s="62"/>
      <c r="CS184" s="62"/>
      <c r="CT184" s="62"/>
      <c r="CU184" s="62"/>
      <c r="CV184" s="62"/>
      <c r="CW184" s="62"/>
      <c r="CX184" s="62"/>
      <c r="CY184" s="62"/>
      <c r="CZ184" s="62"/>
      <c r="DA184" s="62"/>
      <c r="DB184" s="62"/>
      <c r="DC184" s="62"/>
      <c r="DD184" s="62"/>
      <c r="DE184" s="62"/>
      <c r="DF184" s="62"/>
      <c r="DG184" s="62"/>
      <c r="DH184" s="62"/>
      <c r="DI184" s="62"/>
      <c r="DJ184" s="62"/>
      <c r="DK184" s="62"/>
      <c r="DL184" s="62"/>
      <c r="DM184" s="62"/>
      <c r="DN184" s="62"/>
      <c r="DO184" s="62"/>
      <c r="DP184" s="62"/>
      <c r="DQ184" s="62"/>
      <c r="DR184" s="62"/>
      <c r="DS184" s="62"/>
      <c r="DT184" s="62"/>
      <c r="DU184" s="62"/>
      <c r="DV184" s="62"/>
      <c r="DW184" s="62"/>
      <c r="DX184" s="62"/>
      <c r="DY184" s="62"/>
      <c r="DZ184" s="62"/>
      <c r="EA184" s="62"/>
      <c r="EB184" s="62"/>
      <c r="EC184" s="62"/>
      <c r="ED184" s="62"/>
      <c r="EE184" s="62"/>
      <c r="EF184" s="62"/>
      <c r="EG184" s="62"/>
      <c r="EH184" s="62"/>
      <c r="EI184" s="62"/>
      <c r="EJ184" s="62"/>
      <c r="EK184" s="62"/>
      <c r="EL184" s="62"/>
      <c r="EM184" s="62"/>
      <c r="EN184" s="62"/>
    </row>
    <row r="185" spans="1:144" outlineLevel="1" x14ac:dyDescent="0.2">
      <c r="AQ185" s="62"/>
      <c r="AR185" s="62"/>
      <c r="AS185" s="62"/>
      <c r="AT185" s="62"/>
      <c r="AU185" s="62"/>
      <c r="AV185" s="62"/>
      <c r="AW185" s="62"/>
      <c r="AX185" s="62"/>
      <c r="AY185" s="62"/>
      <c r="AZ185" s="62"/>
      <c r="BA185" s="62"/>
      <c r="BB185" s="62"/>
      <c r="BC185" s="62"/>
      <c r="BD185" s="62"/>
      <c r="BE185" s="62"/>
      <c r="BF185" s="62"/>
      <c r="BG185" s="62"/>
      <c r="BH185" s="62"/>
      <c r="BI185" s="62"/>
      <c r="BJ185" s="62"/>
      <c r="BK185" s="62"/>
      <c r="BL185" s="62"/>
      <c r="BM185" s="62"/>
      <c r="BN185" s="62"/>
      <c r="BO185" s="62"/>
      <c r="BP185" s="62"/>
      <c r="BQ185" s="62"/>
      <c r="BR185" s="62"/>
      <c r="BS185" s="62"/>
      <c r="BT185" s="62"/>
      <c r="BU185" s="62"/>
      <c r="BV185" s="62"/>
      <c r="BW185" s="62"/>
      <c r="BX185" s="62"/>
      <c r="BY185" s="62"/>
      <c r="BZ185" s="62"/>
      <c r="CA185" s="62"/>
      <c r="CB185" s="62"/>
      <c r="CC185" s="62"/>
      <c r="CD185" s="62"/>
      <c r="CE185" s="62"/>
      <c r="CF185" s="62"/>
      <c r="CG185" s="62"/>
      <c r="CH185" s="62"/>
      <c r="CI185" s="62"/>
      <c r="CJ185" s="62"/>
      <c r="CK185" s="62"/>
      <c r="CL185" s="62"/>
      <c r="CM185" s="62"/>
      <c r="CN185" s="62"/>
      <c r="CO185" s="62"/>
      <c r="CP185" s="62"/>
      <c r="CQ185" s="62"/>
      <c r="CR185" s="62"/>
      <c r="CS185" s="62"/>
      <c r="CT185" s="62"/>
      <c r="CU185" s="62"/>
      <c r="CV185" s="62"/>
      <c r="CW185" s="62"/>
      <c r="CX185" s="62"/>
      <c r="CY185" s="62"/>
      <c r="CZ185" s="62"/>
      <c r="DA185" s="62"/>
      <c r="DB185" s="62"/>
      <c r="DC185" s="62"/>
      <c r="DD185" s="62"/>
      <c r="DE185" s="62"/>
      <c r="DF185" s="62"/>
      <c r="DG185" s="62"/>
      <c r="DH185" s="62"/>
      <c r="DI185" s="62"/>
      <c r="DJ185" s="62"/>
      <c r="DK185" s="62"/>
      <c r="DL185" s="62"/>
      <c r="DM185" s="62"/>
      <c r="DN185" s="62"/>
      <c r="DO185" s="62"/>
      <c r="DP185" s="62"/>
      <c r="DQ185" s="62"/>
      <c r="DR185" s="62"/>
      <c r="DS185" s="62"/>
      <c r="DT185" s="62"/>
      <c r="DU185" s="62"/>
      <c r="DV185" s="62"/>
      <c r="DW185" s="62"/>
      <c r="DX185" s="62"/>
      <c r="DY185" s="62"/>
      <c r="DZ185" s="62"/>
      <c r="EA185" s="62"/>
      <c r="EB185" s="62"/>
      <c r="EC185" s="62"/>
      <c r="ED185" s="62"/>
      <c r="EE185" s="62"/>
      <c r="EF185" s="62"/>
      <c r="EG185" s="62"/>
      <c r="EH185" s="62"/>
      <c r="EI185" s="62"/>
      <c r="EJ185" s="62"/>
      <c r="EK185" s="62"/>
      <c r="EL185" s="62"/>
      <c r="EM185" s="62"/>
      <c r="EN185" s="62"/>
    </row>
    <row r="186" spans="1:144" outlineLevel="1" x14ac:dyDescent="0.2">
      <c r="AQ186" s="62"/>
      <c r="AR186" s="62"/>
      <c r="AS186" s="62"/>
      <c r="AT186" s="62"/>
      <c r="AU186" s="62"/>
      <c r="AV186" s="62"/>
      <c r="AW186" s="62"/>
      <c r="AX186" s="62"/>
      <c r="AY186" s="62"/>
      <c r="AZ186" s="62"/>
      <c r="BA186" s="62"/>
      <c r="BB186" s="62"/>
      <c r="BC186" s="62"/>
      <c r="BD186" s="62"/>
      <c r="BE186" s="62"/>
      <c r="BF186" s="62"/>
      <c r="BG186" s="62"/>
      <c r="BH186" s="62"/>
      <c r="BI186" s="62"/>
      <c r="BJ186" s="62"/>
      <c r="BK186" s="62"/>
      <c r="BL186" s="62"/>
      <c r="BM186" s="62"/>
      <c r="BN186" s="62"/>
      <c r="BO186" s="62"/>
      <c r="BP186" s="62"/>
      <c r="BQ186" s="62"/>
      <c r="BR186" s="62"/>
      <c r="BS186" s="62"/>
      <c r="BT186" s="62"/>
      <c r="BU186" s="62"/>
      <c r="BV186" s="62"/>
      <c r="BW186" s="62"/>
      <c r="BX186" s="62"/>
      <c r="BY186" s="62"/>
      <c r="BZ186" s="62"/>
      <c r="CA186" s="62"/>
      <c r="CB186" s="62"/>
      <c r="CC186" s="62"/>
      <c r="CD186" s="62"/>
      <c r="CE186" s="62"/>
      <c r="CF186" s="62"/>
      <c r="CG186" s="62"/>
      <c r="CH186" s="62"/>
      <c r="CI186" s="62"/>
      <c r="CJ186" s="62"/>
      <c r="CK186" s="62"/>
      <c r="CL186" s="62"/>
      <c r="CM186" s="62"/>
      <c r="CN186" s="62"/>
      <c r="CO186" s="62"/>
      <c r="CP186" s="62"/>
      <c r="CQ186" s="62"/>
      <c r="CR186" s="62"/>
      <c r="CS186" s="62"/>
      <c r="CT186" s="62"/>
      <c r="CU186" s="62"/>
      <c r="CV186" s="62"/>
      <c r="CW186" s="62"/>
      <c r="CX186" s="62"/>
      <c r="CY186" s="62"/>
      <c r="CZ186" s="62"/>
      <c r="DA186" s="62"/>
      <c r="DB186" s="62"/>
      <c r="DC186" s="62"/>
      <c r="DD186" s="62"/>
      <c r="DE186" s="62"/>
      <c r="DF186" s="62"/>
      <c r="DG186" s="62"/>
      <c r="DH186" s="62"/>
      <c r="DI186" s="62"/>
      <c r="DJ186" s="62"/>
      <c r="DK186" s="62"/>
      <c r="DL186" s="62"/>
      <c r="DM186" s="62"/>
      <c r="DN186" s="62"/>
      <c r="DO186" s="62"/>
      <c r="DP186" s="62"/>
      <c r="DQ186" s="62"/>
      <c r="DR186" s="62"/>
      <c r="DS186" s="62"/>
      <c r="DT186" s="62"/>
      <c r="DU186" s="62"/>
      <c r="DV186" s="62"/>
      <c r="DW186" s="62"/>
      <c r="DX186" s="62"/>
      <c r="DY186" s="62"/>
      <c r="DZ186" s="62"/>
      <c r="EA186" s="62"/>
      <c r="EB186" s="62"/>
      <c r="EC186" s="62"/>
      <c r="ED186" s="62"/>
      <c r="EE186" s="62"/>
      <c r="EF186" s="62"/>
      <c r="EG186" s="62"/>
      <c r="EH186" s="62"/>
      <c r="EI186" s="62"/>
      <c r="EJ186" s="62"/>
      <c r="EK186" s="62"/>
      <c r="EL186" s="62"/>
      <c r="EM186" s="62"/>
      <c r="EN186" s="62"/>
    </row>
    <row r="187" spans="1:144" outlineLevel="1" x14ac:dyDescent="0.2">
      <c r="AQ187" s="62"/>
      <c r="AR187" s="62"/>
      <c r="AS187" s="62"/>
      <c r="AT187" s="62"/>
      <c r="AU187" s="62"/>
      <c r="AV187" s="62"/>
      <c r="AW187" s="62"/>
      <c r="AX187" s="62"/>
      <c r="AY187" s="62"/>
      <c r="AZ187" s="62"/>
      <c r="BA187" s="62"/>
      <c r="BB187" s="62"/>
      <c r="BC187" s="62"/>
      <c r="BD187" s="62"/>
      <c r="BE187" s="62"/>
      <c r="BF187" s="62"/>
      <c r="BG187" s="62"/>
      <c r="BH187" s="62"/>
      <c r="BI187" s="62"/>
      <c r="BJ187" s="62"/>
      <c r="BK187" s="62"/>
      <c r="BL187" s="62"/>
      <c r="BM187" s="62"/>
      <c r="BN187" s="62"/>
      <c r="BO187" s="62"/>
      <c r="BP187" s="62"/>
      <c r="BQ187" s="62"/>
      <c r="BR187" s="62"/>
      <c r="BS187" s="62"/>
      <c r="BT187" s="62"/>
      <c r="BU187" s="62"/>
      <c r="BV187" s="62"/>
      <c r="BW187" s="62"/>
      <c r="BX187" s="62"/>
      <c r="BY187" s="62"/>
      <c r="BZ187" s="62"/>
      <c r="CA187" s="62"/>
      <c r="CB187" s="62"/>
      <c r="CC187" s="62"/>
      <c r="CD187" s="62"/>
      <c r="CE187" s="62"/>
      <c r="CF187" s="62"/>
      <c r="CG187" s="62"/>
      <c r="CH187" s="62"/>
      <c r="CI187" s="62"/>
      <c r="CJ187" s="62"/>
      <c r="CK187" s="62"/>
      <c r="CL187" s="62"/>
      <c r="CM187" s="62"/>
      <c r="CN187" s="62"/>
      <c r="CO187" s="62"/>
      <c r="CP187" s="62"/>
      <c r="CQ187" s="62"/>
      <c r="CR187" s="62"/>
      <c r="CS187" s="62"/>
      <c r="CT187" s="62"/>
      <c r="CU187" s="62"/>
      <c r="CV187" s="62"/>
      <c r="CW187" s="62"/>
      <c r="CX187" s="62"/>
      <c r="CY187" s="62"/>
      <c r="CZ187" s="62"/>
      <c r="DA187" s="62"/>
      <c r="DB187" s="62"/>
      <c r="DC187" s="62"/>
      <c r="DD187" s="62"/>
      <c r="DE187" s="62"/>
      <c r="DF187" s="62"/>
      <c r="DG187" s="62"/>
      <c r="DH187" s="62"/>
      <c r="DI187" s="62"/>
      <c r="DJ187" s="62"/>
      <c r="DK187" s="62"/>
      <c r="DL187" s="62"/>
      <c r="DM187" s="62"/>
      <c r="DN187" s="62"/>
      <c r="DO187" s="62"/>
      <c r="DP187" s="62"/>
      <c r="DQ187" s="62"/>
      <c r="DR187" s="62"/>
      <c r="DS187" s="62"/>
      <c r="DT187" s="62"/>
      <c r="DU187" s="62"/>
      <c r="DV187" s="62"/>
      <c r="DW187" s="62"/>
      <c r="DX187" s="62"/>
      <c r="DY187" s="62"/>
      <c r="DZ187" s="62"/>
      <c r="EA187" s="62"/>
      <c r="EB187" s="62"/>
      <c r="EC187" s="62"/>
      <c r="ED187" s="62"/>
      <c r="EE187" s="62"/>
      <c r="EF187" s="62"/>
      <c r="EG187" s="62"/>
      <c r="EH187" s="62"/>
      <c r="EI187" s="62"/>
      <c r="EJ187" s="62"/>
      <c r="EK187" s="62"/>
      <c r="EL187" s="62"/>
      <c r="EM187" s="62"/>
      <c r="EN187" s="62"/>
    </row>
    <row r="188" spans="1:144" outlineLevel="1" x14ac:dyDescent="0.2">
      <c r="AQ188" s="62"/>
      <c r="AR188" s="62"/>
      <c r="AS188" s="62"/>
      <c r="AT188" s="62"/>
      <c r="AU188" s="62"/>
      <c r="AV188" s="62"/>
      <c r="AW188" s="62"/>
      <c r="AX188" s="62"/>
      <c r="AY188" s="62"/>
      <c r="AZ188" s="62"/>
      <c r="BA188" s="62"/>
      <c r="BB188" s="62"/>
      <c r="BC188" s="62"/>
      <c r="BD188" s="62"/>
      <c r="BE188" s="62"/>
      <c r="BF188" s="62"/>
      <c r="BG188" s="62"/>
      <c r="BH188" s="62"/>
      <c r="BI188" s="62"/>
      <c r="BJ188" s="62"/>
      <c r="BK188" s="62"/>
      <c r="BL188" s="62"/>
      <c r="BM188" s="62"/>
      <c r="BN188" s="62"/>
      <c r="BO188" s="62"/>
      <c r="BP188" s="62"/>
      <c r="BQ188" s="62"/>
      <c r="BR188" s="62"/>
      <c r="BS188" s="62"/>
      <c r="BT188" s="62"/>
      <c r="BU188" s="62"/>
      <c r="BV188" s="62"/>
      <c r="BW188" s="62"/>
      <c r="BX188" s="62"/>
      <c r="BY188" s="62"/>
      <c r="BZ188" s="62"/>
      <c r="CA188" s="62"/>
      <c r="CB188" s="62"/>
      <c r="CC188" s="62"/>
      <c r="CD188" s="62"/>
      <c r="CE188" s="62"/>
      <c r="CF188" s="62"/>
      <c r="CG188" s="62"/>
      <c r="CH188" s="62"/>
      <c r="CI188" s="62"/>
      <c r="CJ188" s="62"/>
      <c r="CK188" s="62"/>
      <c r="CL188" s="62"/>
      <c r="CM188" s="62"/>
      <c r="CN188" s="62"/>
      <c r="CO188" s="62"/>
      <c r="CP188" s="62"/>
      <c r="CQ188" s="62"/>
      <c r="CR188" s="62"/>
      <c r="CS188" s="62"/>
      <c r="CT188" s="62"/>
      <c r="CU188" s="62"/>
      <c r="CV188" s="62"/>
      <c r="CW188" s="62"/>
      <c r="CX188" s="62"/>
      <c r="CY188" s="62"/>
      <c r="CZ188" s="62"/>
      <c r="DA188" s="62"/>
      <c r="DB188" s="62"/>
      <c r="DC188" s="62"/>
      <c r="DD188" s="62"/>
      <c r="DE188" s="62"/>
      <c r="DF188" s="62"/>
      <c r="DG188" s="62"/>
      <c r="DH188" s="62"/>
      <c r="DI188" s="62"/>
      <c r="DJ188" s="62"/>
      <c r="DK188" s="62"/>
      <c r="DL188" s="62"/>
      <c r="DM188" s="62"/>
      <c r="DN188" s="62"/>
      <c r="DO188" s="62"/>
      <c r="DP188" s="62"/>
      <c r="DQ188" s="62"/>
      <c r="DR188" s="62"/>
      <c r="DS188" s="62"/>
      <c r="DT188" s="62"/>
      <c r="DU188" s="62"/>
      <c r="DV188" s="62"/>
      <c r="DW188" s="62"/>
      <c r="DX188" s="62"/>
      <c r="DY188" s="62"/>
      <c r="DZ188" s="62"/>
      <c r="EA188" s="62"/>
      <c r="EB188" s="62"/>
      <c r="EC188" s="62"/>
      <c r="ED188" s="62"/>
      <c r="EE188" s="62"/>
      <c r="EF188" s="62"/>
      <c r="EG188" s="62"/>
      <c r="EH188" s="62"/>
      <c r="EI188" s="62"/>
      <c r="EJ188" s="62"/>
      <c r="EK188" s="62"/>
      <c r="EL188" s="62"/>
      <c r="EM188" s="62"/>
      <c r="EN188" s="62"/>
    </row>
    <row r="189" spans="1:144" outlineLevel="1" x14ac:dyDescent="0.2">
      <c r="AQ189" s="62"/>
      <c r="AR189" s="62"/>
      <c r="AS189" s="62"/>
      <c r="AT189" s="62"/>
      <c r="AU189" s="62"/>
      <c r="AV189" s="62"/>
      <c r="AW189" s="62"/>
      <c r="AX189" s="62"/>
      <c r="AY189" s="62"/>
      <c r="AZ189" s="62"/>
      <c r="BA189" s="62"/>
      <c r="BB189" s="62"/>
      <c r="BC189" s="62"/>
      <c r="BD189" s="62"/>
      <c r="BE189" s="62"/>
      <c r="BF189" s="62"/>
      <c r="BG189" s="62"/>
      <c r="BH189" s="62"/>
      <c r="BI189" s="62"/>
      <c r="BJ189" s="62"/>
      <c r="BK189" s="62"/>
      <c r="BL189" s="62"/>
      <c r="BM189" s="62"/>
      <c r="BN189" s="62"/>
      <c r="BO189" s="62"/>
      <c r="BP189" s="62"/>
      <c r="BQ189" s="62"/>
      <c r="BR189" s="62"/>
      <c r="BS189" s="62"/>
      <c r="BT189" s="62"/>
      <c r="BU189" s="62"/>
      <c r="BV189" s="62"/>
      <c r="BW189" s="62"/>
      <c r="BX189" s="62"/>
      <c r="BY189" s="62"/>
      <c r="BZ189" s="62"/>
      <c r="CA189" s="62"/>
      <c r="CB189" s="62"/>
      <c r="CC189" s="62"/>
      <c r="CD189" s="62"/>
      <c r="CE189" s="62"/>
      <c r="CF189" s="62"/>
      <c r="CG189" s="62"/>
      <c r="CH189" s="62"/>
      <c r="CI189" s="62"/>
      <c r="CJ189" s="62"/>
      <c r="CK189" s="62"/>
      <c r="CL189" s="62"/>
      <c r="CM189" s="62"/>
      <c r="CN189" s="62"/>
      <c r="CO189" s="62"/>
      <c r="CP189" s="62"/>
      <c r="CQ189" s="62"/>
      <c r="CR189" s="62"/>
      <c r="CS189" s="62"/>
      <c r="CT189" s="62"/>
      <c r="CU189" s="62"/>
      <c r="CV189" s="62"/>
      <c r="CW189" s="62"/>
      <c r="CX189" s="62"/>
      <c r="CY189" s="62"/>
      <c r="CZ189" s="62"/>
      <c r="DA189" s="62"/>
      <c r="DB189" s="62"/>
      <c r="DC189" s="62"/>
      <c r="DD189" s="62"/>
      <c r="DE189" s="62"/>
      <c r="DF189" s="62"/>
      <c r="DG189" s="62"/>
      <c r="DH189" s="62"/>
      <c r="DI189" s="62"/>
      <c r="DJ189" s="62"/>
      <c r="DK189" s="62"/>
      <c r="DL189" s="62"/>
      <c r="DM189" s="62"/>
      <c r="DN189" s="62"/>
      <c r="DO189" s="62"/>
      <c r="DP189" s="62"/>
      <c r="DQ189" s="62"/>
      <c r="DR189" s="62"/>
      <c r="DS189" s="62"/>
      <c r="DT189" s="62"/>
      <c r="DU189" s="62"/>
      <c r="DV189" s="62"/>
      <c r="DW189" s="62"/>
      <c r="DX189" s="62"/>
      <c r="DY189" s="62"/>
      <c r="DZ189" s="62"/>
      <c r="EA189" s="62"/>
      <c r="EB189" s="62"/>
      <c r="EC189" s="62"/>
      <c r="ED189" s="62"/>
      <c r="EE189" s="62"/>
      <c r="EF189" s="62"/>
      <c r="EG189" s="62"/>
      <c r="EH189" s="62"/>
      <c r="EI189" s="62"/>
      <c r="EJ189" s="62"/>
      <c r="EK189" s="62"/>
      <c r="EL189" s="62"/>
      <c r="EM189" s="62"/>
      <c r="EN189" s="62"/>
    </row>
    <row r="190" spans="1:144" outlineLevel="1" x14ac:dyDescent="0.2">
      <c r="AQ190" s="62"/>
      <c r="AR190" s="62"/>
      <c r="AS190" s="62"/>
      <c r="AT190" s="62"/>
      <c r="AU190" s="62"/>
      <c r="AV190" s="62"/>
      <c r="AW190" s="62"/>
      <c r="AX190" s="62"/>
      <c r="AY190" s="62"/>
      <c r="AZ190" s="62"/>
      <c r="BA190" s="62"/>
      <c r="BB190" s="62"/>
      <c r="BC190" s="62"/>
      <c r="BD190" s="62"/>
      <c r="BE190" s="62"/>
      <c r="BF190" s="62"/>
      <c r="BG190" s="62"/>
      <c r="BH190" s="62"/>
      <c r="BI190" s="62"/>
      <c r="BJ190" s="62"/>
      <c r="BK190" s="62"/>
      <c r="BL190" s="62"/>
      <c r="BM190" s="62"/>
      <c r="BN190" s="62"/>
      <c r="BO190" s="62"/>
      <c r="BP190" s="62"/>
      <c r="BQ190" s="62"/>
      <c r="BR190" s="62"/>
      <c r="BS190" s="62"/>
      <c r="BT190" s="62"/>
      <c r="BU190" s="62"/>
      <c r="BV190" s="62"/>
      <c r="BW190" s="62"/>
      <c r="BX190" s="62"/>
      <c r="BY190" s="62"/>
      <c r="BZ190" s="62"/>
      <c r="CA190" s="62"/>
      <c r="CB190" s="62"/>
      <c r="CC190" s="62"/>
      <c r="CD190" s="62"/>
      <c r="CE190" s="62"/>
      <c r="CF190" s="62"/>
      <c r="CG190" s="62"/>
      <c r="CH190" s="62"/>
      <c r="CI190" s="62"/>
      <c r="CJ190" s="62"/>
      <c r="CK190" s="62"/>
      <c r="CL190" s="62"/>
      <c r="CM190" s="62"/>
      <c r="CN190" s="62"/>
      <c r="CO190" s="62"/>
      <c r="CP190" s="62"/>
      <c r="CQ190" s="62"/>
      <c r="CR190" s="62"/>
      <c r="CS190" s="62"/>
      <c r="CT190" s="62"/>
      <c r="CU190" s="62"/>
      <c r="CV190" s="62"/>
      <c r="CW190" s="62"/>
      <c r="CX190" s="62"/>
      <c r="CY190" s="62"/>
      <c r="CZ190" s="62"/>
      <c r="DA190" s="62"/>
      <c r="DB190" s="62"/>
      <c r="DC190" s="62"/>
      <c r="DD190" s="62"/>
      <c r="DE190" s="62"/>
      <c r="DF190" s="62"/>
      <c r="DG190" s="62"/>
      <c r="DH190" s="62"/>
      <c r="DI190" s="62"/>
      <c r="DJ190" s="62"/>
      <c r="DK190" s="62"/>
      <c r="DL190" s="62"/>
      <c r="DM190" s="62"/>
      <c r="DN190" s="62"/>
      <c r="DO190" s="62"/>
      <c r="DP190" s="62"/>
      <c r="DQ190" s="62"/>
      <c r="DR190" s="62"/>
      <c r="DS190" s="62"/>
      <c r="DT190" s="62"/>
      <c r="DU190" s="62"/>
      <c r="DV190" s="62"/>
      <c r="DW190" s="62"/>
      <c r="DX190" s="62"/>
      <c r="DY190" s="62"/>
      <c r="DZ190" s="62"/>
      <c r="EA190" s="62"/>
      <c r="EB190" s="62"/>
      <c r="EC190" s="62"/>
      <c r="ED190" s="62"/>
      <c r="EE190" s="62"/>
      <c r="EF190" s="62"/>
      <c r="EG190" s="62"/>
      <c r="EH190" s="62"/>
      <c r="EI190" s="62"/>
      <c r="EJ190" s="62"/>
      <c r="EK190" s="62"/>
      <c r="EL190" s="62"/>
      <c r="EM190" s="62"/>
      <c r="EN190" s="62"/>
    </row>
    <row r="191" spans="1:144" outlineLevel="1" x14ac:dyDescent="0.2">
      <c r="AQ191" s="62"/>
      <c r="AR191" s="62"/>
      <c r="AS191" s="62"/>
      <c r="AT191" s="62"/>
      <c r="AU191" s="62"/>
      <c r="AV191" s="62"/>
      <c r="AW191" s="62"/>
      <c r="AX191" s="62"/>
      <c r="AY191" s="62"/>
      <c r="AZ191" s="62"/>
      <c r="BA191" s="62"/>
      <c r="BB191" s="62"/>
      <c r="BC191" s="62"/>
      <c r="BD191" s="62"/>
      <c r="BE191" s="62"/>
      <c r="BF191" s="62"/>
      <c r="BG191" s="62"/>
      <c r="BH191" s="62"/>
      <c r="BI191" s="62"/>
      <c r="BJ191" s="62"/>
      <c r="BK191" s="62"/>
      <c r="BL191" s="62"/>
      <c r="BM191" s="62"/>
      <c r="BN191" s="62"/>
      <c r="BO191" s="62"/>
      <c r="BP191" s="62"/>
      <c r="BQ191" s="62"/>
      <c r="BR191" s="62"/>
      <c r="BS191" s="62"/>
      <c r="BT191" s="62"/>
      <c r="BU191" s="62"/>
      <c r="BV191" s="62"/>
      <c r="BW191" s="62"/>
      <c r="BX191" s="62"/>
      <c r="BY191" s="62"/>
      <c r="BZ191" s="62"/>
      <c r="CA191" s="62"/>
      <c r="CB191" s="62"/>
      <c r="CC191" s="62"/>
      <c r="CD191" s="62"/>
      <c r="CE191" s="62"/>
      <c r="CF191" s="62"/>
      <c r="CG191" s="62"/>
      <c r="CH191" s="62"/>
      <c r="CI191" s="62"/>
      <c r="CJ191" s="62"/>
      <c r="CK191" s="62"/>
      <c r="CL191" s="62"/>
      <c r="CM191" s="62"/>
      <c r="CN191" s="62"/>
      <c r="CO191" s="62"/>
      <c r="CP191" s="62"/>
      <c r="CQ191" s="62"/>
      <c r="CR191" s="62"/>
      <c r="CS191" s="62"/>
      <c r="CT191" s="62"/>
      <c r="CU191" s="62"/>
      <c r="CV191" s="62"/>
      <c r="CW191" s="62"/>
      <c r="CX191" s="62"/>
      <c r="CY191" s="62"/>
      <c r="CZ191" s="62"/>
      <c r="DA191" s="62"/>
      <c r="DB191" s="62"/>
      <c r="DC191" s="62"/>
      <c r="DD191" s="62"/>
      <c r="DE191" s="62"/>
      <c r="DF191" s="62"/>
      <c r="DG191" s="62"/>
      <c r="DH191" s="62"/>
      <c r="DI191" s="62"/>
      <c r="DJ191" s="62"/>
      <c r="DK191" s="62"/>
      <c r="DL191" s="62"/>
      <c r="DM191" s="62"/>
      <c r="DN191" s="62"/>
      <c r="DO191" s="62"/>
      <c r="DP191" s="62"/>
      <c r="DQ191" s="62"/>
      <c r="DR191" s="62"/>
      <c r="DS191" s="62"/>
      <c r="DT191" s="62"/>
      <c r="DU191" s="62"/>
      <c r="DV191" s="62"/>
      <c r="DW191" s="62"/>
      <c r="DX191" s="62"/>
      <c r="DY191" s="62"/>
      <c r="DZ191" s="62"/>
      <c r="EA191" s="62"/>
      <c r="EB191" s="62"/>
      <c r="EC191" s="62"/>
      <c r="ED191" s="62"/>
      <c r="EE191" s="62"/>
      <c r="EF191" s="62"/>
      <c r="EG191" s="62"/>
      <c r="EH191" s="62"/>
      <c r="EI191" s="62"/>
      <c r="EJ191" s="62"/>
      <c r="EK191" s="62"/>
      <c r="EL191" s="62"/>
      <c r="EM191" s="62"/>
      <c r="EN191" s="62"/>
    </row>
    <row r="192" spans="1:144" outlineLevel="1" x14ac:dyDescent="0.2">
      <c r="AQ192" s="62"/>
      <c r="AR192" s="62"/>
      <c r="AS192" s="62"/>
      <c r="AT192" s="62"/>
      <c r="AU192" s="62"/>
      <c r="AV192" s="62"/>
      <c r="AW192" s="62"/>
      <c r="AX192" s="62"/>
      <c r="AY192" s="62"/>
      <c r="AZ192" s="62"/>
      <c r="BA192" s="62"/>
      <c r="BB192" s="62"/>
      <c r="BC192" s="62"/>
      <c r="BD192" s="62"/>
      <c r="BE192" s="62"/>
      <c r="BF192" s="62"/>
      <c r="BG192" s="62"/>
      <c r="BH192" s="62"/>
      <c r="BI192" s="62"/>
      <c r="BJ192" s="62"/>
      <c r="BK192" s="62"/>
      <c r="BL192" s="62"/>
      <c r="BM192" s="62"/>
      <c r="BN192" s="62"/>
      <c r="BO192" s="62"/>
      <c r="BP192" s="62"/>
      <c r="BQ192" s="62"/>
      <c r="BR192" s="62"/>
      <c r="BS192" s="62"/>
      <c r="BT192" s="62"/>
      <c r="BU192" s="62"/>
      <c r="BV192" s="62"/>
      <c r="BW192" s="62"/>
      <c r="BX192" s="62"/>
      <c r="BY192" s="62"/>
      <c r="BZ192" s="62"/>
      <c r="CA192" s="62"/>
      <c r="CB192" s="62"/>
      <c r="CC192" s="62"/>
      <c r="CD192" s="62"/>
      <c r="CE192" s="62"/>
      <c r="CF192" s="62"/>
      <c r="CG192" s="62"/>
      <c r="CH192" s="62"/>
      <c r="CI192" s="62"/>
      <c r="CJ192" s="62"/>
      <c r="CK192" s="62"/>
      <c r="CL192" s="62"/>
      <c r="CM192" s="62"/>
      <c r="CN192" s="62"/>
      <c r="CO192" s="62"/>
      <c r="CP192" s="62"/>
      <c r="CQ192" s="62"/>
      <c r="CR192" s="62"/>
      <c r="CS192" s="62"/>
      <c r="CT192" s="62"/>
      <c r="CU192" s="62"/>
      <c r="CV192" s="62"/>
      <c r="CW192" s="62"/>
      <c r="CX192" s="62"/>
      <c r="CY192" s="62"/>
      <c r="CZ192" s="62"/>
      <c r="DA192" s="62"/>
      <c r="DB192" s="62"/>
      <c r="DC192" s="62"/>
      <c r="DD192" s="62"/>
      <c r="DE192" s="62"/>
      <c r="DF192" s="62"/>
      <c r="DG192" s="62"/>
      <c r="DH192" s="62"/>
      <c r="DI192" s="62"/>
      <c r="DJ192" s="62"/>
      <c r="DK192" s="62"/>
      <c r="DL192" s="62"/>
      <c r="DM192" s="62"/>
      <c r="DN192" s="62"/>
      <c r="DO192" s="62"/>
      <c r="DP192" s="62"/>
      <c r="DQ192" s="62"/>
      <c r="DR192" s="62"/>
      <c r="DS192" s="62"/>
      <c r="DT192" s="62"/>
      <c r="DU192" s="62"/>
      <c r="DV192" s="62"/>
      <c r="DW192" s="62"/>
      <c r="DX192" s="62"/>
      <c r="DY192" s="62"/>
      <c r="DZ192" s="62"/>
      <c r="EA192" s="62"/>
      <c r="EB192" s="62"/>
      <c r="EC192" s="62"/>
      <c r="ED192" s="62"/>
      <c r="EE192" s="62"/>
      <c r="EF192" s="62"/>
      <c r="EG192" s="62"/>
      <c r="EH192" s="62"/>
      <c r="EI192" s="62"/>
      <c r="EJ192" s="62"/>
      <c r="EK192" s="62"/>
      <c r="EL192" s="62"/>
      <c r="EM192" s="62"/>
      <c r="EN192" s="62"/>
    </row>
    <row r="193" spans="43:144" outlineLevel="1" x14ac:dyDescent="0.2">
      <c r="AQ193" s="62"/>
      <c r="AR193" s="62"/>
      <c r="AS193" s="62"/>
      <c r="AT193" s="62"/>
      <c r="AU193" s="62"/>
      <c r="AV193" s="62"/>
      <c r="AW193" s="62"/>
      <c r="AX193" s="62"/>
      <c r="AY193" s="62"/>
      <c r="AZ193" s="62"/>
      <c r="BA193" s="62"/>
      <c r="BB193" s="62"/>
      <c r="BC193" s="62"/>
      <c r="BD193" s="62"/>
      <c r="BE193" s="62"/>
      <c r="BF193" s="62"/>
      <c r="BG193" s="62"/>
      <c r="BH193" s="62"/>
      <c r="BI193" s="62"/>
      <c r="BJ193" s="62"/>
      <c r="BK193" s="62"/>
      <c r="BL193" s="62"/>
      <c r="BM193" s="62"/>
      <c r="BN193" s="62"/>
      <c r="BO193" s="62"/>
      <c r="BP193" s="62"/>
      <c r="BQ193" s="62"/>
      <c r="BR193" s="62"/>
      <c r="BS193" s="62"/>
      <c r="BT193" s="62"/>
      <c r="BU193" s="62"/>
      <c r="BV193" s="62"/>
      <c r="BW193" s="62"/>
      <c r="BX193" s="62"/>
      <c r="BY193" s="62"/>
      <c r="BZ193" s="62"/>
      <c r="CA193" s="62"/>
      <c r="CB193" s="62"/>
      <c r="CC193" s="62"/>
      <c r="CD193" s="62"/>
      <c r="CE193" s="62"/>
      <c r="CF193" s="62"/>
      <c r="CG193" s="62"/>
      <c r="CH193" s="62"/>
      <c r="CI193" s="62"/>
      <c r="CJ193" s="62"/>
      <c r="CK193" s="62"/>
      <c r="CL193" s="62"/>
      <c r="CM193" s="62"/>
      <c r="CN193" s="62"/>
      <c r="CO193" s="62"/>
      <c r="CP193" s="62"/>
      <c r="CQ193" s="62"/>
      <c r="CR193" s="62"/>
      <c r="CS193" s="62"/>
      <c r="CT193" s="62"/>
      <c r="CU193" s="62"/>
      <c r="CV193" s="62"/>
      <c r="CW193" s="62"/>
      <c r="CX193" s="62"/>
      <c r="CY193" s="62"/>
      <c r="CZ193" s="62"/>
      <c r="DA193" s="62"/>
      <c r="DB193" s="62"/>
      <c r="DC193" s="62"/>
      <c r="DD193" s="62"/>
      <c r="DE193" s="62"/>
      <c r="DF193" s="62"/>
      <c r="DG193" s="62"/>
      <c r="DH193" s="62"/>
      <c r="DI193" s="62"/>
      <c r="DJ193" s="62"/>
      <c r="DK193" s="62"/>
      <c r="DL193" s="62"/>
      <c r="DM193" s="62"/>
      <c r="DN193" s="62"/>
      <c r="DO193" s="62"/>
      <c r="DP193" s="62"/>
      <c r="DQ193" s="62"/>
      <c r="DR193" s="62"/>
      <c r="DS193" s="62"/>
      <c r="DT193" s="62"/>
      <c r="DU193" s="62"/>
      <c r="DV193" s="62"/>
      <c r="DW193" s="62"/>
      <c r="DX193" s="62"/>
      <c r="DY193" s="62"/>
      <c r="DZ193" s="62"/>
      <c r="EA193" s="62"/>
      <c r="EB193" s="62"/>
      <c r="EC193" s="62"/>
      <c r="ED193" s="62"/>
      <c r="EE193" s="62"/>
      <c r="EF193" s="62"/>
      <c r="EG193" s="62"/>
      <c r="EH193" s="62"/>
      <c r="EI193" s="62"/>
      <c r="EJ193" s="62"/>
      <c r="EK193" s="62"/>
      <c r="EL193" s="62"/>
      <c r="EM193" s="62"/>
      <c r="EN193" s="62"/>
    </row>
    <row r="194" spans="43:144" outlineLevel="1" x14ac:dyDescent="0.2">
      <c r="AQ194" s="62"/>
      <c r="AR194" s="62"/>
      <c r="AS194" s="62"/>
      <c r="AT194" s="62"/>
      <c r="AU194" s="62"/>
      <c r="AV194" s="62"/>
      <c r="AW194" s="62"/>
      <c r="AX194" s="62"/>
      <c r="AY194" s="62"/>
      <c r="AZ194" s="62"/>
      <c r="BA194" s="62"/>
      <c r="BB194" s="62"/>
      <c r="BC194" s="62"/>
      <c r="BD194" s="62"/>
      <c r="BE194" s="62"/>
      <c r="BF194" s="62"/>
      <c r="BG194" s="62"/>
      <c r="BH194" s="62"/>
      <c r="BI194" s="62"/>
      <c r="BJ194" s="62"/>
      <c r="BK194" s="62"/>
      <c r="BL194" s="62"/>
      <c r="BM194" s="62"/>
      <c r="BN194" s="62"/>
      <c r="BO194" s="62"/>
      <c r="BP194" s="62"/>
      <c r="BQ194" s="62"/>
      <c r="BR194" s="62"/>
      <c r="BS194" s="62"/>
      <c r="BT194" s="62"/>
      <c r="BU194" s="62"/>
      <c r="BV194" s="62"/>
      <c r="BW194" s="62"/>
      <c r="BX194" s="62"/>
      <c r="BY194" s="62"/>
      <c r="BZ194" s="62"/>
      <c r="CA194" s="62"/>
      <c r="CB194" s="62"/>
      <c r="CC194" s="62"/>
      <c r="CD194" s="62"/>
      <c r="CE194" s="62"/>
      <c r="CF194" s="62"/>
      <c r="CG194" s="62"/>
      <c r="CH194" s="62"/>
      <c r="CI194" s="62"/>
      <c r="CJ194" s="62"/>
      <c r="CK194" s="62"/>
      <c r="CL194" s="62"/>
      <c r="CM194" s="62"/>
      <c r="CN194" s="62"/>
      <c r="CO194" s="62"/>
      <c r="CP194" s="62"/>
      <c r="CQ194" s="62"/>
      <c r="CR194" s="62"/>
      <c r="CS194" s="62"/>
      <c r="CT194" s="62"/>
      <c r="CU194" s="62"/>
      <c r="CV194" s="62"/>
      <c r="CW194" s="62"/>
      <c r="CX194" s="62"/>
      <c r="CY194" s="62"/>
      <c r="CZ194" s="62"/>
      <c r="DA194" s="62"/>
      <c r="DB194" s="62"/>
      <c r="DC194" s="62"/>
      <c r="DD194" s="62"/>
      <c r="DE194" s="62"/>
      <c r="DF194" s="62"/>
      <c r="DG194" s="62"/>
      <c r="DH194" s="62"/>
      <c r="DI194" s="62"/>
      <c r="DJ194" s="62"/>
      <c r="DK194" s="62"/>
      <c r="DL194" s="62"/>
      <c r="DM194" s="62"/>
      <c r="DN194" s="62"/>
      <c r="DO194" s="62"/>
      <c r="DP194" s="62"/>
      <c r="DQ194" s="62"/>
      <c r="DR194" s="62"/>
      <c r="DS194" s="62"/>
      <c r="DT194" s="62"/>
      <c r="DU194" s="62"/>
      <c r="DV194" s="62"/>
      <c r="DW194" s="62"/>
      <c r="DX194" s="62"/>
      <c r="DY194" s="62"/>
      <c r="DZ194" s="62"/>
      <c r="EA194" s="62"/>
      <c r="EB194" s="62"/>
      <c r="EC194" s="62"/>
      <c r="ED194" s="62"/>
      <c r="EE194" s="62"/>
      <c r="EF194" s="62"/>
      <c r="EG194" s="62"/>
      <c r="EH194" s="62"/>
      <c r="EI194" s="62"/>
      <c r="EJ194" s="62"/>
      <c r="EK194" s="62"/>
      <c r="EL194" s="62"/>
      <c r="EM194" s="62"/>
      <c r="EN194" s="62"/>
    </row>
    <row r="195" spans="43:144" outlineLevel="1" x14ac:dyDescent="0.2">
      <c r="AQ195" s="62"/>
      <c r="AR195" s="62"/>
      <c r="AS195" s="62"/>
      <c r="AT195" s="62"/>
      <c r="AU195" s="62"/>
      <c r="AV195" s="62"/>
      <c r="AW195" s="62"/>
      <c r="AX195" s="62"/>
      <c r="AY195" s="62"/>
      <c r="AZ195" s="62"/>
      <c r="BA195" s="62"/>
      <c r="BB195" s="62"/>
      <c r="BC195" s="62"/>
      <c r="BD195" s="62"/>
      <c r="BE195" s="62"/>
      <c r="BF195" s="62"/>
      <c r="BG195" s="62"/>
      <c r="BH195" s="62"/>
      <c r="BI195" s="62"/>
      <c r="BJ195" s="62"/>
      <c r="BK195" s="62"/>
      <c r="BL195" s="62"/>
      <c r="BM195" s="62"/>
      <c r="BN195" s="62"/>
      <c r="BO195" s="62"/>
      <c r="BP195" s="62"/>
      <c r="BQ195" s="62"/>
      <c r="BR195" s="62"/>
      <c r="BS195" s="62"/>
      <c r="BT195" s="62"/>
      <c r="BU195" s="62"/>
      <c r="BV195" s="62"/>
      <c r="BW195" s="62"/>
      <c r="BX195" s="62"/>
      <c r="BY195" s="62"/>
      <c r="BZ195" s="62"/>
      <c r="CA195" s="62"/>
      <c r="CB195" s="62"/>
      <c r="CC195" s="62"/>
      <c r="CD195" s="62"/>
      <c r="CE195" s="62"/>
      <c r="CF195" s="62"/>
      <c r="CG195" s="62"/>
      <c r="CH195" s="62"/>
      <c r="CI195" s="62"/>
      <c r="CJ195" s="62"/>
      <c r="CK195" s="62"/>
      <c r="CL195" s="62"/>
      <c r="CM195" s="62"/>
      <c r="CN195" s="62"/>
      <c r="CO195" s="62"/>
      <c r="CP195" s="62"/>
      <c r="CQ195" s="62"/>
      <c r="CR195" s="62"/>
      <c r="CS195" s="62"/>
      <c r="CT195" s="62"/>
      <c r="CU195" s="62"/>
      <c r="CV195" s="62"/>
      <c r="CW195" s="62"/>
      <c r="CX195" s="62"/>
      <c r="CY195" s="62"/>
      <c r="CZ195" s="62"/>
      <c r="DA195" s="62"/>
      <c r="DB195" s="62"/>
      <c r="DC195" s="62"/>
      <c r="DD195" s="62"/>
      <c r="DE195" s="62"/>
      <c r="DF195" s="62"/>
      <c r="DG195" s="62"/>
      <c r="DH195" s="62"/>
      <c r="DI195" s="62"/>
      <c r="DJ195" s="62"/>
      <c r="DK195" s="62"/>
      <c r="DL195" s="62"/>
      <c r="DM195" s="62"/>
      <c r="DN195" s="62"/>
      <c r="DO195" s="62"/>
      <c r="DP195" s="62"/>
      <c r="DQ195" s="62"/>
      <c r="DR195" s="62"/>
      <c r="DS195" s="62"/>
      <c r="DT195" s="62"/>
      <c r="DU195" s="62"/>
      <c r="DV195" s="62"/>
      <c r="DW195" s="62"/>
      <c r="DX195" s="62"/>
      <c r="DY195" s="62"/>
      <c r="DZ195" s="62"/>
      <c r="EA195" s="62"/>
      <c r="EB195" s="62"/>
      <c r="EC195" s="62"/>
      <c r="ED195" s="62"/>
      <c r="EE195" s="62"/>
      <c r="EF195" s="62"/>
      <c r="EG195" s="62"/>
      <c r="EH195" s="62"/>
      <c r="EI195" s="62"/>
      <c r="EJ195" s="62"/>
      <c r="EK195" s="62"/>
      <c r="EL195" s="62"/>
      <c r="EM195" s="62"/>
      <c r="EN195" s="62"/>
    </row>
    <row r="196" spans="43:144" outlineLevel="1" x14ac:dyDescent="0.2">
      <c r="AQ196" s="62"/>
      <c r="AR196" s="62"/>
      <c r="AS196" s="62"/>
      <c r="AT196" s="62"/>
      <c r="AU196" s="62"/>
      <c r="AV196" s="62"/>
      <c r="AW196" s="62"/>
      <c r="AX196" s="62"/>
      <c r="AY196" s="62"/>
      <c r="AZ196" s="62"/>
      <c r="BA196" s="62"/>
      <c r="BB196" s="62"/>
      <c r="BC196" s="62"/>
      <c r="BD196" s="62"/>
      <c r="BE196" s="62"/>
      <c r="BF196" s="62"/>
      <c r="BG196" s="62"/>
      <c r="BH196" s="62"/>
      <c r="BI196" s="62"/>
      <c r="BJ196" s="62"/>
      <c r="BK196" s="62"/>
      <c r="BL196" s="62"/>
      <c r="BM196" s="62"/>
      <c r="BN196" s="62"/>
      <c r="BO196" s="62"/>
      <c r="BP196" s="62"/>
      <c r="BQ196" s="62"/>
      <c r="BR196" s="62"/>
      <c r="BS196" s="62"/>
      <c r="BT196" s="62"/>
      <c r="BU196" s="62"/>
      <c r="BV196" s="62"/>
      <c r="BW196" s="62"/>
      <c r="BX196" s="62"/>
      <c r="BY196" s="62"/>
      <c r="BZ196" s="62"/>
      <c r="CA196" s="62"/>
      <c r="CB196" s="62"/>
      <c r="CC196" s="62"/>
      <c r="CD196" s="62"/>
      <c r="CE196" s="62"/>
      <c r="CF196" s="62"/>
      <c r="CG196" s="62"/>
      <c r="CH196" s="62"/>
      <c r="CI196" s="62"/>
      <c r="CJ196" s="62"/>
      <c r="CK196" s="62"/>
      <c r="CL196" s="62"/>
      <c r="CM196" s="62"/>
      <c r="CN196" s="62"/>
      <c r="CO196" s="62"/>
      <c r="CP196" s="62"/>
      <c r="CQ196" s="62"/>
      <c r="CR196" s="62"/>
      <c r="CS196" s="62"/>
      <c r="CT196" s="62"/>
      <c r="CU196" s="62"/>
      <c r="CV196" s="62"/>
      <c r="CW196" s="62"/>
      <c r="CX196" s="62"/>
      <c r="CY196" s="62"/>
      <c r="CZ196" s="62"/>
      <c r="DA196" s="62"/>
      <c r="DB196" s="62"/>
      <c r="DC196" s="62"/>
      <c r="DD196" s="62"/>
      <c r="DE196" s="62"/>
      <c r="DF196" s="62"/>
      <c r="DG196" s="62"/>
      <c r="DH196" s="62"/>
      <c r="DI196" s="62"/>
      <c r="DJ196" s="62"/>
      <c r="DK196" s="62"/>
      <c r="DL196" s="62"/>
      <c r="DM196" s="62"/>
      <c r="DN196" s="62"/>
      <c r="DO196" s="62"/>
      <c r="DP196" s="62"/>
      <c r="DQ196" s="62"/>
      <c r="DR196" s="62"/>
      <c r="DS196" s="62"/>
      <c r="DT196" s="62"/>
      <c r="DU196" s="62"/>
      <c r="DV196" s="62"/>
      <c r="DW196" s="62"/>
      <c r="DX196" s="62"/>
      <c r="DY196" s="62"/>
      <c r="DZ196" s="62"/>
      <c r="EA196" s="62"/>
      <c r="EB196" s="62"/>
      <c r="EC196" s="62"/>
      <c r="ED196" s="62"/>
      <c r="EE196" s="62"/>
      <c r="EF196" s="62"/>
      <c r="EG196" s="62"/>
      <c r="EH196" s="62"/>
      <c r="EI196" s="62"/>
      <c r="EJ196" s="62"/>
      <c r="EK196" s="62"/>
      <c r="EL196" s="62"/>
      <c r="EM196" s="62"/>
      <c r="EN196" s="62"/>
    </row>
    <row r="197" spans="43:144" outlineLevel="1" x14ac:dyDescent="0.2">
      <c r="AQ197" s="62"/>
      <c r="AR197" s="62"/>
      <c r="AS197" s="62"/>
      <c r="AT197" s="62"/>
      <c r="AU197" s="62"/>
      <c r="AV197" s="62"/>
      <c r="AW197" s="62"/>
      <c r="AX197" s="62"/>
      <c r="AY197" s="62"/>
      <c r="AZ197" s="62"/>
      <c r="BA197" s="62"/>
      <c r="BB197" s="62"/>
      <c r="BC197" s="62"/>
      <c r="BD197" s="62"/>
      <c r="BE197" s="62"/>
      <c r="BF197" s="62"/>
      <c r="BG197" s="62"/>
      <c r="BH197" s="62"/>
      <c r="BI197" s="62"/>
      <c r="BJ197" s="62"/>
      <c r="BK197" s="62"/>
      <c r="BL197" s="62"/>
      <c r="BM197" s="62"/>
      <c r="BN197" s="62"/>
      <c r="BO197" s="62"/>
      <c r="BP197" s="62"/>
      <c r="BQ197" s="62"/>
      <c r="BR197" s="62"/>
      <c r="BS197" s="62"/>
      <c r="BT197" s="62"/>
      <c r="BU197" s="62"/>
      <c r="BV197" s="62"/>
      <c r="BW197" s="62"/>
      <c r="BX197" s="62"/>
      <c r="BY197" s="62"/>
      <c r="BZ197" s="62"/>
      <c r="CA197" s="62"/>
      <c r="CB197" s="62"/>
      <c r="CC197" s="62"/>
      <c r="CD197" s="62"/>
      <c r="CE197" s="62"/>
      <c r="CF197" s="62"/>
      <c r="CG197" s="62"/>
      <c r="CH197" s="62"/>
      <c r="CI197" s="62"/>
      <c r="CJ197" s="62"/>
      <c r="CK197" s="62"/>
      <c r="CL197" s="62"/>
      <c r="CM197" s="62"/>
      <c r="CN197" s="62"/>
      <c r="CO197" s="62"/>
      <c r="CP197" s="62"/>
      <c r="CQ197" s="62"/>
      <c r="CR197" s="62"/>
      <c r="CS197" s="62"/>
      <c r="CT197" s="62"/>
      <c r="CU197" s="62"/>
      <c r="CV197" s="62"/>
      <c r="CW197" s="62"/>
      <c r="CX197" s="62"/>
      <c r="CY197" s="62"/>
      <c r="CZ197" s="62"/>
      <c r="DA197" s="62"/>
      <c r="DB197" s="62"/>
      <c r="DC197" s="62"/>
      <c r="DD197" s="62"/>
      <c r="DE197" s="62"/>
      <c r="DF197" s="62"/>
      <c r="DG197" s="62"/>
      <c r="DH197" s="62"/>
      <c r="DI197" s="62"/>
      <c r="DJ197" s="62"/>
      <c r="DK197" s="62"/>
      <c r="DL197" s="62"/>
      <c r="DM197" s="62"/>
      <c r="DN197" s="62"/>
      <c r="DO197" s="62"/>
      <c r="DP197" s="62"/>
      <c r="DQ197" s="62"/>
      <c r="DR197" s="62"/>
      <c r="DS197" s="62"/>
      <c r="DT197" s="62"/>
      <c r="DU197" s="62"/>
      <c r="DV197" s="62"/>
      <c r="DW197" s="62"/>
      <c r="DX197" s="62"/>
      <c r="DY197" s="62"/>
      <c r="DZ197" s="62"/>
      <c r="EA197" s="62"/>
      <c r="EB197" s="62"/>
      <c r="EC197" s="62"/>
      <c r="ED197" s="62"/>
      <c r="EE197" s="62"/>
      <c r="EF197" s="62"/>
      <c r="EG197" s="62"/>
      <c r="EH197" s="62"/>
      <c r="EI197" s="62"/>
      <c r="EJ197" s="62"/>
      <c r="EK197" s="62"/>
      <c r="EL197" s="62"/>
      <c r="EM197" s="62"/>
      <c r="EN197" s="62"/>
    </row>
    <row r="198" spans="43:144" outlineLevel="1" x14ac:dyDescent="0.2">
      <c r="AQ198" s="62"/>
      <c r="AR198" s="62"/>
      <c r="AS198" s="62"/>
      <c r="AT198" s="62"/>
      <c r="AU198" s="62"/>
      <c r="AV198" s="62"/>
      <c r="AW198" s="62"/>
      <c r="AX198" s="62"/>
      <c r="AY198" s="62"/>
      <c r="AZ198" s="62"/>
      <c r="BA198" s="62"/>
      <c r="BB198" s="62"/>
      <c r="BC198" s="62"/>
      <c r="BD198" s="62"/>
      <c r="BE198" s="62"/>
      <c r="BF198" s="62"/>
      <c r="BG198" s="62"/>
      <c r="BH198" s="62"/>
      <c r="BI198" s="62"/>
      <c r="BJ198" s="62"/>
      <c r="BK198" s="62"/>
      <c r="BL198" s="62"/>
      <c r="BM198" s="62"/>
      <c r="BN198" s="62"/>
      <c r="BO198" s="62"/>
      <c r="BP198" s="62"/>
      <c r="BQ198" s="62"/>
      <c r="BR198" s="62"/>
      <c r="BS198" s="62"/>
      <c r="BT198" s="62"/>
      <c r="BU198" s="62"/>
      <c r="BV198" s="62"/>
      <c r="BW198" s="62"/>
      <c r="BX198" s="62"/>
      <c r="BY198" s="62"/>
      <c r="BZ198" s="62"/>
      <c r="CA198" s="62"/>
      <c r="CB198" s="62"/>
      <c r="CC198" s="62"/>
      <c r="CD198" s="62"/>
      <c r="CE198" s="62"/>
      <c r="CF198" s="62"/>
      <c r="CG198" s="62"/>
      <c r="CH198" s="62"/>
      <c r="CI198" s="62"/>
      <c r="CJ198" s="62"/>
      <c r="CK198" s="62"/>
      <c r="CL198" s="62"/>
      <c r="CM198" s="62"/>
      <c r="CN198" s="62"/>
      <c r="CO198" s="62"/>
      <c r="CP198" s="62"/>
      <c r="CQ198" s="62"/>
      <c r="CR198" s="62"/>
      <c r="CS198" s="62"/>
      <c r="CT198" s="62"/>
      <c r="CU198" s="62"/>
      <c r="CV198" s="62"/>
      <c r="CW198" s="62"/>
      <c r="CX198" s="62"/>
      <c r="CY198" s="62"/>
      <c r="CZ198" s="62"/>
      <c r="DA198" s="62"/>
      <c r="DB198" s="62"/>
      <c r="DC198" s="62"/>
      <c r="DD198" s="62"/>
      <c r="DE198" s="62"/>
      <c r="DF198" s="62"/>
      <c r="DG198" s="62"/>
      <c r="DH198" s="62"/>
      <c r="DI198" s="62"/>
      <c r="DJ198" s="62"/>
      <c r="DK198" s="62"/>
      <c r="DL198" s="62"/>
      <c r="DM198" s="62"/>
      <c r="DN198" s="62"/>
      <c r="DO198" s="62"/>
      <c r="DP198" s="62"/>
      <c r="DQ198" s="62"/>
      <c r="DR198" s="62"/>
      <c r="DS198" s="62"/>
      <c r="DT198" s="62"/>
      <c r="DU198" s="62"/>
      <c r="DV198" s="62"/>
      <c r="DW198" s="62"/>
      <c r="DX198" s="62"/>
      <c r="DY198" s="62"/>
      <c r="DZ198" s="62"/>
      <c r="EA198" s="62"/>
      <c r="EB198" s="62"/>
      <c r="EC198" s="62"/>
      <c r="ED198" s="62"/>
      <c r="EE198" s="62"/>
      <c r="EF198" s="62"/>
      <c r="EG198" s="62"/>
      <c r="EH198" s="62"/>
      <c r="EI198" s="62"/>
      <c r="EJ198" s="62"/>
      <c r="EK198" s="62"/>
      <c r="EL198" s="62"/>
      <c r="EM198" s="62"/>
      <c r="EN198" s="62"/>
    </row>
    <row r="199" spans="43:144" outlineLevel="1" x14ac:dyDescent="0.2">
      <c r="AQ199" s="62"/>
      <c r="AR199" s="62"/>
      <c r="AS199" s="62"/>
      <c r="AT199" s="62"/>
      <c r="AU199" s="62"/>
      <c r="AV199" s="62"/>
      <c r="AW199" s="62"/>
      <c r="AX199" s="62"/>
      <c r="AY199" s="62"/>
      <c r="AZ199" s="62"/>
      <c r="BA199" s="62"/>
      <c r="BB199" s="62"/>
      <c r="BC199" s="62"/>
      <c r="BD199" s="62"/>
      <c r="BE199" s="62"/>
      <c r="BF199" s="62"/>
      <c r="BG199" s="62"/>
      <c r="BH199" s="62"/>
      <c r="BI199" s="62"/>
      <c r="BJ199" s="62"/>
      <c r="BK199" s="62"/>
      <c r="BL199" s="62"/>
      <c r="BM199" s="62"/>
      <c r="BN199" s="62"/>
      <c r="BO199" s="62"/>
      <c r="BP199" s="62"/>
      <c r="BQ199" s="62"/>
      <c r="BR199" s="62"/>
      <c r="BS199" s="62"/>
      <c r="BT199" s="62"/>
      <c r="BU199" s="62"/>
      <c r="BV199" s="62"/>
      <c r="BW199" s="62"/>
      <c r="BX199" s="62"/>
      <c r="BY199" s="62"/>
      <c r="BZ199" s="62"/>
      <c r="CA199" s="62"/>
      <c r="CB199" s="62"/>
      <c r="CC199" s="62"/>
      <c r="CD199" s="62"/>
      <c r="CE199" s="62"/>
      <c r="CF199" s="62"/>
      <c r="CG199" s="62"/>
      <c r="CH199" s="62"/>
      <c r="CI199" s="62"/>
      <c r="CJ199" s="62"/>
      <c r="CK199" s="62"/>
      <c r="CL199" s="62"/>
      <c r="CM199" s="62"/>
      <c r="CN199" s="62"/>
      <c r="CO199" s="62"/>
      <c r="CP199" s="62"/>
      <c r="CQ199" s="62"/>
      <c r="CR199" s="62"/>
      <c r="CS199" s="62"/>
      <c r="CT199" s="62"/>
      <c r="CU199" s="62"/>
      <c r="CV199" s="62"/>
      <c r="CW199" s="62"/>
      <c r="CX199" s="62"/>
      <c r="CY199" s="62"/>
      <c r="CZ199" s="62"/>
      <c r="DA199" s="62"/>
      <c r="DB199" s="62"/>
      <c r="DC199" s="62"/>
      <c r="DD199" s="62"/>
      <c r="DE199" s="62"/>
      <c r="DF199" s="62"/>
      <c r="DG199" s="62"/>
      <c r="DH199" s="62"/>
      <c r="DI199" s="62"/>
      <c r="DJ199" s="62"/>
      <c r="DK199" s="62"/>
      <c r="DL199" s="62"/>
      <c r="DM199" s="62"/>
      <c r="DN199" s="62"/>
      <c r="DO199" s="62"/>
      <c r="DP199" s="62"/>
      <c r="DQ199" s="62"/>
      <c r="DR199" s="62"/>
      <c r="DS199" s="62"/>
      <c r="DT199" s="62"/>
      <c r="DU199" s="62"/>
      <c r="DV199" s="62"/>
      <c r="DW199" s="62"/>
      <c r="DX199" s="62"/>
      <c r="DY199" s="62"/>
      <c r="DZ199" s="62"/>
      <c r="EA199" s="62"/>
      <c r="EB199" s="62"/>
      <c r="EC199" s="62"/>
      <c r="ED199" s="62"/>
      <c r="EE199" s="62"/>
      <c r="EF199" s="62"/>
      <c r="EG199" s="62"/>
      <c r="EH199" s="62"/>
      <c r="EI199" s="62"/>
      <c r="EJ199" s="62"/>
      <c r="EK199" s="62"/>
      <c r="EL199" s="62"/>
      <c r="EM199" s="62"/>
      <c r="EN199" s="62"/>
    </row>
  </sheetData>
  <dataValidations count="1">
    <dataValidation type="decimal" allowBlank="1" showInputMessage="1" showErrorMessage="1" error="Please enter a confidence level between 0 and 1." prompt="Confidence level can be adjusted between 0 and 100% to dynamically change confidence limits on this sheet." sqref="I11" xr:uid="{00000000-0002-0000-0300-000000000000}">
      <formula1>0</formula1>
      <formula2>1</formula2>
    </dataValidation>
  </dataValidation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2069" r:id="rId3" name="Spinner 21">
              <controlPr defaultSize="0" autoPict="0">
                <anchor moveWithCells="1" sizeWithCells="1">
                  <from>
                    <xdr:col>9</xdr:col>
                    <xdr:colOff>0</xdr:colOff>
                    <xdr:row>9</xdr:row>
                    <xdr:rowOff>0</xdr:rowOff>
                  </from>
                  <to>
                    <xdr:col>10</xdr:col>
                    <xdr:colOff>0</xdr:colOff>
                    <xdr:row>11</xdr:row>
                    <xdr:rowOff>83820</xdr:rowOff>
                  </to>
                </anchor>
              </controlPr>
            </control>
          </mc:Choice>
        </mc:AlternateContent>
        <mc:AlternateContent xmlns:mc="http://schemas.openxmlformats.org/markup-compatibility/2006">
          <mc:Choice Requires="x14">
            <control shapeId="2070" r:id="rId4" name="Spinner 22">
              <controlPr defaultSize="0" autoPict="0">
                <anchor moveWithCells="1" sizeWithCells="1">
                  <from>
                    <xdr:col>9</xdr:col>
                    <xdr:colOff>0</xdr:colOff>
                    <xdr:row>91</xdr:row>
                    <xdr:rowOff>0</xdr:rowOff>
                  </from>
                  <to>
                    <xdr:col>10</xdr:col>
                    <xdr:colOff>0</xdr:colOff>
                    <xdr:row>93</xdr:row>
                    <xdr:rowOff>99060</xdr:rowOff>
                  </to>
                </anchor>
              </controlPr>
            </control>
          </mc:Choice>
        </mc:AlternateContent>
        <mc:AlternateContent xmlns:mc="http://schemas.openxmlformats.org/markup-compatibility/2006">
          <mc:Choice Requires="x14">
            <control shapeId="2071" r:id="rId5" name="Spinner 23">
              <controlPr defaultSize="0" autoPict="0">
                <anchor moveWithCells="1" sizeWithCells="1">
                  <from>
                    <xdr:col>9</xdr:col>
                    <xdr:colOff>68580</xdr:colOff>
                    <xdr:row>58</xdr:row>
                    <xdr:rowOff>0</xdr:rowOff>
                  </from>
                  <to>
                    <xdr:col>10</xdr:col>
                    <xdr:colOff>68580</xdr:colOff>
                    <xdr:row>60</xdr:row>
                    <xdr:rowOff>99060</xdr:rowOff>
                  </to>
                </anchor>
              </controlPr>
            </control>
          </mc:Choice>
        </mc:AlternateContent>
        <mc:AlternateContent xmlns:mc="http://schemas.openxmlformats.org/markup-compatibility/2006">
          <mc:Choice Requires="x14">
            <control shapeId="2072" r:id="rId6" name="Spinner 24">
              <controlPr defaultSize="0" autoPict="0">
                <anchor moveWithCells="1" sizeWithCells="1">
                  <from>
                    <xdr:col>9</xdr:col>
                    <xdr:colOff>68580</xdr:colOff>
                    <xdr:row>76</xdr:row>
                    <xdr:rowOff>0</xdr:rowOff>
                  </from>
                  <to>
                    <xdr:col>10</xdr:col>
                    <xdr:colOff>68580</xdr:colOff>
                    <xdr:row>78</xdr:row>
                    <xdr:rowOff>99060</xdr:rowOff>
                  </to>
                </anchor>
              </controlPr>
            </control>
          </mc:Choice>
        </mc:AlternateContent>
        <mc:AlternateContent xmlns:mc="http://schemas.openxmlformats.org/markup-compatibility/2006">
          <mc:Choice Requires="x14">
            <control shapeId="2073" r:id="rId7" name="Spinner 25">
              <controlPr defaultSize="0" autoPict="0">
                <anchor moveWithCells="1" sizeWithCells="1">
                  <from>
                    <xdr:col>9</xdr:col>
                    <xdr:colOff>0</xdr:colOff>
                    <xdr:row>165</xdr:row>
                    <xdr:rowOff>0</xdr:rowOff>
                  </from>
                  <to>
                    <xdr:col>10</xdr:col>
                    <xdr:colOff>0</xdr:colOff>
                    <xdr:row>167</xdr:row>
                    <xdr:rowOff>99060</xdr:rowOff>
                  </to>
                </anchor>
              </controlPr>
            </control>
          </mc:Choice>
        </mc:AlternateContent>
        <mc:AlternateContent xmlns:mc="http://schemas.openxmlformats.org/markup-compatibility/2006">
          <mc:Choice Requires="x14">
            <control shapeId="2074" r:id="rId8" name="Spinner 26">
              <controlPr defaultSize="0" autoPict="0">
                <anchor moveWithCells="1" sizeWithCells="1">
                  <from>
                    <xdr:col>9</xdr:col>
                    <xdr:colOff>0</xdr:colOff>
                    <xdr:row>188</xdr:row>
                    <xdr:rowOff>0</xdr:rowOff>
                  </from>
                  <to>
                    <xdr:col>10</xdr:col>
                    <xdr:colOff>0</xdr:colOff>
                    <xdr:row>190</xdr:row>
                    <xdr:rowOff>99060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N700"/>
  <sheetViews>
    <sheetView showGridLines="0" showRowColHeaders="0" zoomScaleNormal="100" workbookViewId="0">
      <selection activeCell="B1" sqref="B1"/>
    </sheetView>
  </sheetViews>
  <sheetFormatPr defaultColWidth="9.109375" defaultRowHeight="10.199999999999999" outlineLevelRow="1" x14ac:dyDescent="0.2"/>
  <cols>
    <col min="1" max="1" width="15.6640625" style="4" customWidth="1"/>
    <col min="2" max="9" width="9.6640625" style="4" customWidth="1"/>
    <col min="10" max="16384" width="9.109375" style="4"/>
  </cols>
  <sheetData>
    <row r="1" spans="1:144" x14ac:dyDescent="0.2">
      <c r="A1" s="5" t="s">
        <v>22</v>
      </c>
      <c r="B1" s="4" t="s">
        <v>171</v>
      </c>
      <c r="F1" s="6"/>
      <c r="R1" s="6" t="s">
        <v>24</v>
      </c>
      <c r="Z1" s="76" t="s">
        <v>172</v>
      </c>
      <c r="BZ1" s="7" t="s">
        <v>172</v>
      </c>
    </row>
    <row r="2" spans="1:144" x14ac:dyDescent="0.2">
      <c r="A2" s="5" t="s">
        <v>26</v>
      </c>
      <c r="C2" s="4" t="s">
        <v>2</v>
      </c>
      <c r="G2" s="9" t="s">
        <v>27</v>
      </c>
      <c r="H2" s="10" t="s">
        <v>28</v>
      </c>
      <c r="I2" s="13" t="s">
        <v>29</v>
      </c>
    </row>
    <row r="3" spans="1:144" hidden="1" outlineLevel="1" x14ac:dyDescent="0.2">
      <c r="A3" s="5" t="s">
        <v>30</v>
      </c>
    </row>
    <row r="4" spans="1:144" hidden="1" outlineLevel="1" x14ac:dyDescent="0.2">
      <c r="A4" s="4" t="s">
        <v>173</v>
      </c>
    </row>
    <row r="5" spans="1:144" hidden="1" outlineLevel="1" x14ac:dyDescent="0.2">
      <c r="A5" s="5" t="s">
        <v>32</v>
      </c>
    </row>
    <row r="6" spans="1:144" hidden="1" outlineLevel="1" x14ac:dyDescent="0.2">
      <c r="A6" s="4" t="s">
        <v>33</v>
      </c>
    </row>
    <row r="7" spans="1:144" hidden="1" outlineLevel="1" x14ac:dyDescent="0.2">
      <c r="A7" s="4" t="s">
        <v>174</v>
      </c>
    </row>
    <row r="8" spans="1:144" collapsed="1" x14ac:dyDescent="0.2">
      <c r="A8" s="74"/>
      <c r="J8" s="6" t="s">
        <v>169</v>
      </c>
      <c r="K8" s="6" t="s">
        <v>189</v>
      </c>
    </row>
    <row r="9" spans="1:144" x14ac:dyDescent="0.2">
      <c r="A9" s="14" t="s">
        <v>175</v>
      </c>
      <c r="AQ9" s="62" t="s">
        <v>141</v>
      </c>
      <c r="AR9" s="62" t="s">
        <v>142</v>
      </c>
      <c r="AS9" s="62"/>
      <c r="AT9" s="62"/>
      <c r="AU9" s="62"/>
      <c r="AV9" s="62"/>
      <c r="AW9" s="62"/>
      <c r="AX9" s="62"/>
      <c r="AY9" s="62"/>
      <c r="AZ9" s="62"/>
      <c r="BA9" s="62"/>
      <c r="BB9" s="62"/>
      <c r="BC9" s="62"/>
      <c r="BD9" s="62"/>
      <c r="BE9" s="62"/>
      <c r="BF9" s="62"/>
      <c r="BG9" s="62"/>
      <c r="BH9" s="62"/>
      <c r="BI9" s="62"/>
      <c r="BJ9" s="62"/>
      <c r="BK9" s="62"/>
      <c r="BL9" s="62"/>
      <c r="BM9" s="62"/>
      <c r="BN9" s="62"/>
      <c r="BO9" s="62"/>
      <c r="BP9" s="62"/>
      <c r="BQ9" s="62"/>
      <c r="BR9" s="62"/>
      <c r="BS9" s="62"/>
      <c r="BT9" s="62"/>
      <c r="BU9" s="62"/>
      <c r="BV9" s="62"/>
      <c r="BW9" s="62"/>
      <c r="BX9" s="62"/>
      <c r="BY9" s="62"/>
      <c r="BZ9" s="62"/>
      <c r="CA9" s="62"/>
      <c r="CB9" s="62"/>
      <c r="CC9" s="62"/>
      <c r="CD9" s="62"/>
      <c r="CE9" s="62"/>
      <c r="CF9" s="62"/>
      <c r="CG9" s="62"/>
      <c r="CH9" s="62"/>
      <c r="CI9" s="62"/>
      <c r="CJ9" s="62"/>
      <c r="CK9" s="62"/>
      <c r="CL9" s="62"/>
      <c r="CM9" s="62"/>
      <c r="CN9" s="62"/>
      <c r="CO9" s="62"/>
      <c r="CP9" s="62"/>
      <c r="CQ9" s="62"/>
      <c r="CR9" s="62"/>
      <c r="CS9" s="62"/>
      <c r="CT9" s="62"/>
      <c r="CU9" s="62"/>
      <c r="CV9" s="62"/>
      <c r="CW9" s="62"/>
      <c r="CX9" s="62"/>
      <c r="CY9" s="62"/>
      <c r="CZ9" s="62"/>
      <c r="DA9" s="62"/>
      <c r="DB9" s="62"/>
      <c r="DC9" s="62"/>
      <c r="DD9" s="62"/>
      <c r="DE9" s="62"/>
      <c r="DF9" s="62"/>
      <c r="DG9" s="62"/>
      <c r="DH9" s="62"/>
      <c r="DI9" s="62"/>
      <c r="DJ9" s="62"/>
      <c r="DK9" s="62"/>
      <c r="DL9" s="62"/>
      <c r="DM9" s="62"/>
      <c r="DN9" s="62"/>
      <c r="DO9" s="62"/>
      <c r="DP9" s="62"/>
      <c r="DQ9" s="62"/>
      <c r="DR9" s="62"/>
      <c r="DS9" s="62"/>
      <c r="DT9" s="62"/>
      <c r="DU9" s="62"/>
      <c r="DV9" s="62"/>
      <c r="DW9" s="62"/>
      <c r="DX9" s="62"/>
      <c r="DY9" s="62"/>
      <c r="DZ9" s="62"/>
      <c r="EA9" s="62"/>
      <c r="EB9" s="62"/>
      <c r="EC9" s="62"/>
      <c r="ED9" s="62"/>
      <c r="EE9" s="62"/>
      <c r="EF9" s="62"/>
      <c r="EG9" s="62"/>
      <c r="EH9" s="62"/>
      <c r="EI9" s="62"/>
      <c r="EJ9" s="62"/>
      <c r="EK9" s="62"/>
      <c r="EL9" s="62"/>
      <c r="EM9" s="62"/>
      <c r="EN9" s="62"/>
    </row>
    <row r="10" spans="1:144" ht="10.8" outlineLevel="1" thickBot="1" x14ac:dyDescent="0.25">
      <c r="A10" s="15"/>
      <c r="B10" s="16" t="s">
        <v>36</v>
      </c>
      <c r="C10" s="18" t="s">
        <v>37</v>
      </c>
      <c r="D10" s="18" t="s">
        <v>38</v>
      </c>
      <c r="E10" s="18" t="s">
        <v>39</v>
      </c>
      <c r="F10" s="18" t="s">
        <v>40</v>
      </c>
      <c r="G10" s="18" t="s">
        <v>41</v>
      </c>
      <c r="H10" s="18" t="s">
        <v>42</v>
      </c>
      <c r="I10" s="18" t="s">
        <v>43</v>
      </c>
      <c r="AQ10" s="62">
        <v>7</v>
      </c>
      <c r="AR10" s="62">
        <f>CHOOSE(AQ10,0,0.25,0.5,0.68,0.8,0.9,0.95,0.98,0.99,0.997,0.999)</f>
        <v>0.95</v>
      </c>
      <c r="AS10" s="62"/>
      <c r="AT10" s="62"/>
      <c r="AU10" s="62"/>
      <c r="AV10" s="62"/>
      <c r="AW10" s="62"/>
      <c r="AX10" s="62"/>
      <c r="AY10" s="62"/>
      <c r="AZ10" s="62"/>
      <c r="BA10" s="62"/>
      <c r="BB10" s="62"/>
      <c r="BC10" s="62"/>
      <c r="BD10" s="62"/>
      <c r="BE10" s="62"/>
      <c r="BF10" s="62"/>
      <c r="BG10" s="62"/>
      <c r="BH10" s="62"/>
      <c r="BI10" s="62"/>
      <c r="BJ10" s="62"/>
      <c r="BK10" s="62"/>
      <c r="BL10" s="62"/>
      <c r="BM10" s="62"/>
      <c r="BN10" s="62"/>
      <c r="BO10" s="62"/>
      <c r="BP10" s="62"/>
      <c r="BQ10" s="62"/>
      <c r="BR10" s="62"/>
      <c r="BS10" s="62"/>
      <c r="BT10" s="62"/>
      <c r="BU10" s="62"/>
      <c r="BV10" s="62"/>
      <c r="BW10" s="62"/>
      <c r="BX10" s="62"/>
      <c r="BY10" s="62"/>
      <c r="BZ10" s="62"/>
      <c r="CA10" s="62"/>
      <c r="CB10" s="62"/>
      <c r="CC10" s="62"/>
      <c r="CD10" s="62"/>
      <c r="CE10" s="62"/>
      <c r="CF10" s="62"/>
      <c r="CG10" s="62"/>
      <c r="CH10" s="62"/>
      <c r="CI10" s="62"/>
      <c r="CJ10" s="62"/>
      <c r="CK10" s="62"/>
      <c r="CL10" s="62"/>
      <c r="CM10" s="62"/>
      <c r="CN10" s="62"/>
      <c r="CO10" s="62"/>
      <c r="CP10" s="62"/>
      <c r="CQ10" s="62"/>
      <c r="CR10" s="62"/>
      <c r="CS10" s="62"/>
      <c r="CT10" s="62"/>
      <c r="CU10" s="62"/>
      <c r="CV10" s="62"/>
      <c r="CW10" s="62"/>
      <c r="CX10" s="62"/>
      <c r="CY10" s="62"/>
      <c r="CZ10" s="62"/>
      <c r="DA10" s="62"/>
      <c r="DB10" s="62"/>
      <c r="DC10" s="62"/>
      <c r="DD10" s="62"/>
      <c r="DE10" s="62"/>
      <c r="DF10" s="62"/>
      <c r="DG10" s="62"/>
      <c r="DH10" s="62"/>
      <c r="DI10" s="62"/>
      <c r="DJ10" s="62"/>
      <c r="DK10" s="62"/>
      <c r="DL10" s="62"/>
      <c r="DM10" s="62"/>
      <c r="DN10" s="62"/>
      <c r="DO10" s="62"/>
      <c r="DP10" s="62"/>
      <c r="DQ10" s="62"/>
      <c r="DR10" s="62"/>
      <c r="DS10" s="62"/>
      <c r="DT10" s="62"/>
      <c r="DU10" s="62"/>
      <c r="DV10" s="62"/>
      <c r="DW10" s="62"/>
      <c r="DX10" s="62"/>
      <c r="DY10" s="62"/>
      <c r="DZ10" s="62"/>
      <c r="EA10" s="62"/>
      <c r="EB10" s="62"/>
      <c r="EC10" s="62"/>
      <c r="ED10" s="62"/>
      <c r="EE10" s="62"/>
      <c r="EF10" s="62"/>
      <c r="EG10" s="62"/>
      <c r="EH10" s="62"/>
      <c r="EI10" s="62"/>
      <c r="EJ10" s="62"/>
      <c r="EK10" s="62"/>
      <c r="EL10" s="62"/>
      <c r="EM10" s="62"/>
      <c r="EN10" s="62"/>
    </row>
    <row r="11" spans="1:144" outlineLevel="1" x14ac:dyDescent="0.2">
      <c r="B11" s="20">
        <f xml:space="preserve"> 1 - $C$39 / $C$40</f>
        <v>0.10996738518251736</v>
      </c>
      <c r="C11" s="20">
        <f xml:space="preserve"> MAX(0,1 - ($C$39 + 2*($B$38+1))/$C$40)</f>
        <v>7.7958003993650493E-2</v>
      </c>
      <c r="D11" s="21">
        <v>0.40538196118337927</v>
      </c>
      <c r="E11" s="21">
        <v>0.25</v>
      </c>
      <c r="F11" s="22">
        <v>500</v>
      </c>
      <c r="G11" s="23">
        <f>$AR$68</f>
        <v>0.72808533333333314</v>
      </c>
      <c r="H11" s="20">
        <f>_xlfn.NORM.S.INV(1-(1-I11)/2)</f>
        <v>1.9599639845400536</v>
      </c>
      <c r="I11" s="24">
        <f>$AR$10</f>
        <v>0.95</v>
      </c>
      <c r="AQ11" s="62"/>
      <c r="AR11" s="62"/>
      <c r="AS11" s="62"/>
      <c r="AT11" s="62"/>
      <c r="AU11" s="62"/>
      <c r="AV11" s="62"/>
      <c r="AW11" s="62"/>
      <c r="AX11" s="62"/>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2"/>
      <c r="BX11" s="62"/>
      <c r="BY11" s="62"/>
      <c r="BZ11" s="62"/>
      <c r="CA11" s="62"/>
      <c r="CB11" s="62"/>
      <c r="CC11" s="62"/>
      <c r="CD11" s="62"/>
      <c r="CE11" s="62"/>
      <c r="CF11" s="62"/>
      <c r="CG11" s="62"/>
      <c r="CH11" s="62"/>
      <c r="CI11" s="62"/>
      <c r="CJ11" s="62"/>
      <c r="CK11" s="62"/>
      <c r="CL11" s="62"/>
      <c r="CM11" s="62"/>
      <c r="CN11" s="62"/>
      <c r="CO11" s="62"/>
      <c r="CP11" s="62"/>
      <c r="CQ11" s="62"/>
      <c r="CR11" s="62"/>
      <c r="CS11" s="62"/>
      <c r="CT11" s="62"/>
      <c r="CU11" s="62"/>
      <c r="CV11" s="62"/>
      <c r="CW11" s="62"/>
      <c r="CX11" s="62"/>
      <c r="CY11" s="62"/>
      <c r="CZ11" s="62"/>
      <c r="DA11" s="62"/>
      <c r="DB11" s="62"/>
      <c r="DC11" s="62"/>
      <c r="DD11" s="62"/>
      <c r="DE11" s="62"/>
      <c r="DF11" s="62"/>
      <c r="DG11" s="62"/>
      <c r="DH11" s="62"/>
      <c r="DI11" s="62"/>
      <c r="DJ11" s="62"/>
      <c r="DK11" s="62"/>
      <c r="DL11" s="62"/>
      <c r="DM11" s="62"/>
      <c r="DN11" s="62"/>
      <c r="DO11" s="62"/>
      <c r="DP11" s="62"/>
      <c r="DQ11" s="62"/>
      <c r="DR11" s="62"/>
      <c r="DS11" s="62"/>
      <c r="DT11" s="62"/>
      <c r="DU11" s="62"/>
      <c r="DV11" s="62"/>
      <c r="DW11" s="62"/>
      <c r="DX11" s="62"/>
      <c r="DY11" s="62"/>
      <c r="DZ11" s="62"/>
      <c r="EA11" s="62"/>
      <c r="EB11" s="62"/>
      <c r="EC11" s="62"/>
      <c r="ED11" s="62"/>
      <c r="EE11" s="62"/>
      <c r="EF11" s="62"/>
      <c r="EG11" s="62"/>
      <c r="EH11" s="62"/>
      <c r="EI11" s="62"/>
      <c r="EJ11" s="62"/>
      <c r="EK11" s="62"/>
      <c r="EL11" s="62"/>
      <c r="EM11" s="62"/>
      <c r="EN11" s="62"/>
    </row>
    <row r="12" spans="1:144" x14ac:dyDescent="0.2">
      <c r="A12" s="74"/>
      <c r="AQ12" s="62"/>
      <c r="AR12" s="62"/>
      <c r="AS12" s="62"/>
      <c r="AT12" s="62"/>
      <c r="AU12" s="62"/>
      <c r="AV12" s="62"/>
      <c r="AW12" s="62"/>
      <c r="AX12" s="62"/>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2"/>
      <c r="BX12" s="62"/>
      <c r="BY12" s="62"/>
      <c r="BZ12" s="62"/>
      <c r="CA12" s="62"/>
      <c r="CB12" s="62"/>
      <c r="CC12" s="62"/>
      <c r="CD12" s="62"/>
      <c r="CE12" s="62"/>
      <c r="CF12" s="62"/>
      <c r="CG12" s="62"/>
      <c r="CH12" s="62"/>
      <c r="CI12" s="62"/>
      <c r="CJ12" s="62"/>
      <c r="CK12" s="62"/>
      <c r="CL12" s="62"/>
      <c r="CM12" s="62"/>
      <c r="CN12" s="62"/>
      <c r="CO12" s="62"/>
      <c r="CP12" s="62"/>
      <c r="CQ12" s="62"/>
      <c r="CR12" s="62"/>
      <c r="CS12" s="62"/>
      <c r="CT12" s="62"/>
      <c r="CU12" s="62"/>
      <c r="CV12" s="62"/>
      <c r="CW12" s="62"/>
      <c r="CX12" s="62"/>
      <c r="CY12" s="62"/>
      <c r="CZ12" s="62"/>
      <c r="DA12" s="62"/>
      <c r="DB12" s="62"/>
      <c r="DC12" s="62"/>
      <c r="DD12" s="62"/>
      <c r="DE12" s="62"/>
      <c r="DF12" s="62"/>
      <c r="DG12" s="62"/>
      <c r="DH12" s="62"/>
      <c r="DI12" s="62"/>
      <c r="DJ12" s="62"/>
      <c r="DK12" s="62"/>
      <c r="DL12" s="62"/>
      <c r="DM12" s="62"/>
      <c r="DN12" s="62"/>
      <c r="DO12" s="62"/>
      <c r="DP12" s="62"/>
      <c r="DQ12" s="62"/>
      <c r="DR12" s="62"/>
      <c r="DS12" s="62"/>
      <c r="DT12" s="62"/>
      <c r="DU12" s="62"/>
      <c r="DV12" s="62"/>
      <c r="DW12" s="62"/>
      <c r="DX12" s="62"/>
      <c r="DY12" s="62"/>
      <c r="DZ12" s="62"/>
      <c r="EA12" s="62"/>
      <c r="EB12" s="62"/>
      <c r="EC12" s="62"/>
      <c r="ED12" s="62"/>
      <c r="EE12" s="62"/>
      <c r="EF12" s="62"/>
      <c r="EG12" s="62"/>
      <c r="EH12" s="62"/>
      <c r="EI12" s="62"/>
      <c r="EJ12" s="62"/>
      <c r="EK12" s="62"/>
      <c r="EL12" s="62"/>
      <c r="EM12" s="62"/>
      <c r="EN12" s="62"/>
    </row>
    <row r="13" spans="1:144" x14ac:dyDescent="0.2">
      <c r="A13" s="14" t="s">
        <v>176</v>
      </c>
      <c r="AQ13" s="62" t="s">
        <v>53</v>
      </c>
      <c r="AR13" s="62"/>
      <c r="AS13" s="62"/>
      <c r="AT13" s="62"/>
      <c r="AU13" s="62"/>
      <c r="AV13" s="62"/>
      <c r="AW13" s="62"/>
      <c r="AX13" s="62"/>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2"/>
      <c r="BX13" s="62"/>
      <c r="BY13" s="62"/>
      <c r="BZ13" s="62"/>
      <c r="CA13" s="62"/>
      <c r="CB13" s="62"/>
      <c r="CC13" s="62"/>
      <c r="CD13" s="62"/>
      <c r="CE13" s="62"/>
      <c r="CF13" s="62"/>
      <c r="CG13" s="62"/>
      <c r="CH13" s="62"/>
      <c r="CI13" s="62"/>
      <c r="CJ13" s="62"/>
      <c r="CK13" s="62"/>
      <c r="CL13" s="62"/>
      <c r="CM13" s="62"/>
      <c r="CN13" s="62"/>
      <c r="CO13" s="62"/>
      <c r="CP13" s="62"/>
      <c r="CQ13" s="62"/>
      <c r="CR13" s="62"/>
      <c r="CS13" s="62"/>
      <c r="CT13" s="62"/>
      <c r="CU13" s="62"/>
      <c r="CV13" s="62"/>
      <c r="CW13" s="62"/>
      <c r="CX13" s="62"/>
      <c r="CY13" s="62"/>
      <c r="CZ13" s="62"/>
      <c r="DA13" s="62"/>
      <c r="DB13" s="62"/>
      <c r="DC13" s="62"/>
      <c r="DD13" s="62"/>
      <c r="DE13" s="62"/>
      <c r="DF13" s="62"/>
      <c r="DG13" s="62"/>
      <c r="DH13" s="62"/>
      <c r="DI13" s="62"/>
      <c r="DJ13" s="62"/>
      <c r="DK13" s="62"/>
      <c r="DL13" s="62"/>
      <c r="DM13" s="62"/>
      <c r="DN13" s="62"/>
      <c r="DO13" s="62"/>
      <c r="DP13" s="62"/>
      <c r="DQ13" s="62"/>
      <c r="DR13" s="62"/>
      <c r="DS13" s="62"/>
      <c r="DT13" s="62"/>
      <c r="DU13" s="62"/>
      <c r="DV13" s="62"/>
      <c r="DW13" s="62"/>
      <c r="DX13" s="62"/>
      <c r="DY13" s="62"/>
      <c r="DZ13" s="62"/>
      <c r="EA13" s="62"/>
      <c r="EB13" s="62"/>
      <c r="EC13" s="62"/>
      <c r="ED13" s="62"/>
      <c r="EE13" s="62"/>
      <c r="EF13" s="62"/>
      <c r="EG13" s="62"/>
      <c r="EH13" s="62"/>
      <c r="EI13" s="62"/>
      <c r="EJ13" s="62"/>
      <c r="EK13" s="62"/>
      <c r="EL13" s="62"/>
      <c r="EM13" s="62"/>
      <c r="EN13" s="62"/>
    </row>
    <row r="14" spans="1:144" ht="10.8" outlineLevel="1" thickBot="1" x14ac:dyDescent="0.25">
      <c r="A14" s="18" t="s">
        <v>45</v>
      </c>
      <c r="B14" s="18" t="s">
        <v>46</v>
      </c>
      <c r="C14" s="18" t="s">
        <v>47</v>
      </c>
      <c r="D14" s="18" t="s">
        <v>48</v>
      </c>
      <c r="E14" s="18" t="s">
        <v>49</v>
      </c>
      <c r="F14" s="18" t="str">
        <f>IF($I$11&gt;99%,("Lower"&amp;TEXT($I$11,"0.0%")),("Lower"&amp;TEXT($I$11,"0%")))</f>
        <v>Lower95%</v>
      </c>
      <c r="G14" s="18" t="str">
        <f>IF($I$11&gt;99%,("Upper"&amp;TEXT($I$11,"0.0%")),("Upper"&amp;TEXT($I$11,"0%")))</f>
        <v>Upper95%</v>
      </c>
      <c r="H14" s="18" t="s">
        <v>51</v>
      </c>
      <c r="I14" s="18" t="s">
        <v>50</v>
      </c>
      <c r="AQ14" s="62" t="s">
        <v>8</v>
      </c>
      <c r="AR14" s="62" t="s">
        <v>7</v>
      </c>
      <c r="AS14" s="62" t="s">
        <v>14</v>
      </c>
      <c r="AT14" s="62" t="s">
        <v>10</v>
      </c>
      <c r="AU14" s="62" t="s">
        <v>13</v>
      </c>
      <c r="AV14" s="62" t="s">
        <v>15</v>
      </c>
      <c r="AW14" s="62" t="s">
        <v>3</v>
      </c>
      <c r="AX14" s="62" t="s">
        <v>20</v>
      </c>
      <c r="AY14" s="62" t="s">
        <v>52</v>
      </c>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2"/>
      <c r="BX14" s="62"/>
      <c r="BY14" s="62"/>
      <c r="BZ14" s="62"/>
      <c r="CA14" s="62"/>
      <c r="CB14" s="62"/>
      <c r="CC14" s="62"/>
      <c r="CD14" s="62"/>
      <c r="CE14" s="62"/>
      <c r="CF14" s="62"/>
      <c r="CG14" s="62"/>
      <c r="CH14" s="62"/>
      <c r="CI14" s="62"/>
      <c r="CJ14" s="62"/>
      <c r="CK14" s="62"/>
      <c r="CL14" s="62"/>
      <c r="CM14" s="62"/>
      <c r="CN14" s="62"/>
      <c r="CO14" s="62"/>
      <c r="CP14" s="62"/>
      <c r="CQ14" s="62"/>
      <c r="CR14" s="62"/>
      <c r="CS14" s="62"/>
      <c r="CT14" s="62"/>
      <c r="CU14" s="62"/>
      <c r="CV14" s="62"/>
      <c r="CW14" s="62"/>
      <c r="CX14" s="62"/>
      <c r="CY14" s="62"/>
      <c r="CZ14" s="62"/>
      <c r="DA14" s="62"/>
      <c r="DB14" s="62"/>
      <c r="DC14" s="62"/>
      <c r="DD14" s="62"/>
      <c r="DE14" s="62"/>
      <c r="DF14" s="62"/>
      <c r="DG14" s="62"/>
      <c r="DH14" s="62"/>
      <c r="DI14" s="62"/>
      <c r="DJ14" s="62"/>
      <c r="DK14" s="62"/>
      <c r="DL14" s="62"/>
      <c r="DM14" s="62"/>
      <c r="DN14" s="62"/>
      <c r="DO14" s="62"/>
      <c r="DP14" s="62"/>
      <c r="DQ14" s="62"/>
      <c r="DR14" s="62"/>
      <c r="DS14" s="62"/>
      <c r="DT14" s="62"/>
      <c r="DU14" s="62"/>
      <c r="DV14" s="62"/>
      <c r="DW14" s="62"/>
      <c r="DX14" s="62"/>
      <c r="DY14" s="62"/>
      <c r="DZ14" s="62"/>
      <c r="EA14" s="62"/>
      <c r="EB14" s="62"/>
      <c r="EC14" s="62"/>
      <c r="ED14" s="62"/>
      <c r="EE14" s="62"/>
      <c r="EF14" s="62"/>
      <c r="EG14" s="62"/>
      <c r="EH14" s="62"/>
      <c r="EI14" s="62"/>
      <c r="EJ14" s="62"/>
      <c r="EK14" s="62"/>
      <c r="EL14" s="62"/>
      <c r="EM14" s="62"/>
      <c r="EN14" s="62"/>
    </row>
    <row r="15" spans="1:144" outlineLevel="1" x14ac:dyDescent="0.2">
      <c r="A15" s="25" t="s">
        <v>52</v>
      </c>
      <c r="B15" s="17">
        <v>5.6465471166486427</v>
      </c>
      <c r="C15" s="17">
        <v>2.9289361111824266</v>
      </c>
      <c r="D15" s="17">
        <f t="shared" ref="D15:D23" si="0">B15 / C15</f>
        <v>1.9278491924390602</v>
      </c>
      <c r="E15" s="17">
        <f t="shared" ref="E15:E23" si="1">2*(1-_xlfn.NORM.S.DIST(ABS(B15)/C15,1))</f>
        <v>5.3873886919947989E-2</v>
      </c>
      <c r="F15" s="17">
        <f t="shared" ref="F15:F23" si="2">B15 - $H$11 * C15</f>
        <v>-9.4062174287715905E-2</v>
      </c>
      <c r="G15" s="17">
        <f t="shared" ref="G15:G23" si="3">B15 + $H$11 * C15</f>
        <v>11.387156407585001</v>
      </c>
      <c r="H15" s="17"/>
      <c r="I15" s="17"/>
      <c r="AQ15" s="62">
        <v>2.2008148084928323E-2</v>
      </c>
      <c r="AR15" s="62">
        <v>1.1182573065037157E-3</v>
      </c>
      <c r="AS15" s="62">
        <v>-5.685907472332408E-3</v>
      </c>
      <c r="AT15" s="62">
        <v>4.6938381594982087E-4</v>
      </c>
      <c r="AU15" s="62">
        <v>4.5129188438260666E-3</v>
      </c>
      <c r="AV15" s="62">
        <v>-7.8895111933238692E-3</v>
      </c>
      <c r="AW15" s="62">
        <v>2.4784838877207364E-3</v>
      </c>
      <c r="AX15" s="62">
        <v>4.4651919725129897E-3</v>
      </c>
      <c r="AY15" s="62">
        <v>-7.7043921397301207E-2</v>
      </c>
      <c r="AZ15" s="62"/>
      <c r="BA15" s="62"/>
      <c r="BB15" s="62"/>
      <c r="BC15" s="62"/>
      <c r="BD15" s="62"/>
      <c r="BE15" s="62"/>
      <c r="BF15" s="62"/>
      <c r="BG15" s="62"/>
      <c r="BH15" s="62"/>
      <c r="BI15" s="62"/>
      <c r="BJ15" s="62"/>
      <c r="BK15" s="62"/>
      <c r="BL15" s="62"/>
      <c r="BM15" s="62"/>
      <c r="BN15" s="62"/>
      <c r="BO15" s="62"/>
      <c r="BP15" s="62"/>
      <c r="BQ15" s="62"/>
      <c r="BR15" s="62"/>
      <c r="BS15" s="62"/>
      <c r="BT15" s="62"/>
      <c r="BU15" s="62"/>
      <c r="BV15" s="62"/>
      <c r="BW15" s="62"/>
      <c r="BX15" s="62"/>
      <c r="BY15" s="62"/>
      <c r="BZ15" s="62"/>
      <c r="CA15" s="62"/>
      <c r="CB15" s="62"/>
      <c r="CC15" s="62"/>
      <c r="CD15" s="62"/>
      <c r="CE15" s="62"/>
      <c r="CF15" s="62"/>
      <c r="CG15" s="62"/>
      <c r="CH15" s="62"/>
      <c r="CI15" s="62"/>
      <c r="CJ15" s="62"/>
      <c r="CK15" s="62"/>
      <c r="CL15" s="62"/>
      <c r="CM15" s="62"/>
      <c r="CN15" s="62"/>
      <c r="CO15" s="62"/>
      <c r="CP15" s="62"/>
      <c r="CQ15" s="62"/>
      <c r="CR15" s="62"/>
      <c r="CS15" s="62"/>
      <c r="CT15" s="62"/>
      <c r="CU15" s="62"/>
      <c r="CV15" s="62"/>
      <c r="CW15" s="62"/>
      <c r="CX15" s="62"/>
      <c r="CY15" s="62"/>
      <c r="CZ15" s="62"/>
      <c r="DA15" s="62"/>
      <c r="DB15" s="62"/>
      <c r="DC15" s="62"/>
      <c r="DD15" s="62"/>
      <c r="DE15" s="62"/>
      <c r="DF15" s="62"/>
      <c r="DG15" s="62"/>
      <c r="DH15" s="62"/>
      <c r="DI15" s="62"/>
      <c r="DJ15" s="62"/>
      <c r="DK15" s="62"/>
      <c r="DL15" s="62"/>
      <c r="DM15" s="62"/>
      <c r="DN15" s="62"/>
      <c r="DO15" s="62"/>
      <c r="DP15" s="62"/>
      <c r="DQ15" s="62"/>
      <c r="DR15" s="62"/>
      <c r="DS15" s="62"/>
      <c r="DT15" s="62"/>
      <c r="DU15" s="62"/>
      <c r="DV15" s="62"/>
      <c r="DW15" s="62"/>
      <c r="DX15" s="62"/>
      <c r="DY15" s="62"/>
      <c r="DZ15" s="62"/>
      <c r="EA15" s="62"/>
      <c r="EB15" s="62"/>
      <c r="EC15" s="62"/>
      <c r="ED15" s="62"/>
      <c r="EE15" s="62"/>
      <c r="EF15" s="62"/>
      <c r="EG15" s="62"/>
      <c r="EH15" s="62"/>
      <c r="EI15" s="62"/>
      <c r="EJ15" s="62"/>
      <c r="EK15" s="62"/>
      <c r="EL15" s="62"/>
      <c r="EM15" s="62"/>
      <c r="EN15" s="62"/>
    </row>
    <row r="16" spans="1:144" outlineLevel="1" x14ac:dyDescent="0.2">
      <c r="A16" s="25" t="s">
        <v>8</v>
      </c>
      <c r="B16" s="17">
        <v>0.51519240380956188</v>
      </c>
      <c r="C16" s="17">
        <v>0.14835143438783571</v>
      </c>
      <c r="D16" s="17">
        <f t="shared" si="0"/>
        <v>3.4727834343865691</v>
      </c>
      <c r="E16" s="17">
        <f t="shared" si="1"/>
        <v>5.1509080811040775E-4</v>
      </c>
      <c r="F16" s="17">
        <f t="shared" si="2"/>
        <v>0.22442893535454705</v>
      </c>
      <c r="G16" s="17">
        <f t="shared" si="3"/>
        <v>0.80595587226457677</v>
      </c>
      <c r="H16" s="17">
        <v>1.0968004009397603</v>
      </c>
      <c r="I16" s="17">
        <f>(B16*0.809625774739068)/(PI()/SQRT(3))</f>
        <v>0.2299664766119838</v>
      </c>
      <c r="AQ16" s="62">
        <v>1.1182573065037147E-3</v>
      </c>
      <c r="AR16" s="62">
        <v>3.4570628756086449E-2</v>
      </c>
      <c r="AS16" s="62">
        <v>-2.7383235691590775E-3</v>
      </c>
      <c r="AT16" s="62">
        <v>1.7682171171067736E-4</v>
      </c>
      <c r="AU16" s="62">
        <v>-2.1738003401751779E-4</v>
      </c>
      <c r="AV16" s="62">
        <v>-1.3996861987837582E-2</v>
      </c>
      <c r="AW16" s="62">
        <v>-1.7689891577197366E-2</v>
      </c>
      <c r="AX16" s="62">
        <v>3.5661120454775702E-3</v>
      </c>
      <c r="AY16" s="62">
        <v>-2.7644792140922657E-2</v>
      </c>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2"/>
      <c r="BX16" s="62"/>
      <c r="BY16" s="62"/>
      <c r="BZ16" s="62"/>
      <c r="CA16" s="62"/>
      <c r="CB16" s="62"/>
      <c r="CC16" s="62"/>
      <c r="CD16" s="62"/>
      <c r="CE16" s="62"/>
      <c r="CF16" s="62"/>
      <c r="CG16" s="62"/>
      <c r="CH16" s="62"/>
      <c r="CI16" s="62"/>
      <c r="CJ16" s="62"/>
      <c r="CK16" s="62"/>
      <c r="CL16" s="62"/>
      <c r="CM16" s="62"/>
      <c r="CN16" s="62"/>
      <c r="CO16" s="62"/>
      <c r="CP16" s="62"/>
      <c r="CQ16" s="62"/>
      <c r="CR16" s="62"/>
      <c r="CS16" s="62"/>
      <c r="CT16" s="62"/>
      <c r="CU16" s="62"/>
      <c r="CV16" s="62"/>
      <c r="CW16" s="62"/>
      <c r="CX16" s="62"/>
      <c r="CY16" s="62"/>
      <c r="CZ16" s="62"/>
      <c r="DA16" s="62"/>
      <c r="DB16" s="62"/>
      <c r="DC16" s="62"/>
      <c r="DD16" s="62"/>
      <c r="DE16" s="62"/>
      <c r="DF16" s="62"/>
      <c r="DG16" s="62"/>
      <c r="DH16" s="62"/>
      <c r="DI16" s="62"/>
      <c r="DJ16" s="62"/>
      <c r="DK16" s="62"/>
      <c r="DL16" s="62"/>
      <c r="DM16" s="62"/>
      <c r="DN16" s="62"/>
      <c r="DO16" s="62"/>
      <c r="DP16" s="62"/>
      <c r="DQ16" s="62"/>
      <c r="DR16" s="62"/>
      <c r="DS16" s="62"/>
      <c r="DT16" s="62"/>
      <c r="DU16" s="62"/>
      <c r="DV16" s="62"/>
      <c r="DW16" s="62"/>
      <c r="DX16" s="62"/>
      <c r="DY16" s="62"/>
      <c r="DZ16" s="62"/>
      <c r="EA16" s="62"/>
      <c r="EB16" s="62"/>
      <c r="EC16" s="62"/>
      <c r="ED16" s="62"/>
      <c r="EE16" s="62"/>
      <c r="EF16" s="62"/>
      <c r="EG16" s="62"/>
      <c r="EH16" s="62"/>
      <c r="EI16" s="62"/>
      <c r="EJ16" s="62"/>
      <c r="EK16" s="62"/>
      <c r="EL16" s="62"/>
      <c r="EM16" s="62"/>
      <c r="EN16" s="62"/>
    </row>
    <row r="17" spans="1:144" outlineLevel="1" x14ac:dyDescent="0.2">
      <c r="A17" s="25" t="s">
        <v>7</v>
      </c>
      <c r="B17" s="17">
        <v>1.8301909178559218E-2</v>
      </c>
      <c r="C17" s="17">
        <v>0.1859317852226629</v>
      </c>
      <c r="D17" s="17">
        <f t="shared" si="0"/>
        <v>9.8433461264526331E-2</v>
      </c>
      <c r="E17" s="17">
        <f t="shared" si="1"/>
        <v>0.92158810543971548</v>
      </c>
      <c r="F17" s="17">
        <f t="shared" si="2"/>
        <v>-0.3461176934390966</v>
      </c>
      <c r="G17" s="17">
        <f t="shared" si="3"/>
        <v>0.38272151179621505</v>
      </c>
      <c r="H17" s="17">
        <v>1.2196302684764841</v>
      </c>
      <c r="I17" s="17">
        <f>(B17*0.559001429321178)/(PI()/SQRT(3))</f>
        <v>5.6405320190639763E-3</v>
      </c>
      <c r="AQ17" s="62">
        <v>-5.6859074723324063E-3</v>
      </c>
      <c r="AR17" s="62">
        <v>-2.7383235691590766E-3</v>
      </c>
      <c r="AS17" s="62">
        <v>6.3470809396122416E-2</v>
      </c>
      <c r="AT17" s="62">
        <v>-8.6689356095627675E-4</v>
      </c>
      <c r="AU17" s="62">
        <v>2.9497086065497228E-2</v>
      </c>
      <c r="AV17" s="62">
        <v>-5.851276307515247E-2</v>
      </c>
      <c r="AW17" s="62">
        <v>-7.9533378284223997E-3</v>
      </c>
      <c r="AX17" s="62">
        <v>-5.6757151986265462E-3</v>
      </c>
      <c r="AY17" s="62">
        <v>0.11451102971318174</v>
      </c>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2"/>
      <c r="BX17" s="62"/>
      <c r="BY17" s="62"/>
      <c r="BZ17" s="62"/>
      <c r="CA17" s="62"/>
      <c r="CB17" s="62"/>
      <c r="CC17" s="62"/>
      <c r="CD17" s="62"/>
      <c r="CE17" s="62"/>
      <c r="CF17" s="62"/>
      <c r="CG17" s="62"/>
      <c r="CH17" s="62"/>
      <c r="CI17" s="62"/>
      <c r="CJ17" s="62"/>
      <c r="CK17" s="62"/>
      <c r="CL17" s="62"/>
      <c r="CM17" s="62"/>
      <c r="CN17" s="62"/>
      <c r="CO17" s="62"/>
      <c r="CP17" s="62"/>
      <c r="CQ17" s="62"/>
      <c r="CR17" s="62"/>
      <c r="CS17" s="62"/>
      <c r="CT17" s="62"/>
      <c r="CU17" s="62"/>
      <c r="CV17" s="62"/>
      <c r="CW17" s="62"/>
      <c r="CX17" s="62"/>
      <c r="CY17" s="62"/>
      <c r="CZ17" s="62"/>
      <c r="DA17" s="62"/>
      <c r="DB17" s="62"/>
      <c r="DC17" s="62"/>
      <c r="DD17" s="62"/>
      <c r="DE17" s="62"/>
      <c r="DF17" s="62"/>
      <c r="DG17" s="62"/>
      <c r="DH17" s="62"/>
      <c r="DI17" s="62"/>
      <c r="DJ17" s="62"/>
      <c r="DK17" s="62"/>
      <c r="DL17" s="62"/>
      <c r="DM17" s="62"/>
      <c r="DN17" s="62"/>
      <c r="DO17" s="62"/>
      <c r="DP17" s="62"/>
      <c r="DQ17" s="62"/>
      <c r="DR17" s="62"/>
      <c r="DS17" s="62"/>
      <c r="DT17" s="62"/>
      <c r="DU17" s="62"/>
      <c r="DV17" s="62"/>
      <c r="DW17" s="62"/>
      <c r="DX17" s="62"/>
      <c r="DY17" s="62"/>
      <c r="DZ17" s="62"/>
      <c r="EA17" s="62"/>
      <c r="EB17" s="62"/>
      <c r="EC17" s="62"/>
      <c r="ED17" s="62"/>
      <c r="EE17" s="62"/>
      <c r="EF17" s="62"/>
      <c r="EG17" s="62"/>
      <c r="EH17" s="62"/>
      <c r="EI17" s="62"/>
      <c r="EJ17" s="62"/>
      <c r="EK17" s="62"/>
      <c r="EL17" s="62"/>
      <c r="EM17" s="62"/>
      <c r="EN17" s="62"/>
    </row>
    <row r="18" spans="1:144" outlineLevel="1" x14ac:dyDescent="0.2">
      <c r="A18" s="25" t="s">
        <v>14</v>
      </c>
      <c r="B18" s="17">
        <v>0.64416411112864036</v>
      </c>
      <c r="C18" s="17">
        <v>0.25193413702021888</v>
      </c>
      <c r="D18" s="17">
        <f t="shared" si="0"/>
        <v>2.556875057693921</v>
      </c>
      <c r="E18" s="17">
        <f t="shared" si="1"/>
        <v>1.0561714519790044E-2</v>
      </c>
      <c r="F18" s="17">
        <f t="shared" si="2"/>
        <v>0.15038227609283233</v>
      </c>
      <c r="G18" s="17">
        <f t="shared" si="3"/>
        <v>1.1379459461644483</v>
      </c>
      <c r="H18" s="17">
        <v>1.2589828132549483</v>
      </c>
      <c r="I18" s="17">
        <f>(B18*0.48486512390226)/(PI()/SQRT(3))</f>
        <v>0.17219804886613996</v>
      </c>
      <c r="AQ18" s="62">
        <v>4.6938381594981967E-4</v>
      </c>
      <c r="AR18" s="62">
        <v>1.7682171171067728E-4</v>
      </c>
      <c r="AS18" s="62">
        <v>-8.668935609562762E-4</v>
      </c>
      <c r="AT18" s="62">
        <v>3.359968584104106E-4</v>
      </c>
      <c r="AU18" s="62">
        <v>-1.1036994978899815E-3</v>
      </c>
      <c r="AV18" s="62">
        <v>1.2130328711772043E-3</v>
      </c>
      <c r="AW18" s="62">
        <v>2.8960590392392916E-4</v>
      </c>
      <c r="AX18" s="62">
        <v>-3.7736162587684966E-5</v>
      </c>
      <c r="AY18" s="62">
        <v>-5.3577756662066524E-2</v>
      </c>
      <c r="AZ18" s="62"/>
      <c r="BA18" s="62"/>
      <c r="BB18" s="62"/>
      <c r="BC18" s="62"/>
      <c r="BD18" s="62"/>
      <c r="BE18" s="62"/>
      <c r="BF18" s="62"/>
      <c r="BG18" s="62"/>
      <c r="BH18" s="62"/>
      <c r="BI18" s="62"/>
      <c r="BJ18" s="62"/>
      <c r="BK18" s="62"/>
      <c r="BL18" s="62"/>
      <c r="BM18" s="62"/>
      <c r="BN18" s="62"/>
      <c r="BO18" s="62"/>
      <c r="BP18" s="62"/>
      <c r="BQ18" s="62"/>
      <c r="BR18" s="62"/>
      <c r="BS18" s="62"/>
      <c r="BT18" s="62"/>
      <c r="BU18" s="62"/>
      <c r="BV18" s="62"/>
      <c r="BW18" s="62"/>
      <c r="BX18" s="62"/>
      <c r="BY18" s="62"/>
      <c r="BZ18" s="62"/>
      <c r="CA18" s="62"/>
      <c r="CB18" s="62"/>
      <c r="CC18" s="62"/>
      <c r="CD18" s="62"/>
      <c r="CE18" s="62"/>
      <c r="CF18" s="62"/>
      <c r="CG18" s="62"/>
      <c r="CH18" s="62"/>
      <c r="CI18" s="62"/>
      <c r="CJ18" s="62"/>
      <c r="CK18" s="62"/>
      <c r="CL18" s="62"/>
      <c r="CM18" s="62"/>
      <c r="CN18" s="62"/>
      <c r="CO18" s="62"/>
      <c r="CP18" s="62"/>
      <c r="CQ18" s="62"/>
      <c r="CR18" s="62"/>
      <c r="CS18" s="62"/>
      <c r="CT18" s="62"/>
      <c r="CU18" s="62"/>
      <c r="CV18" s="62"/>
      <c r="CW18" s="62"/>
      <c r="CX18" s="62"/>
      <c r="CY18" s="62"/>
      <c r="CZ18" s="62"/>
      <c r="DA18" s="62"/>
      <c r="DB18" s="62"/>
      <c r="DC18" s="62"/>
      <c r="DD18" s="62"/>
      <c r="DE18" s="62"/>
      <c r="DF18" s="62"/>
      <c r="DG18" s="62"/>
      <c r="DH18" s="62"/>
      <c r="DI18" s="62"/>
      <c r="DJ18" s="62"/>
      <c r="DK18" s="62"/>
      <c r="DL18" s="62"/>
      <c r="DM18" s="62"/>
      <c r="DN18" s="62"/>
      <c r="DO18" s="62"/>
      <c r="DP18" s="62"/>
      <c r="DQ18" s="62"/>
      <c r="DR18" s="62"/>
      <c r="DS18" s="62"/>
      <c r="DT18" s="62"/>
      <c r="DU18" s="62"/>
      <c r="DV18" s="62"/>
      <c r="DW18" s="62"/>
      <c r="DX18" s="62"/>
      <c r="DY18" s="62"/>
      <c r="DZ18" s="62"/>
      <c r="EA18" s="62"/>
      <c r="EB18" s="62"/>
      <c r="EC18" s="62"/>
      <c r="ED18" s="62"/>
      <c r="EE18" s="62"/>
      <c r="EF18" s="62"/>
      <c r="EG18" s="62"/>
      <c r="EH18" s="62"/>
      <c r="EI18" s="62"/>
      <c r="EJ18" s="62"/>
      <c r="EK18" s="62"/>
      <c r="EL18" s="62"/>
      <c r="EM18" s="62"/>
      <c r="EN18" s="62"/>
    </row>
    <row r="19" spans="1:144" outlineLevel="1" x14ac:dyDescent="0.2">
      <c r="A19" s="25" t="s">
        <v>10</v>
      </c>
      <c r="B19" s="17">
        <v>-4.6736489629515078E-2</v>
      </c>
      <c r="C19" s="17">
        <v>1.8330217085741528E-2</v>
      </c>
      <c r="D19" s="17">
        <f t="shared" si="0"/>
        <v>-2.5496964608165964</v>
      </c>
      <c r="E19" s="17">
        <f t="shared" si="1"/>
        <v>1.0781674503128613E-2</v>
      </c>
      <c r="F19" s="17">
        <f t="shared" si="2"/>
        <v>-8.2663054946369219E-2</v>
      </c>
      <c r="G19" s="17">
        <f t="shared" si="3"/>
        <v>-1.0809924312660944E-2</v>
      </c>
      <c r="H19" s="17">
        <v>1.0748221737863499</v>
      </c>
      <c r="I19" s="17">
        <f>(B19*6.35549278790829)/(PI()/SQRT(3))</f>
        <v>-0.16376310888053514</v>
      </c>
      <c r="AQ19" s="62">
        <v>4.5129188438260718E-3</v>
      </c>
      <c r="AR19" s="62">
        <v>-2.173800340175105E-4</v>
      </c>
      <c r="AS19" s="62">
        <v>2.9497086065497221E-2</v>
      </c>
      <c r="AT19" s="62">
        <v>-1.1036994978899793E-3</v>
      </c>
      <c r="AU19" s="62">
        <v>0.15441880647459422</v>
      </c>
      <c r="AV19" s="62">
        <v>-0.15485235494136282</v>
      </c>
      <c r="AW19" s="62">
        <v>2.5315249969907541E-3</v>
      </c>
      <c r="AX19" s="62">
        <v>-5.7231377361830421E-3</v>
      </c>
      <c r="AY19" s="62">
        <v>0.14887152163168291</v>
      </c>
      <c r="AZ19" s="62"/>
      <c r="BA19" s="62"/>
      <c r="BB19" s="62"/>
      <c r="BC19" s="62"/>
      <c r="BD19" s="62"/>
      <c r="BE19" s="62"/>
      <c r="BF19" s="62"/>
      <c r="BG19" s="62"/>
      <c r="BH19" s="62"/>
      <c r="BI19" s="62"/>
      <c r="BJ19" s="62"/>
      <c r="BK19" s="62"/>
      <c r="BL19" s="62"/>
      <c r="BM19" s="62"/>
      <c r="BN19" s="62"/>
      <c r="BO19" s="62"/>
      <c r="BP19" s="62"/>
      <c r="BQ19" s="62"/>
      <c r="BR19" s="62"/>
      <c r="BS19" s="62"/>
      <c r="BT19" s="62"/>
      <c r="BU19" s="62"/>
      <c r="BV19" s="62"/>
      <c r="BW19" s="62"/>
      <c r="BX19" s="62"/>
      <c r="BY19" s="62"/>
      <c r="BZ19" s="62"/>
      <c r="CA19" s="62"/>
      <c r="CB19" s="62"/>
      <c r="CC19" s="62"/>
      <c r="CD19" s="62"/>
      <c r="CE19" s="62"/>
      <c r="CF19" s="62"/>
      <c r="CG19" s="62"/>
      <c r="CH19" s="62"/>
      <c r="CI19" s="62"/>
      <c r="CJ19" s="62"/>
      <c r="CK19" s="62"/>
      <c r="CL19" s="62"/>
      <c r="CM19" s="62"/>
      <c r="CN19" s="62"/>
      <c r="CO19" s="62"/>
      <c r="CP19" s="62"/>
      <c r="CQ19" s="62"/>
      <c r="CR19" s="62"/>
      <c r="CS19" s="62"/>
      <c r="CT19" s="62"/>
      <c r="CU19" s="62"/>
      <c r="CV19" s="62"/>
      <c r="CW19" s="62"/>
      <c r="CX19" s="62"/>
      <c r="CY19" s="62"/>
      <c r="CZ19" s="62"/>
      <c r="DA19" s="62"/>
      <c r="DB19" s="62"/>
      <c r="DC19" s="62"/>
      <c r="DD19" s="62"/>
      <c r="DE19" s="62"/>
      <c r="DF19" s="62"/>
      <c r="DG19" s="62"/>
      <c r="DH19" s="62"/>
      <c r="DI19" s="62"/>
      <c r="DJ19" s="62"/>
      <c r="DK19" s="62"/>
      <c r="DL19" s="62"/>
      <c r="DM19" s="62"/>
      <c r="DN19" s="62"/>
      <c r="DO19" s="62"/>
      <c r="DP19" s="62"/>
      <c r="DQ19" s="62"/>
      <c r="DR19" s="62"/>
      <c r="DS19" s="62"/>
      <c r="DT19" s="62"/>
      <c r="DU19" s="62"/>
      <c r="DV19" s="62"/>
      <c r="DW19" s="62"/>
      <c r="DX19" s="62"/>
      <c r="DY19" s="62"/>
      <c r="DZ19" s="62"/>
      <c r="EA19" s="62"/>
      <c r="EB19" s="62"/>
      <c r="EC19" s="62"/>
      <c r="ED19" s="62"/>
      <c r="EE19" s="62"/>
      <c r="EF19" s="62"/>
      <c r="EG19" s="62"/>
      <c r="EH19" s="62"/>
      <c r="EI19" s="62"/>
      <c r="EJ19" s="62"/>
      <c r="EK19" s="62"/>
      <c r="EL19" s="62"/>
      <c r="EM19" s="62"/>
      <c r="EN19" s="62"/>
    </row>
    <row r="20" spans="1:144" outlineLevel="1" x14ac:dyDescent="0.2">
      <c r="A20" s="25" t="s">
        <v>13</v>
      </c>
      <c r="B20" s="17">
        <v>1.2466412825756841</v>
      </c>
      <c r="C20" s="17">
        <v>0.39296158396794234</v>
      </c>
      <c r="D20" s="17">
        <f t="shared" si="0"/>
        <v>3.1724253296917304</v>
      </c>
      <c r="E20" s="17">
        <f t="shared" si="1"/>
        <v>1.5117142850740173E-3</v>
      </c>
      <c r="F20" s="17">
        <f t="shared" si="2"/>
        <v>0.47645073069070498</v>
      </c>
      <c r="G20" s="17">
        <f t="shared" si="3"/>
        <v>2.0168318344606631</v>
      </c>
      <c r="H20" s="17">
        <v>1.6528646871017605</v>
      </c>
      <c r="I20" s="17">
        <f>(B20*0.336640243147805)/(PI()/SQRT(3))</f>
        <v>0.23137599050904586</v>
      </c>
      <c r="AQ20" s="62">
        <v>-7.8895111933238692E-3</v>
      </c>
      <c r="AR20" s="62">
        <v>-1.3996861987837594E-2</v>
      </c>
      <c r="AS20" s="62">
        <v>-5.851276307515247E-2</v>
      </c>
      <c r="AT20" s="62">
        <v>1.2130328711772061E-3</v>
      </c>
      <c r="AU20" s="62">
        <v>-0.15485235494136282</v>
      </c>
      <c r="AV20" s="62">
        <v>0.38812336945285075</v>
      </c>
      <c r="AW20" s="62">
        <v>6.5772388609957487E-3</v>
      </c>
      <c r="AX20" s="62">
        <v>-3.9586084088678282E-3</v>
      </c>
      <c r="AY20" s="62">
        <v>-0.16470859669268245</v>
      </c>
      <c r="AZ20" s="62"/>
      <c r="BA20" s="62"/>
      <c r="BB20" s="62"/>
      <c r="BC20" s="62"/>
      <c r="BD20" s="62"/>
      <c r="BE20" s="62"/>
      <c r="BF20" s="62"/>
      <c r="BG20" s="62"/>
      <c r="BH20" s="62"/>
      <c r="BI20" s="62"/>
      <c r="BJ20" s="62"/>
      <c r="BK20" s="62"/>
      <c r="BL20" s="62"/>
      <c r="BM20" s="62"/>
      <c r="BN20" s="62"/>
      <c r="BO20" s="62"/>
      <c r="BP20" s="62"/>
      <c r="BQ20" s="62"/>
      <c r="BR20" s="62"/>
      <c r="BS20" s="62"/>
      <c r="BT20" s="62"/>
      <c r="BU20" s="62"/>
      <c r="BV20" s="62"/>
      <c r="BW20" s="62"/>
      <c r="BX20" s="62"/>
      <c r="BY20" s="62"/>
      <c r="BZ20" s="62"/>
      <c r="CA20" s="62"/>
      <c r="CB20" s="62"/>
      <c r="CC20" s="62"/>
      <c r="CD20" s="62"/>
      <c r="CE20" s="62"/>
      <c r="CF20" s="62"/>
      <c r="CG20" s="62"/>
      <c r="CH20" s="62"/>
      <c r="CI20" s="62"/>
      <c r="CJ20" s="62"/>
      <c r="CK20" s="62"/>
      <c r="CL20" s="62"/>
      <c r="CM20" s="62"/>
      <c r="CN20" s="62"/>
      <c r="CO20" s="62"/>
      <c r="CP20" s="62"/>
      <c r="CQ20" s="62"/>
      <c r="CR20" s="62"/>
      <c r="CS20" s="62"/>
      <c r="CT20" s="62"/>
      <c r="CU20" s="62"/>
      <c r="CV20" s="62"/>
      <c r="CW20" s="62"/>
      <c r="CX20" s="62"/>
      <c r="CY20" s="62"/>
      <c r="CZ20" s="62"/>
      <c r="DA20" s="62"/>
      <c r="DB20" s="62"/>
      <c r="DC20" s="62"/>
      <c r="DD20" s="62"/>
      <c r="DE20" s="62"/>
      <c r="DF20" s="62"/>
      <c r="DG20" s="62"/>
      <c r="DH20" s="62"/>
      <c r="DI20" s="62"/>
      <c r="DJ20" s="62"/>
      <c r="DK20" s="62"/>
      <c r="DL20" s="62"/>
      <c r="DM20" s="62"/>
      <c r="DN20" s="62"/>
      <c r="DO20" s="62"/>
      <c r="DP20" s="62"/>
      <c r="DQ20" s="62"/>
      <c r="DR20" s="62"/>
      <c r="DS20" s="62"/>
      <c r="DT20" s="62"/>
      <c r="DU20" s="62"/>
      <c r="DV20" s="62"/>
      <c r="DW20" s="62"/>
      <c r="DX20" s="62"/>
      <c r="DY20" s="62"/>
      <c r="DZ20" s="62"/>
      <c r="EA20" s="62"/>
      <c r="EB20" s="62"/>
      <c r="EC20" s="62"/>
      <c r="ED20" s="62"/>
      <c r="EE20" s="62"/>
      <c r="EF20" s="62"/>
      <c r="EG20" s="62"/>
      <c r="EH20" s="62"/>
      <c r="EI20" s="62"/>
      <c r="EJ20" s="62"/>
      <c r="EK20" s="62"/>
      <c r="EL20" s="62"/>
      <c r="EM20" s="62"/>
      <c r="EN20" s="62"/>
    </row>
    <row r="21" spans="1:144" outlineLevel="1" x14ac:dyDescent="0.2">
      <c r="A21" s="25" t="s">
        <v>15</v>
      </c>
      <c r="B21" s="17">
        <v>-1.2805397678674888</v>
      </c>
      <c r="C21" s="17">
        <v>0.62299548108541747</v>
      </c>
      <c r="D21" s="17">
        <f t="shared" si="0"/>
        <v>-2.0554559491129227</v>
      </c>
      <c r="E21" s="17">
        <f t="shared" si="1"/>
        <v>3.9834986261887639E-2</v>
      </c>
      <c r="F21" s="17">
        <f t="shared" si="2"/>
        <v>-2.5015884733261111</v>
      </c>
      <c r="G21" s="17">
        <f t="shared" si="3"/>
        <v>-5.949106240886648E-2</v>
      </c>
      <c r="H21" s="17">
        <v>1.818240601342012</v>
      </c>
      <c r="I21" s="17">
        <f>(B21*0.218163219587449)/(PI()/SQRT(3))</f>
        <v>-0.15402292231240469</v>
      </c>
      <c r="AQ21" s="62">
        <v>2.4784838877207477E-3</v>
      </c>
      <c r="AR21" s="62">
        <v>-1.7689891577197355E-2</v>
      </c>
      <c r="AS21" s="62">
        <v>-7.953337828422417E-3</v>
      </c>
      <c r="AT21" s="62">
        <v>2.8960590392393832E-4</v>
      </c>
      <c r="AU21" s="62">
        <v>2.5315249969907277E-3</v>
      </c>
      <c r="AV21" s="62">
        <v>6.5772388609957703E-3</v>
      </c>
      <c r="AW21" s="62">
        <v>6.6445040313006021E-2</v>
      </c>
      <c r="AX21" s="62">
        <v>-1.0486013155408308E-2</v>
      </c>
      <c r="AY21" s="62">
        <v>-6.0195885552601275E-2</v>
      </c>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62"/>
      <c r="BX21" s="62"/>
      <c r="BY21" s="62"/>
      <c r="BZ21" s="62"/>
      <c r="CA21" s="62"/>
      <c r="CB21" s="62"/>
      <c r="CC21" s="62"/>
      <c r="CD21" s="62"/>
      <c r="CE21" s="62"/>
      <c r="CF21" s="62"/>
      <c r="CG21" s="62"/>
      <c r="CH21" s="62"/>
      <c r="CI21" s="62"/>
      <c r="CJ21" s="62"/>
      <c r="CK21" s="62"/>
      <c r="CL21" s="62"/>
      <c r="CM21" s="62"/>
      <c r="CN21" s="62"/>
      <c r="CO21" s="62"/>
      <c r="CP21" s="62"/>
      <c r="CQ21" s="62"/>
      <c r="CR21" s="62"/>
      <c r="CS21" s="62"/>
      <c r="CT21" s="62"/>
      <c r="CU21" s="62"/>
      <c r="CV21" s="62"/>
      <c r="CW21" s="62"/>
      <c r="CX21" s="62"/>
      <c r="CY21" s="62"/>
      <c r="CZ21" s="62"/>
      <c r="DA21" s="62"/>
      <c r="DB21" s="62"/>
      <c r="DC21" s="62"/>
      <c r="DD21" s="62"/>
      <c r="DE21" s="62"/>
      <c r="DF21" s="62"/>
      <c r="DG21" s="62"/>
      <c r="DH21" s="62"/>
      <c r="DI21" s="62"/>
      <c r="DJ21" s="62"/>
      <c r="DK21" s="62"/>
      <c r="DL21" s="62"/>
      <c r="DM21" s="62"/>
      <c r="DN21" s="62"/>
      <c r="DO21" s="62"/>
      <c r="DP21" s="62"/>
      <c r="DQ21" s="62"/>
      <c r="DR21" s="62"/>
      <c r="DS21" s="62"/>
      <c r="DT21" s="62"/>
      <c r="DU21" s="62"/>
      <c r="DV21" s="62"/>
      <c r="DW21" s="62"/>
      <c r="DX21" s="62"/>
      <c r="DY21" s="62"/>
      <c r="DZ21" s="62"/>
      <c r="EA21" s="62"/>
      <c r="EB21" s="62"/>
      <c r="EC21" s="62"/>
      <c r="ED21" s="62"/>
      <c r="EE21" s="62"/>
      <c r="EF21" s="62"/>
      <c r="EG21" s="62"/>
      <c r="EH21" s="62"/>
      <c r="EI21" s="62"/>
      <c r="EJ21" s="62"/>
      <c r="EK21" s="62"/>
      <c r="EL21" s="62"/>
      <c r="EM21" s="62"/>
      <c r="EN21" s="62"/>
    </row>
    <row r="22" spans="1:144" outlineLevel="1" x14ac:dyDescent="0.2">
      <c r="A22" s="25" t="s">
        <v>3</v>
      </c>
      <c r="B22" s="17">
        <v>0.82257427038468245</v>
      </c>
      <c r="C22" s="17">
        <v>0.25776935487564462</v>
      </c>
      <c r="D22" s="17">
        <f t="shared" si="0"/>
        <v>3.1911251466704256</v>
      </c>
      <c r="E22" s="17">
        <f t="shared" si="1"/>
        <v>1.4171987931097529E-3</v>
      </c>
      <c r="F22" s="17">
        <f t="shared" si="2"/>
        <v>0.31735561851029492</v>
      </c>
      <c r="G22" s="17">
        <f t="shared" si="3"/>
        <v>1.3277929222590701</v>
      </c>
      <c r="H22" s="17">
        <v>1.2608531005909618</v>
      </c>
      <c r="I22" s="17">
        <f>(B22*0.434596073952573)/(PI()/SQRT(3))</f>
        <v>0.1970932152104462</v>
      </c>
      <c r="AQ22" s="62">
        <v>4.4651919725129836E-3</v>
      </c>
      <c r="AR22" s="62">
        <v>3.5661120454775689E-3</v>
      </c>
      <c r="AS22" s="62">
        <v>-5.6757151986265401E-3</v>
      </c>
      <c r="AT22" s="62">
        <v>-3.7736162587687704E-5</v>
      </c>
      <c r="AU22" s="62">
        <v>-5.7231377361830369E-3</v>
      </c>
      <c r="AV22" s="62">
        <v>-3.9586084088678369E-3</v>
      </c>
      <c r="AW22" s="62">
        <v>-1.0486013155408314E-2</v>
      </c>
      <c r="AX22" s="62">
        <v>5.7975574576396738E-2</v>
      </c>
      <c r="AY22" s="62">
        <v>-7.3366174530601971E-3</v>
      </c>
      <c r="AZ22" s="62"/>
      <c r="BA22" s="62"/>
      <c r="BB22" s="62"/>
      <c r="BC22" s="62"/>
      <c r="BD22" s="62"/>
      <c r="BE22" s="62"/>
      <c r="BF22" s="62"/>
      <c r="BG22" s="62"/>
      <c r="BH22" s="62"/>
      <c r="BI22" s="62"/>
      <c r="BJ22" s="62"/>
      <c r="BK22" s="62"/>
      <c r="BL22" s="62"/>
      <c r="BM22" s="62"/>
      <c r="BN22" s="62"/>
      <c r="BO22" s="62"/>
      <c r="BP22" s="62"/>
      <c r="BQ22" s="62"/>
      <c r="BR22" s="62"/>
      <c r="BS22" s="62"/>
      <c r="BT22" s="62"/>
      <c r="BU22" s="62"/>
      <c r="BV22" s="62"/>
      <c r="BW22" s="62"/>
      <c r="BX22" s="62"/>
      <c r="BY22" s="62"/>
      <c r="BZ22" s="62"/>
      <c r="CA22" s="62"/>
      <c r="CB22" s="62"/>
      <c r="CC22" s="62"/>
      <c r="CD22" s="62"/>
      <c r="CE22" s="62"/>
      <c r="CF22" s="62"/>
      <c r="CG22" s="62"/>
      <c r="CH22" s="62"/>
      <c r="CI22" s="62"/>
      <c r="CJ22" s="62"/>
      <c r="CK22" s="62"/>
      <c r="CL22" s="62"/>
      <c r="CM22" s="62"/>
      <c r="CN22" s="62"/>
      <c r="CO22" s="62"/>
      <c r="CP22" s="62"/>
      <c r="CQ22" s="62"/>
      <c r="CR22" s="62"/>
      <c r="CS22" s="62"/>
      <c r="CT22" s="62"/>
      <c r="CU22" s="62"/>
      <c r="CV22" s="62"/>
      <c r="CW22" s="62"/>
      <c r="CX22" s="62"/>
      <c r="CY22" s="62"/>
      <c r="CZ22" s="62"/>
      <c r="DA22" s="62"/>
      <c r="DB22" s="62"/>
      <c r="DC22" s="62"/>
      <c r="DD22" s="62"/>
      <c r="DE22" s="62"/>
      <c r="DF22" s="62"/>
      <c r="DG22" s="62"/>
      <c r="DH22" s="62"/>
      <c r="DI22" s="62"/>
      <c r="DJ22" s="62"/>
      <c r="DK22" s="62"/>
      <c r="DL22" s="62"/>
      <c r="DM22" s="62"/>
      <c r="DN22" s="62"/>
      <c r="DO22" s="62"/>
      <c r="DP22" s="62"/>
      <c r="DQ22" s="62"/>
      <c r="DR22" s="62"/>
      <c r="DS22" s="62"/>
      <c r="DT22" s="62"/>
      <c r="DU22" s="62"/>
      <c r="DV22" s="62"/>
      <c r="DW22" s="62"/>
      <c r="DX22" s="62"/>
      <c r="DY22" s="62"/>
      <c r="DZ22" s="62"/>
      <c r="EA22" s="62"/>
      <c r="EB22" s="62"/>
      <c r="EC22" s="62"/>
      <c r="ED22" s="62"/>
      <c r="EE22" s="62"/>
      <c r="EF22" s="62"/>
      <c r="EG22" s="62"/>
      <c r="EH22" s="62"/>
      <c r="EI22" s="62"/>
      <c r="EJ22" s="62"/>
      <c r="EK22" s="62"/>
      <c r="EL22" s="62"/>
      <c r="EM22" s="62"/>
      <c r="EN22" s="62"/>
    </row>
    <row r="23" spans="1:144" outlineLevel="1" x14ac:dyDescent="0.2">
      <c r="A23" s="25" t="s">
        <v>20</v>
      </c>
      <c r="B23" s="17">
        <v>0.46896859360206644</v>
      </c>
      <c r="C23" s="17">
        <v>0.24078117571022187</v>
      </c>
      <c r="D23" s="17">
        <f t="shared" si="0"/>
        <v>1.9476962524946977</v>
      </c>
      <c r="E23" s="17">
        <f t="shared" si="1"/>
        <v>5.1451318789142331E-2</v>
      </c>
      <c r="F23" s="26">
        <f t="shared" si="2"/>
        <v>-2.953838945178755E-3</v>
      </c>
      <c r="G23" s="17">
        <f t="shared" si="3"/>
        <v>0.94089102614931164</v>
      </c>
      <c r="H23" s="17">
        <v>1.063602265151123</v>
      </c>
      <c r="I23" s="17">
        <f>(B23*0.456048199119172)/(PI()/SQRT(3))</f>
        <v>0.11791396930275674</v>
      </c>
      <c r="AQ23" s="62">
        <v>-7.7043921397301013E-2</v>
      </c>
      <c r="AR23" s="62">
        <v>-2.7644792140922653E-2</v>
      </c>
      <c r="AS23" s="62">
        <v>0.11451102971318169</v>
      </c>
      <c r="AT23" s="62">
        <v>-5.3577756662066524E-2</v>
      </c>
      <c r="AU23" s="62">
        <v>0.1488715216316833</v>
      </c>
      <c r="AV23" s="62">
        <v>-0.1647085966926822</v>
      </c>
      <c r="AW23" s="62">
        <v>-6.0195885552599825E-2</v>
      </c>
      <c r="AX23" s="62">
        <v>-7.3366174530606343E-3</v>
      </c>
      <c r="AY23" s="62">
        <v>8.5786667433884354</v>
      </c>
      <c r="AZ23" s="62"/>
      <c r="BA23" s="62"/>
      <c r="BB23" s="62"/>
      <c r="BC23" s="62"/>
      <c r="BD23" s="62"/>
      <c r="BE23" s="62"/>
      <c r="BF23" s="62"/>
      <c r="BG23" s="62"/>
      <c r="BH23" s="62"/>
      <c r="BI23" s="62"/>
      <c r="BJ23" s="62"/>
      <c r="BK23" s="62"/>
      <c r="BL23" s="62"/>
      <c r="BM23" s="62"/>
      <c r="BN23" s="62"/>
      <c r="BO23" s="62"/>
      <c r="BP23" s="62"/>
      <c r="BQ23" s="62"/>
      <c r="BR23" s="62"/>
      <c r="BS23" s="62"/>
      <c r="BT23" s="62"/>
      <c r="BU23" s="62"/>
      <c r="BV23" s="62"/>
      <c r="BW23" s="62"/>
      <c r="BX23" s="62"/>
      <c r="BY23" s="62"/>
      <c r="BZ23" s="62"/>
      <c r="CA23" s="62"/>
      <c r="CB23" s="62"/>
      <c r="CC23" s="62"/>
      <c r="CD23" s="62"/>
      <c r="CE23" s="62"/>
      <c r="CF23" s="62"/>
      <c r="CG23" s="62"/>
      <c r="CH23" s="62"/>
      <c r="CI23" s="62"/>
      <c r="CJ23" s="62"/>
      <c r="CK23" s="62"/>
      <c r="CL23" s="62"/>
      <c r="CM23" s="62"/>
      <c r="CN23" s="62"/>
      <c r="CO23" s="62"/>
      <c r="CP23" s="62"/>
      <c r="CQ23" s="62"/>
      <c r="CR23" s="62"/>
      <c r="CS23" s="62"/>
      <c r="CT23" s="62"/>
      <c r="CU23" s="62"/>
      <c r="CV23" s="62"/>
      <c r="CW23" s="62"/>
      <c r="CX23" s="62"/>
      <c r="CY23" s="62"/>
      <c r="CZ23" s="62"/>
      <c r="DA23" s="62"/>
      <c r="DB23" s="62"/>
      <c r="DC23" s="62"/>
      <c r="DD23" s="62"/>
      <c r="DE23" s="62"/>
      <c r="DF23" s="62"/>
      <c r="DG23" s="62"/>
      <c r="DH23" s="62"/>
      <c r="DI23" s="62"/>
      <c r="DJ23" s="62"/>
      <c r="DK23" s="62"/>
      <c r="DL23" s="62"/>
      <c r="DM23" s="62"/>
      <c r="DN23" s="62"/>
      <c r="DO23" s="62"/>
      <c r="DP23" s="62"/>
      <c r="DQ23" s="62"/>
      <c r="DR23" s="62"/>
      <c r="DS23" s="62"/>
      <c r="DT23" s="62"/>
      <c r="DU23" s="62"/>
      <c r="DV23" s="62"/>
      <c r="DW23" s="62"/>
      <c r="DX23" s="62"/>
      <c r="DY23" s="62"/>
      <c r="DZ23" s="62"/>
      <c r="EA23" s="62"/>
      <c r="EB23" s="62"/>
      <c r="EC23" s="62"/>
      <c r="ED23" s="62"/>
      <c r="EE23" s="62"/>
      <c r="EF23" s="62"/>
      <c r="EG23" s="62"/>
      <c r="EH23" s="62"/>
      <c r="EI23" s="62"/>
      <c r="EJ23" s="62"/>
      <c r="EK23" s="62"/>
      <c r="EL23" s="62"/>
      <c r="EM23" s="62"/>
      <c r="EN23" s="62"/>
    </row>
    <row r="24" spans="1:144" x14ac:dyDescent="0.2">
      <c r="A24" s="74"/>
      <c r="AQ24" s="62"/>
      <c r="AR24" s="62"/>
      <c r="AS24" s="62"/>
      <c r="AT24" s="62"/>
      <c r="AU24" s="62"/>
      <c r="AV24" s="62"/>
      <c r="AW24" s="62"/>
      <c r="AX24" s="62"/>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2"/>
      <c r="BX24" s="62"/>
      <c r="BY24" s="62"/>
      <c r="BZ24" s="62"/>
      <c r="CA24" s="62"/>
      <c r="CB24" s="62"/>
      <c r="CC24" s="62"/>
      <c r="CD24" s="62"/>
      <c r="CE24" s="62"/>
      <c r="CF24" s="62"/>
      <c r="CG24" s="62"/>
      <c r="CH24" s="62"/>
      <c r="CI24" s="62"/>
      <c r="CJ24" s="62"/>
      <c r="CK24" s="62"/>
      <c r="CL24" s="62"/>
      <c r="CM24" s="62"/>
      <c r="CN24" s="62"/>
      <c r="CO24" s="62"/>
      <c r="CP24" s="62"/>
      <c r="CQ24" s="62"/>
      <c r="CR24" s="62"/>
      <c r="CS24" s="62"/>
      <c r="CT24" s="62"/>
      <c r="CU24" s="62"/>
      <c r="CV24" s="62"/>
      <c r="CW24" s="62"/>
      <c r="CX24" s="62"/>
      <c r="CY24" s="62"/>
      <c r="CZ24" s="62"/>
      <c r="DA24" s="62"/>
      <c r="DB24" s="62"/>
      <c r="DC24" s="62"/>
      <c r="DD24" s="62"/>
      <c r="DE24" s="62"/>
      <c r="DF24" s="62"/>
      <c r="DG24" s="62"/>
      <c r="DH24" s="62"/>
      <c r="DI24" s="62"/>
      <c r="DJ24" s="62"/>
      <c r="DK24" s="62"/>
      <c r="DL24" s="62"/>
      <c r="DM24" s="62"/>
      <c r="DN24" s="62"/>
      <c r="DO24" s="62"/>
      <c r="DP24" s="62"/>
      <c r="DQ24" s="62"/>
      <c r="DR24" s="62"/>
      <c r="DS24" s="62"/>
      <c r="DT24" s="62"/>
      <c r="DU24" s="62"/>
      <c r="DV24" s="62"/>
      <c r="DW24" s="62"/>
      <c r="DX24" s="62"/>
      <c r="DY24" s="62"/>
      <c r="DZ24" s="62"/>
      <c r="EA24" s="62"/>
      <c r="EB24" s="62"/>
      <c r="EC24" s="62"/>
      <c r="ED24" s="62"/>
      <c r="EE24" s="62"/>
      <c r="EF24" s="62"/>
      <c r="EG24" s="62"/>
      <c r="EH24" s="62"/>
      <c r="EI24" s="62"/>
      <c r="EJ24" s="62"/>
      <c r="EK24" s="62"/>
      <c r="EL24" s="62"/>
      <c r="EM24" s="62"/>
      <c r="EN24" s="62"/>
    </row>
    <row r="25" spans="1:144" x14ac:dyDescent="0.2">
      <c r="A25" s="14" t="s">
        <v>177</v>
      </c>
      <c r="AQ25" s="62"/>
      <c r="AR25" s="62"/>
      <c r="AS25" s="62"/>
      <c r="AT25" s="62"/>
      <c r="AU25" s="62"/>
      <c r="AV25" s="62"/>
      <c r="AW25" s="62"/>
      <c r="AX25" s="62"/>
      <c r="AY25" s="62"/>
      <c r="AZ25" s="62"/>
      <c r="BA25" s="62"/>
      <c r="BB25" s="62"/>
      <c r="BC25" s="62"/>
      <c r="BD25" s="62"/>
      <c r="BE25" s="62"/>
      <c r="BF25" s="62"/>
      <c r="BG25" s="62"/>
      <c r="BH25" s="62"/>
      <c r="BI25" s="62"/>
      <c r="BJ25" s="62"/>
      <c r="BK25" s="62"/>
      <c r="BL25" s="62"/>
      <c r="BM25" s="62"/>
      <c r="BN25" s="62"/>
      <c r="BO25" s="62"/>
      <c r="BP25" s="62"/>
      <c r="BQ25" s="62"/>
      <c r="BR25" s="62"/>
      <c r="BS25" s="62"/>
      <c r="BT25" s="62"/>
      <c r="BU25" s="62"/>
      <c r="BV25" s="62"/>
      <c r="BW25" s="62"/>
      <c r="BX25" s="62"/>
      <c r="BY25" s="62"/>
      <c r="BZ25" s="62"/>
      <c r="CA25" s="62"/>
      <c r="CB25" s="62"/>
      <c r="CC25" s="62"/>
      <c r="CD25" s="62"/>
      <c r="CE25" s="62"/>
      <c r="CF25" s="62"/>
      <c r="CG25" s="62"/>
      <c r="CH25" s="62"/>
      <c r="CI25" s="62"/>
      <c r="CJ25" s="62"/>
      <c r="CK25" s="62"/>
      <c r="CL25" s="62"/>
      <c r="CM25" s="62"/>
      <c r="CN25" s="62"/>
      <c r="CO25" s="62"/>
      <c r="CP25" s="62"/>
      <c r="CQ25" s="62"/>
      <c r="CR25" s="62"/>
      <c r="CS25" s="62"/>
      <c r="CT25" s="62"/>
      <c r="CU25" s="62"/>
      <c r="CV25" s="62"/>
      <c r="CW25" s="62"/>
      <c r="CX25" s="62"/>
      <c r="CY25" s="62"/>
      <c r="CZ25" s="62"/>
      <c r="DA25" s="62"/>
      <c r="DB25" s="62"/>
      <c r="DC25" s="62"/>
      <c r="DD25" s="62"/>
      <c r="DE25" s="62"/>
      <c r="DF25" s="62"/>
      <c r="DG25" s="62"/>
      <c r="DH25" s="62"/>
      <c r="DI25" s="62"/>
      <c r="DJ25" s="62"/>
      <c r="DK25" s="62"/>
      <c r="DL25" s="62"/>
      <c r="DM25" s="62"/>
      <c r="DN25" s="62"/>
      <c r="DO25" s="62"/>
      <c r="DP25" s="62"/>
      <c r="DQ25" s="62"/>
      <c r="DR25" s="62"/>
      <c r="DS25" s="62"/>
      <c r="DT25" s="62"/>
      <c r="DU25" s="62"/>
      <c r="DV25" s="62"/>
      <c r="DW25" s="62"/>
      <c r="DX25" s="62"/>
      <c r="DY25" s="62"/>
      <c r="DZ25" s="62"/>
      <c r="EA25" s="62"/>
      <c r="EB25" s="62"/>
      <c r="EC25" s="62"/>
      <c r="ED25" s="62"/>
      <c r="EE25" s="62"/>
      <c r="EF25" s="62"/>
      <c r="EG25" s="62"/>
      <c r="EH25" s="62"/>
      <c r="EI25" s="62"/>
      <c r="EJ25" s="62"/>
      <c r="EK25" s="62"/>
      <c r="EL25" s="62"/>
      <c r="EM25" s="62"/>
      <c r="EN25" s="62"/>
    </row>
    <row r="26" spans="1:144" ht="10.8" outlineLevel="1" thickBot="1" x14ac:dyDescent="0.25">
      <c r="A26" s="16" t="s">
        <v>45</v>
      </c>
      <c r="B26" s="16" t="s">
        <v>55</v>
      </c>
      <c r="C26" s="16" t="s">
        <v>56</v>
      </c>
      <c r="D26" s="16" t="str">
        <f>IF($I$10&gt;99%,("Lower"&amp;TEXT($I$11,"0.0%")),("Lower"&amp;TEXT($I$11,"0%")))</f>
        <v>Lower95.0%</v>
      </c>
      <c r="E26" s="16" t="str">
        <f>IF($I$10&gt;99%,("Upper"&amp;TEXT($I$11,"0.0%")),("Upper"&amp;TEXT($I$11,"0%")))</f>
        <v>Upper95.0%</v>
      </c>
      <c r="F26" s="28" t="s">
        <v>57</v>
      </c>
      <c r="AQ26" s="62"/>
      <c r="AR26" s="62"/>
      <c r="AS26" s="62"/>
      <c r="AT26" s="62"/>
      <c r="AU26" s="62"/>
      <c r="AV26" s="62"/>
      <c r="AW26" s="62"/>
      <c r="AX26" s="62"/>
      <c r="AY26" s="62"/>
      <c r="AZ26" s="62"/>
      <c r="BA26" s="62"/>
      <c r="BB26" s="62"/>
      <c r="BC26" s="62"/>
      <c r="BD26" s="62"/>
      <c r="BE26" s="62"/>
      <c r="BF26" s="62"/>
      <c r="BG26" s="62"/>
      <c r="BH26" s="62"/>
      <c r="BI26" s="62"/>
      <c r="BJ26" s="62"/>
      <c r="BK26" s="62"/>
      <c r="BL26" s="62"/>
      <c r="BM26" s="62"/>
      <c r="BN26" s="62"/>
      <c r="BO26" s="62"/>
      <c r="BP26" s="62"/>
      <c r="BQ26" s="62"/>
      <c r="BR26" s="62"/>
      <c r="BS26" s="62"/>
      <c r="BT26" s="62"/>
      <c r="BU26" s="62"/>
      <c r="BV26" s="62"/>
      <c r="BW26" s="62"/>
      <c r="BX26" s="62"/>
      <c r="BY26" s="62"/>
      <c r="BZ26" s="62"/>
      <c r="CA26" s="62"/>
      <c r="CB26" s="62"/>
      <c r="CC26" s="62"/>
      <c r="CD26" s="62"/>
      <c r="CE26" s="62"/>
      <c r="CF26" s="62"/>
      <c r="CG26" s="62"/>
      <c r="CH26" s="62"/>
      <c r="CI26" s="62"/>
      <c r="CJ26" s="62"/>
      <c r="CK26" s="62"/>
      <c r="CL26" s="62"/>
      <c r="CM26" s="62"/>
      <c r="CN26" s="62"/>
      <c r="CO26" s="62"/>
      <c r="CP26" s="62"/>
      <c r="CQ26" s="62"/>
      <c r="CR26" s="62"/>
      <c r="CS26" s="62"/>
      <c r="CT26" s="62"/>
      <c r="CU26" s="62"/>
      <c r="CV26" s="62"/>
      <c r="CW26" s="62"/>
      <c r="CX26" s="62"/>
      <c r="CY26" s="62"/>
      <c r="CZ26" s="62"/>
      <c r="DA26" s="62"/>
      <c r="DB26" s="62"/>
      <c r="DC26" s="62"/>
      <c r="DD26" s="62"/>
      <c r="DE26" s="62"/>
      <c r="DF26" s="62"/>
      <c r="DG26" s="62"/>
      <c r="DH26" s="62"/>
      <c r="DI26" s="62"/>
      <c r="DJ26" s="62"/>
      <c r="DK26" s="62"/>
      <c r="DL26" s="62"/>
      <c r="DM26" s="62"/>
      <c r="DN26" s="62"/>
      <c r="DO26" s="62"/>
      <c r="DP26" s="62"/>
      <c r="DQ26" s="62"/>
      <c r="DR26" s="62"/>
      <c r="DS26" s="62"/>
      <c r="DT26" s="62"/>
      <c r="DU26" s="62"/>
      <c r="DV26" s="62"/>
      <c r="DW26" s="62"/>
      <c r="DX26" s="62"/>
      <c r="DY26" s="62"/>
      <c r="DZ26" s="62"/>
      <c r="EA26" s="62"/>
      <c r="EB26" s="62"/>
      <c r="EC26" s="62"/>
      <c r="ED26" s="62"/>
      <c r="EE26" s="62"/>
      <c r="EF26" s="62"/>
      <c r="EG26" s="62"/>
      <c r="EH26" s="62"/>
      <c r="EI26" s="62"/>
      <c r="EJ26" s="62"/>
      <c r="EK26" s="62"/>
      <c r="EL26" s="62"/>
      <c r="EM26" s="62"/>
      <c r="EN26" s="62"/>
    </row>
    <row r="27" spans="1:144" outlineLevel="1" x14ac:dyDescent="0.2">
      <c r="A27" s="25" t="s">
        <v>8</v>
      </c>
      <c r="B27" s="17">
        <f t="shared" ref="B27:B34" si="4">EXP(B16)</f>
        <v>1.6739605472014927</v>
      </c>
      <c r="C27" s="17">
        <f t="shared" ref="C27:C34" si="5">EXP(C16*$H$11)</f>
        <v>1.3374481978452892</v>
      </c>
      <c r="D27" s="17">
        <f t="shared" ref="D27:E34" si="6">EXP(F16)</f>
        <v>1.2516077631255889</v>
      </c>
      <c r="E27" s="17">
        <f t="shared" si="6"/>
        <v>2.2388355171187504</v>
      </c>
      <c r="F27" s="4">
        <f t="shared" ref="F27:F34" si="7">EXP(I16)</f>
        <v>1.2585578181001982</v>
      </c>
      <c r="AQ27" s="62"/>
      <c r="AR27" s="62"/>
      <c r="AS27" s="62"/>
      <c r="AT27" s="62"/>
      <c r="AU27" s="62"/>
      <c r="AV27" s="62"/>
      <c r="AW27" s="62"/>
      <c r="AX27" s="62"/>
      <c r="AY27" s="62"/>
      <c r="AZ27" s="62"/>
      <c r="BA27" s="62"/>
      <c r="BB27" s="62"/>
      <c r="BC27" s="62"/>
      <c r="BD27" s="62"/>
      <c r="BE27" s="62"/>
      <c r="BF27" s="62"/>
      <c r="BG27" s="62"/>
      <c r="BH27" s="62"/>
      <c r="BI27" s="62"/>
      <c r="BJ27" s="62"/>
      <c r="BK27" s="62"/>
      <c r="BL27" s="62"/>
      <c r="BM27" s="62"/>
      <c r="BN27" s="62"/>
      <c r="BO27" s="62"/>
      <c r="BP27" s="62"/>
      <c r="BQ27" s="62"/>
      <c r="BR27" s="62"/>
      <c r="BS27" s="62"/>
      <c r="BT27" s="62"/>
      <c r="BU27" s="62"/>
      <c r="BV27" s="62"/>
      <c r="BW27" s="62"/>
      <c r="BX27" s="62"/>
      <c r="BY27" s="62"/>
      <c r="BZ27" s="62"/>
      <c r="CA27" s="62"/>
      <c r="CB27" s="62"/>
      <c r="CC27" s="62"/>
      <c r="CD27" s="62"/>
      <c r="CE27" s="62"/>
      <c r="CF27" s="62"/>
      <c r="CG27" s="62"/>
      <c r="CH27" s="62"/>
      <c r="CI27" s="62"/>
      <c r="CJ27" s="62"/>
      <c r="CK27" s="62"/>
      <c r="CL27" s="62"/>
      <c r="CM27" s="62"/>
      <c r="CN27" s="62"/>
      <c r="CO27" s="62"/>
      <c r="CP27" s="62"/>
      <c r="CQ27" s="62"/>
      <c r="CR27" s="62"/>
      <c r="CS27" s="62"/>
      <c r="CT27" s="62"/>
      <c r="CU27" s="62"/>
      <c r="CV27" s="62"/>
      <c r="CW27" s="62"/>
      <c r="CX27" s="62"/>
      <c r="CY27" s="62"/>
      <c r="CZ27" s="62"/>
      <c r="DA27" s="62"/>
      <c r="DB27" s="62"/>
      <c r="DC27" s="62"/>
      <c r="DD27" s="62"/>
      <c r="DE27" s="62"/>
      <c r="DF27" s="62"/>
      <c r="DG27" s="62"/>
      <c r="DH27" s="62"/>
      <c r="DI27" s="62"/>
      <c r="DJ27" s="62"/>
      <c r="DK27" s="62"/>
      <c r="DL27" s="62"/>
      <c r="DM27" s="62"/>
      <c r="DN27" s="62"/>
      <c r="DO27" s="62"/>
      <c r="DP27" s="62"/>
      <c r="DQ27" s="62"/>
      <c r="DR27" s="62"/>
      <c r="DS27" s="62"/>
      <c r="DT27" s="62"/>
      <c r="DU27" s="62"/>
      <c r="DV27" s="62"/>
      <c r="DW27" s="62"/>
      <c r="DX27" s="62"/>
      <c r="DY27" s="62"/>
      <c r="DZ27" s="62"/>
      <c r="EA27" s="62"/>
      <c r="EB27" s="62"/>
      <c r="EC27" s="62"/>
      <c r="ED27" s="62"/>
      <c r="EE27" s="62"/>
      <c r="EF27" s="62"/>
      <c r="EG27" s="62"/>
      <c r="EH27" s="62"/>
      <c r="EI27" s="62"/>
      <c r="EJ27" s="62"/>
      <c r="EK27" s="62"/>
      <c r="EL27" s="62"/>
      <c r="EM27" s="62"/>
      <c r="EN27" s="62"/>
    </row>
    <row r="28" spans="1:144" outlineLevel="1" x14ac:dyDescent="0.2">
      <c r="A28" s="25" t="s">
        <v>7</v>
      </c>
      <c r="B28" s="17">
        <f t="shared" si="4"/>
        <v>1.0184704155446511</v>
      </c>
      <c r="C28" s="17">
        <f t="shared" si="5"/>
        <v>1.4396781801693062</v>
      </c>
      <c r="D28" s="17">
        <f t="shared" si="6"/>
        <v>0.70742922242863959</v>
      </c>
      <c r="E28" s="17">
        <f t="shared" si="6"/>
        <v>1.4662696344076003</v>
      </c>
      <c r="F28" s="4">
        <f t="shared" si="7"/>
        <v>1.0056564697715034</v>
      </c>
      <c r="AQ28" s="62"/>
      <c r="AR28" s="62"/>
      <c r="AS28" s="62"/>
      <c r="AT28" s="62"/>
      <c r="AU28" s="62"/>
      <c r="AV28" s="62"/>
      <c r="AW28" s="62"/>
      <c r="AX28" s="62"/>
      <c r="AY28" s="62"/>
      <c r="AZ28" s="62"/>
      <c r="BA28" s="62"/>
      <c r="BB28" s="62"/>
      <c r="BC28" s="62"/>
      <c r="BD28" s="62"/>
      <c r="BE28" s="62"/>
      <c r="BF28" s="62"/>
      <c r="BG28" s="62"/>
      <c r="BH28" s="62"/>
      <c r="BI28" s="62"/>
      <c r="BJ28" s="62"/>
      <c r="BK28" s="62"/>
      <c r="BL28" s="62"/>
      <c r="BM28" s="62"/>
      <c r="BN28" s="62"/>
      <c r="BO28" s="62"/>
      <c r="BP28" s="62"/>
      <c r="BQ28" s="62"/>
      <c r="BR28" s="62"/>
      <c r="BS28" s="62"/>
      <c r="BT28" s="62"/>
      <c r="BU28" s="62"/>
      <c r="BV28" s="62"/>
      <c r="BW28" s="62"/>
      <c r="BX28" s="62"/>
      <c r="BY28" s="62"/>
      <c r="BZ28" s="62"/>
      <c r="CA28" s="62"/>
      <c r="CB28" s="62"/>
      <c r="CC28" s="62"/>
      <c r="CD28" s="62"/>
      <c r="CE28" s="62"/>
      <c r="CF28" s="62"/>
      <c r="CG28" s="62"/>
      <c r="CH28" s="62"/>
      <c r="CI28" s="62"/>
      <c r="CJ28" s="62"/>
      <c r="CK28" s="62"/>
      <c r="CL28" s="62"/>
      <c r="CM28" s="62"/>
      <c r="CN28" s="62"/>
      <c r="CO28" s="62"/>
      <c r="CP28" s="62"/>
      <c r="CQ28" s="62"/>
      <c r="CR28" s="62"/>
      <c r="CS28" s="62"/>
      <c r="CT28" s="62"/>
      <c r="CU28" s="62"/>
      <c r="CV28" s="62"/>
      <c r="CW28" s="62"/>
      <c r="CX28" s="62"/>
      <c r="CY28" s="62"/>
      <c r="CZ28" s="62"/>
      <c r="DA28" s="62"/>
      <c r="DB28" s="62"/>
      <c r="DC28" s="62"/>
      <c r="DD28" s="62"/>
      <c r="DE28" s="62"/>
      <c r="DF28" s="62"/>
      <c r="DG28" s="62"/>
      <c r="DH28" s="62"/>
      <c r="DI28" s="62"/>
      <c r="DJ28" s="62"/>
      <c r="DK28" s="62"/>
      <c r="DL28" s="62"/>
      <c r="DM28" s="62"/>
      <c r="DN28" s="62"/>
      <c r="DO28" s="62"/>
      <c r="DP28" s="62"/>
      <c r="DQ28" s="62"/>
      <c r="DR28" s="62"/>
      <c r="DS28" s="62"/>
      <c r="DT28" s="62"/>
      <c r="DU28" s="62"/>
      <c r="DV28" s="62"/>
      <c r="DW28" s="62"/>
      <c r="DX28" s="62"/>
      <c r="DY28" s="62"/>
      <c r="DZ28" s="62"/>
      <c r="EA28" s="62"/>
      <c r="EB28" s="62"/>
      <c r="EC28" s="62"/>
      <c r="ED28" s="62"/>
      <c r="EE28" s="62"/>
      <c r="EF28" s="62"/>
      <c r="EG28" s="62"/>
      <c r="EH28" s="62"/>
      <c r="EI28" s="62"/>
      <c r="EJ28" s="62"/>
      <c r="EK28" s="62"/>
      <c r="EL28" s="62"/>
      <c r="EM28" s="62"/>
      <c r="EN28" s="62"/>
    </row>
    <row r="29" spans="1:144" outlineLevel="1" x14ac:dyDescent="0.2">
      <c r="A29" s="25" t="s">
        <v>14</v>
      </c>
      <c r="B29" s="17">
        <f t="shared" si="4"/>
        <v>1.9043945016060013</v>
      </c>
      <c r="C29" s="17">
        <f t="shared" si="5"/>
        <v>1.6385010582732074</v>
      </c>
      <c r="D29" s="17">
        <f t="shared" si="6"/>
        <v>1.1622784690862606</v>
      </c>
      <c r="E29" s="17">
        <f t="shared" si="6"/>
        <v>3.1203524062511105</v>
      </c>
      <c r="F29" s="4">
        <f t="shared" si="7"/>
        <v>1.1879130747560049</v>
      </c>
      <c r="AQ29" s="62"/>
      <c r="AR29" s="62"/>
      <c r="AS29" s="62"/>
      <c r="AT29" s="62"/>
      <c r="AU29" s="62"/>
      <c r="AV29" s="62"/>
      <c r="AW29" s="62"/>
      <c r="AX29" s="62"/>
      <c r="AY29" s="62"/>
      <c r="AZ29" s="62"/>
      <c r="BA29" s="62"/>
      <c r="BB29" s="62"/>
      <c r="BC29" s="62"/>
      <c r="BD29" s="62"/>
      <c r="BE29" s="62"/>
      <c r="BF29" s="62"/>
      <c r="BG29" s="62"/>
      <c r="BH29" s="62"/>
      <c r="BI29" s="62"/>
      <c r="BJ29" s="62"/>
      <c r="BK29" s="62"/>
      <c r="BL29" s="62"/>
      <c r="BM29" s="62"/>
      <c r="BN29" s="62"/>
      <c r="BO29" s="62"/>
      <c r="BP29" s="62"/>
      <c r="BQ29" s="62"/>
      <c r="BR29" s="62"/>
      <c r="BS29" s="62"/>
      <c r="BT29" s="62"/>
      <c r="BU29" s="62"/>
      <c r="BV29" s="62"/>
      <c r="BW29" s="62"/>
      <c r="BX29" s="62"/>
      <c r="BY29" s="62"/>
      <c r="BZ29" s="62"/>
      <c r="CA29" s="62"/>
      <c r="CB29" s="62"/>
      <c r="CC29" s="62"/>
      <c r="CD29" s="62"/>
      <c r="CE29" s="62"/>
      <c r="CF29" s="62"/>
      <c r="CG29" s="62"/>
      <c r="CH29" s="62"/>
      <c r="CI29" s="62"/>
      <c r="CJ29" s="62"/>
      <c r="CK29" s="62"/>
      <c r="CL29" s="62"/>
      <c r="CM29" s="62"/>
      <c r="CN29" s="62"/>
      <c r="CO29" s="62"/>
      <c r="CP29" s="62"/>
      <c r="CQ29" s="62"/>
      <c r="CR29" s="62"/>
      <c r="CS29" s="62"/>
      <c r="CT29" s="62"/>
      <c r="CU29" s="62"/>
      <c r="CV29" s="62"/>
      <c r="CW29" s="62"/>
      <c r="CX29" s="62"/>
      <c r="CY29" s="62"/>
      <c r="CZ29" s="62"/>
      <c r="DA29" s="62"/>
      <c r="DB29" s="62"/>
      <c r="DC29" s="62"/>
      <c r="DD29" s="62"/>
      <c r="DE29" s="62"/>
      <c r="DF29" s="62"/>
      <c r="DG29" s="62"/>
      <c r="DH29" s="62"/>
      <c r="DI29" s="62"/>
      <c r="DJ29" s="62"/>
      <c r="DK29" s="62"/>
      <c r="DL29" s="62"/>
      <c r="DM29" s="62"/>
      <c r="DN29" s="62"/>
      <c r="DO29" s="62"/>
      <c r="DP29" s="62"/>
      <c r="DQ29" s="62"/>
      <c r="DR29" s="62"/>
      <c r="DS29" s="62"/>
      <c r="DT29" s="62"/>
      <c r="DU29" s="62"/>
      <c r="DV29" s="62"/>
      <c r="DW29" s="62"/>
      <c r="DX29" s="62"/>
      <c r="DY29" s="62"/>
      <c r="DZ29" s="62"/>
      <c r="EA29" s="62"/>
      <c r="EB29" s="62"/>
      <c r="EC29" s="62"/>
      <c r="ED29" s="62"/>
      <c r="EE29" s="62"/>
      <c r="EF29" s="62"/>
      <c r="EG29" s="62"/>
      <c r="EH29" s="62"/>
      <c r="EI29" s="62"/>
      <c r="EJ29" s="62"/>
      <c r="EK29" s="62"/>
      <c r="EL29" s="62"/>
      <c r="EM29" s="62"/>
      <c r="EN29" s="62"/>
    </row>
    <row r="30" spans="1:144" outlineLevel="1" x14ac:dyDescent="0.2">
      <c r="A30" s="25" t="s">
        <v>10</v>
      </c>
      <c r="B30" s="17">
        <f t="shared" si="4"/>
        <v>0.95433884264171953</v>
      </c>
      <c r="C30" s="17">
        <f t="shared" si="5"/>
        <v>1.0365797227923994</v>
      </c>
      <c r="D30" s="17">
        <f t="shared" si="6"/>
        <v>0.92066130723729134</v>
      </c>
      <c r="E30" s="17">
        <f t="shared" si="6"/>
        <v>0.98924829295557293</v>
      </c>
      <c r="F30" s="4">
        <f t="shared" si="7"/>
        <v>0.8489431051443862</v>
      </c>
      <c r="AQ30" s="62"/>
      <c r="AR30" s="62"/>
      <c r="AS30" s="62"/>
      <c r="AT30" s="62"/>
      <c r="AU30" s="62"/>
      <c r="AV30" s="62"/>
      <c r="AW30" s="62"/>
      <c r="AX30" s="62"/>
      <c r="AY30" s="62"/>
      <c r="AZ30" s="62"/>
      <c r="BA30" s="62"/>
      <c r="BB30" s="62"/>
      <c r="BC30" s="62"/>
      <c r="BD30" s="62"/>
      <c r="BE30" s="62"/>
      <c r="BF30" s="62"/>
      <c r="BG30" s="62"/>
      <c r="BH30" s="62"/>
      <c r="BI30" s="62"/>
      <c r="BJ30" s="62"/>
      <c r="BK30" s="62"/>
      <c r="BL30" s="62"/>
      <c r="BM30" s="62"/>
      <c r="BN30" s="62"/>
      <c r="BO30" s="62"/>
      <c r="BP30" s="62"/>
      <c r="BQ30" s="62"/>
      <c r="BR30" s="62"/>
      <c r="BS30" s="62"/>
      <c r="BT30" s="62"/>
      <c r="BU30" s="62"/>
      <c r="BV30" s="62"/>
      <c r="BW30" s="62"/>
      <c r="BX30" s="62"/>
      <c r="BY30" s="62"/>
      <c r="BZ30" s="62"/>
      <c r="CA30" s="62"/>
      <c r="CB30" s="62"/>
      <c r="CC30" s="62"/>
      <c r="CD30" s="62"/>
      <c r="CE30" s="62"/>
      <c r="CF30" s="62"/>
      <c r="CG30" s="62"/>
      <c r="CH30" s="62"/>
      <c r="CI30" s="62"/>
      <c r="CJ30" s="62"/>
      <c r="CK30" s="62"/>
      <c r="CL30" s="62"/>
      <c r="CM30" s="62"/>
      <c r="CN30" s="62"/>
      <c r="CO30" s="62"/>
      <c r="CP30" s="62"/>
      <c r="CQ30" s="62"/>
      <c r="CR30" s="62"/>
      <c r="CS30" s="62"/>
      <c r="CT30" s="62"/>
      <c r="CU30" s="62"/>
      <c r="CV30" s="62"/>
      <c r="CW30" s="62"/>
      <c r="CX30" s="62"/>
      <c r="CY30" s="62"/>
      <c r="CZ30" s="62"/>
      <c r="DA30" s="62"/>
      <c r="DB30" s="62"/>
      <c r="DC30" s="62"/>
      <c r="DD30" s="62"/>
      <c r="DE30" s="62"/>
      <c r="DF30" s="62"/>
      <c r="DG30" s="62"/>
      <c r="DH30" s="62"/>
      <c r="DI30" s="62"/>
      <c r="DJ30" s="62"/>
      <c r="DK30" s="62"/>
      <c r="DL30" s="62"/>
      <c r="DM30" s="62"/>
      <c r="DN30" s="62"/>
      <c r="DO30" s="62"/>
      <c r="DP30" s="62"/>
      <c r="DQ30" s="62"/>
      <c r="DR30" s="62"/>
      <c r="DS30" s="62"/>
      <c r="DT30" s="62"/>
      <c r="DU30" s="62"/>
      <c r="DV30" s="62"/>
      <c r="DW30" s="62"/>
      <c r="DX30" s="62"/>
      <c r="DY30" s="62"/>
      <c r="DZ30" s="62"/>
      <c r="EA30" s="62"/>
      <c r="EB30" s="62"/>
      <c r="EC30" s="62"/>
      <c r="ED30" s="62"/>
      <c r="EE30" s="62"/>
      <c r="EF30" s="62"/>
      <c r="EG30" s="62"/>
      <c r="EH30" s="62"/>
      <c r="EI30" s="62"/>
      <c r="EJ30" s="62"/>
      <c r="EK30" s="62"/>
      <c r="EL30" s="62"/>
      <c r="EM30" s="62"/>
      <c r="EN30" s="62"/>
    </row>
    <row r="31" spans="1:144" outlineLevel="1" x14ac:dyDescent="0.2">
      <c r="A31" s="25" t="s">
        <v>13</v>
      </c>
      <c r="B31" s="17">
        <f t="shared" si="4"/>
        <v>3.4786395469802924</v>
      </c>
      <c r="C31" s="17">
        <f t="shared" si="5"/>
        <v>2.1601778405287573</v>
      </c>
      <c r="D31" s="17">
        <f t="shared" si="6"/>
        <v>1.6103486859807841</v>
      </c>
      <c r="E31" s="17">
        <f t="shared" si="6"/>
        <v>7.5144800645738226</v>
      </c>
      <c r="F31" s="4">
        <f t="shared" si="7"/>
        <v>1.2603330236295942</v>
      </c>
      <c r="AQ31" s="62"/>
      <c r="AR31" s="62"/>
      <c r="AS31" s="62"/>
      <c r="AT31" s="62"/>
      <c r="AU31" s="62"/>
      <c r="AV31" s="62"/>
      <c r="AW31" s="62"/>
      <c r="AX31" s="62"/>
      <c r="AY31" s="62"/>
      <c r="AZ31" s="62"/>
      <c r="BA31" s="62"/>
      <c r="BB31" s="62"/>
      <c r="BC31" s="62"/>
      <c r="BD31" s="62"/>
      <c r="BE31" s="62"/>
      <c r="BF31" s="62"/>
      <c r="BG31" s="62"/>
      <c r="BH31" s="62"/>
      <c r="BI31" s="62"/>
      <c r="BJ31" s="62"/>
      <c r="BK31" s="62"/>
      <c r="BL31" s="62"/>
      <c r="BM31" s="62"/>
      <c r="BN31" s="62"/>
      <c r="BO31" s="62"/>
      <c r="BP31" s="62"/>
      <c r="BQ31" s="62"/>
      <c r="BR31" s="62"/>
      <c r="BS31" s="62"/>
      <c r="BT31" s="62"/>
      <c r="BU31" s="62"/>
      <c r="BV31" s="62"/>
      <c r="BW31" s="62"/>
      <c r="BX31" s="62"/>
      <c r="BY31" s="62"/>
      <c r="BZ31" s="62"/>
      <c r="CA31" s="62"/>
      <c r="CB31" s="62"/>
      <c r="CC31" s="62"/>
      <c r="CD31" s="62"/>
      <c r="CE31" s="62"/>
      <c r="CF31" s="62"/>
      <c r="CG31" s="62"/>
      <c r="CH31" s="62"/>
      <c r="CI31" s="62"/>
      <c r="CJ31" s="62"/>
      <c r="CK31" s="62"/>
      <c r="CL31" s="62"/>
      <c r="CM31" s="62"/>
      <c r="CN31" s="62"/>
      <c r="CO31" s="62"/>
      <c r="CP31" s="62"/>
      <c r="CQ31" s="62"/>
      <c r="CR31" s="62"/>
      <c r="CS31" s="62"/>
      <c r="CT31" s="62"/>
      <c r="CU31" s="62"/>
      <c r="CV31" s="62"/>
      <c r="CW31" s="62"/>
      <c r="CX31" s="62"/>
      <c r="CY31" s="62"/>
      <c r="CZ31" s="62"/>
      <c r="DA31" s="62"/>
      <c r="DB31" s="62"/>
      <c r="DC31" s="62"/>
      <c r="DD31" s="62"/>
      <c r="DE31" s="62"/>
      <c r="DF31" s="62"/>
      <c r="DG31" s="62"/>
      <c r="DH31" s="62"/>
      <c r="DI31" s="62"/>
      <c r="DJ31" s="62"/>
      <c r="DK31" s="62"/>
      <c r="DL31" s="62"/>
      <c r="DM31" s="62"/>
      <c r="DN31" s="62"/>
      <c r="DO31" s="62"/>
      <c r="DP31" s="62"/>
      <c r="DQ31" s="62"/>
      <c r="DR31" s="62"/>
      <c r="DS31" s="62"/>
      <c r="DT31" s="62"/>
      <c r="DU31" s="62"/>
      <c r="DV31" s="62"/>
      <c r="DW31" s="62"/>
      <c r="DX31" s="62"/>
      <c r="DY31" s="62"/>
      <c r="DZ31" s="62"/>
      <c r="EA31" s="62"/>
      <c r="EB31" s="62"/>
      <c r="EC31" s="62"/>
      <c r="ED31" s="62"/>
      <c r="EE31" s="62"/>
      <c r="EF31" s="62"/>
      <c r="EG31" s="62"/>
      <c r="EH31" s="62"/>
      <c r="EI31" s="62"/>
      <c r="EJ31" s="62"/>
      <c r="EK31" s="62"/>
      <c r="EL31" s="62"/>
      <c r="EM31" s="62"/>
      <c r="EN31" s="62"/>
    </row>
    <row r="32" spans="1:144" outlineLevel="1" x14ac:dyDescent="0.2">
      <c r="A32" s="25" t="s">
        <v>15</v>
      </c>
      <c r="B32" s="17">
        <f t="shared" si="4"/>
        <v>0.27788726534815322</v>
      </c>
      <c r="C32" s="17">
        <f t="shared" si="5"/>
        <v>3.3907417591242131</v>
      </c>
      <c r="D32" s="17">
        <f t="shared" si="6"/>
        <v>8.1954712298682425E-2</v>
      </c>
      <c r="E32" s="17">
        <f t="shared" si="6"/>
        <v>0.94224395494481405</v>
      </c>
      <c r="F32" s="4">
        <f t="shared" si="7"/>
        <v>0.85725237057959358</v>
      </c>
      <c r="AQ32" s="62"/>
      <c r="AR32" s="62"/>
      <c r="AS32" s="62"/>
      <c r="AT32" s="62"/>
      <c r="AU32" s="62"/>
      <c r="AV32" s="62"/>
      <c r="AW32" s="62"/>
      <c r="AX32" s="62"/>
      <c r="AY32" s="62"/>
      <c r="AZ32" s="62"/>
      <c r="BA32" s="62"/>
      <c r="BB32" s="62"/>
      <c r="BC32" s="62"/>
      <c r="BD32" s="62"/>
      <c r="BE32" s="62"/>
      <c r="BF32" s="62"/>
      <c r="BG32" s="62"/>
      <c r="BH32" s="62"/>
      <c r="BI32" s="62"/>
      <c r="BJ32" s="62"/>
      <c r="BK32" s="62"/>
      <c r="BL32" s="62"/>
      <c r="BM32" s="62"/>
      <c r="BN32" s="62"/>
      <c r="BO32" s="62"/>
      <c r="BP32" s="62"/>
      <c r="BQ32" s="62"/>
      <c r="BR32" s="62"/>
      <c r="BS32" s="62"/>
      <c r="BT32" s="62"/>
      <c r="BU32" s="62"/>
      <c r="BV32" s="62"/>
      <c r="BW32" s="62"/>
      <c r="BX32" s="62"/>
      <c r="BY32" s="62"/>
      <c r="BZ32" s="62"/>
      <c r="CA32" s="62"/>
      <c r="CB32" s="62"/>
      <c r="CC32" s="62"/>
      <c r="CD32" s="62"/>
      <c r="CE32" s="62"/>
      <c r="CF32" s="62"/>
      <c r="CG32" s="62"/>
      <c r="CH32" s="62"/>
      <c r="CI32" s="62"/>
      <c r="CJ32" s="62"/>
      <c r="CK32" s="62"/>
      <c r="CL32" s="62"/>
      <c r="CM32" s="62"/>
      <c r="CN32" s="62"/>
      <c r="CO32" s="62"/>
      <c r="CP32" s="62"/>
      <c r="CQ32" s="62"/>
      <c r="CR32" s="62"/>
      <c r="CS32" s="62"/>
      <c r="CT32" s="62"/>
      <c r="CU32" s="62"/>
      <c r="CV32" s="62"/>
      <c r="CW32" s="62"/>
      <c r="CX32" s="62"/>
      <c r="CY32" s="62"/>
      <c r="CZ32" s="62"/>
      <c r="DA32" s="62"/>
      <c r="DB32" s="62"/>
      <c r="DC32" s="62"/>
      <c r="DD32" s="62"/>
      <c r="DE32" s="62"/>
      <c r="DF32" s="62"/>
      <c r="DG32" s="62"/>
      <c r="DH32" s="62"/>
      <c r="DI32" s="62"/>
      <c r="DJ32" s="62"/>
      <c r="DK32" s="62"/>
      <c r="DL32" s="62"/>
      <c r="DM32" s="62"/>
      <c r="DN32" s="62"/>
      <c r="DO32" s="62"/>
      <c r="DP32" s="62"/>
      <c r="DQ32" s="62"/>
      <c r="DR32" s="62"/>
      <c r="DS32" s="62"/>
      <c r="DT32" s="62"/>
      <c r="DU32" s="62"/>
      <c r="DV32" s="62"/>
      <c r="DW32" s="62"/>
      <c r="DX32" s="62"/>
      <c r="DY32" s="62"/>
      <c r="DZ32" s="62"/>
      <c r="EA32" s="62"/>
      <c r="EB32" s="62"/>
      <c r="EC32" s="62"/>
      <c r="ED32" s="62"/>
      <c r="EE32" s="62"/>
      <c r="EF32" s="62"/>
      <c r="EG32" s="62"/>
      <c r="EH32" s="62"/>
      <c r="EI32" s="62"/>
      <c r="EJ32" s="62"/>
      <c r="EK32" s="62"/>
      <c r="EL32" s="62"/>
      <c r="EM32" s="62"/>
      <c r="EN32" s="62"/>
    </row>
    <row r="33" spans="1:144" outlineLevel="1" x14ac:dyDescent="0.2">
      <c r="A33" s="25" t="s">
        <v>3</v>
      </c>
      <c r="B33" s="17">
        <f t="shared" si="4"/>
        <v>2.2763522476336644</v>
      </c>
      <c r="C33" s="17">
        <f t="shared" si="5"/>
        <v>1.6573478630627334</v>
      </c>
      <c r="D33" s="17">
        <f t="shared" si="6"/>
        <v>1.3734909238830693</v>
      </c>
      <c r="E33" s="17">
        <f t="shared" si="6"/>
        <v>3.7727075331937043</v>
      </c>
      <c r="F33" s="4">
        <f t="shared" si="7"/>
        <v>1.2178575582636317</v>
      </c>
      <c r="AQ33" s="62"/>
      <c r="AR33" s="62"/>
      <c r="AS33" s="62"/>
      <c r="AT33" s="62"/>
      <c r="AU33" s="62"/>
      <c r="AV33" s="62"/>
      <c r="AW33" s="62"/>
      <c r="AX33" s="62"/>
      <c r="AY33" s="62"/>
      <c r="AZ33" s="62"/>
      <c r="BA33" s="62"/>
      <c r="BB33" s="62"/>
      <c r="BC33" s="62"/>
      <c r="BD33" s="62"/>
      <c r="BE33" s="62"/>
      <c r="BF33" s="62"/>
      <c r="BG33" s="62"/>
      <c r="BH33" s="62"/>
      <c r="BI33" s="62"/>
      <c r="BJ33" s="62"/>
      <c r="BK33" s="62"/>
      <c r="BL33" s="62"/>
      <c r="BM33" s="62"/>
      <c r="BN33" s="62"/>
      <c r="BO33" s="62"/>
      <c r="BP33" s="62"/>
      <c r="BQ33" s="62"/>
      <c r="BR33" s="62"/>
      <c r="BS33" s="62"/>
      <c r="BT33" s="62"/>
      <c r="BU33" s="62"/>
      <c r="BV33" s="62"/>
      <c r="BW33" s="62"/>
      <c r="BX33" s="62"/>
      <c r="BY33" s="62"/>
      <c r="BZ33" s="62"/>
      <c r="CA33" s="62"/>
      <c r="CB33" s="62"/>
      <c r="CC33" s="62"/>
      <c r="CD33" s="62"/>
      <c r="CE33" s="62"/>
      <c r="CF33" s="62"/>
      <c r="CG33" s="62"/>
      <c r="CH33" s="62"/>
      <c r="CI33" s="62"/>
      <c r="CJ33" s="62"/>
      <c r="CK33" s="62"/>
      <c r="CL33" s="62"/>
      <c r="CM33" s="62"/>
      <c r="CN33" s="62"/>
      <c r="CO33" s="62"/>
      <c r="CP33" s="62"/>
      <c r="CQ33" s="62"/>
      <c r="CR33" s="62"/>
      <c r="CS33" s="62"/>
      <c r="CT33" s="62"/>
      <c r="CU33" s="62"/>
      <c r="CV33" s="62"/>
      <c r="CW33" s="62"/>
      <c r="CX33" s="62"/>
      <c r="CY33" s="62"/>
      <c r="CZ33" s="62"/>
      <c r="DA33" s="62"/>
      <c r="DB33" s="62"/>
      <c r="DC33" s="62"/>
      <c r="DD33" s="62"/>
      <c r="DE33" s="62"/>
      <c r="DF33" s="62"/>
      <c r="DG33" s="62"/>
      <c r="DH33" s="62"/>
      <c r="DI33" s="62"/>
      <c r="DJ33" s="62"/>
      <c r="DK33" s="62"/>
      <c r="DL33" s="62"/>
      <c r="DM33" s="62"/>
      <c r="DN33" s="62"/>
      <c r="DO33" s="62"/>
      <c r="DP33" s="62"/>
      <c r="DQ33" s="62"/>
      <c r="DR33" s="62"/>
      <c r="DS33" s="62"/>
      <c r="DT33" s="62"/>
      <c r="DU33" s="62"/>
      <c r="DV33" s="62"/>
      <c r="DW33" s="62"/>
      <c r="DX33" s="62"/>
      <c r="DY33" s="62"/>
      <c r="DZ33" s="62"/>
      <c r="EA33" s="62"/>
      <c r="EB33" s="62"/>
      <c r="EC33" s="62"/>
      <c r="ED33" s="62"/>
      <c r="EE33" s="62"/>
      <c r="EF33" s="62"/>
      <c r="EG33" s="62"/>
      <c r="EH33" s="62"/>
      <c r="EI33" s="62"/>
      <c r="EJ33" s="62"/>
      <c r="EK33" s="62"/>
      <c r="EL33" s="62"/>
      <c r="EM33" s="62"/>
      <c r="EN33" s="62"/>
    </row>
    <row r="34" spans="1:144" outlineLevel="1" x14ac:dyDescent="0.2">
      <c r="A34" s="25" t="s">
        <v>20</v>
      </c>
      <c r="B34" s="17">
        <f t="shared" si="4"/>
        <v>1.5983447997135443</v>
      </c>
      <c r="C34" s="17">
        <f t="shared" si="5"/>
        <v>1.6030730326121172</v>
      </c>
      <c r="D34" s="17">
        <f t="shared" si="6"/>
        <v>0.99705051934479327</v>
      </c>
      <c r="E34" s="17">
        <f t="shared" si="6"/>
        <v>2.5622634452365984</v>
      </c>
      <c r="F34" s="4">
        <f t="shared" si="7"/>
        <v>1.1251473099958769</v>
      </c>
      <c r="AQ34" s="62"/>
      <c r="AR34" s="62"/>
      <c r="AS34" s="62"/>
      <c r="AT34" s="62"/>
      <c r="AU34" s="62"/>
      <c r="AV34" s="62"/>
      <c r="AW34" s="62"/>
      <c r="AX34" s="62"/>
      <c r="AY34" s="62"/>
      <c r="AZ34" s="62"/>
      <c r="BA34" s="62"/>
      <c r="BB34" s="62"/>
      <c r="BC34" s="62"/>
      <c r="BD34" s="62"/>
      <c r="BE34" s="62"/>
      <c r="BF34" s="62"/>
      <c r="BG34" s="62"/>
      <c r="BH34" s="62"/>
      <c r="BI34" s="62"/>
      <c r="BJ34" s="62"/>
      <c r="BK34" s="62"/>
      <c r="BL34" s="62"/>
      <c r="BM34" s="62"/>
      <c r="BN34" s="62"/>
      <c r="BO34" s="62"/>
      <c r="BP34" s="62"/>
      <c r="BQ34" s="62"/>
      <c r="BR34" s="62"/>
      <c r="BS34" s="62"/>
      <c r="BT34" s="62"/>
      <c r="BU34" s="62"/>
      <c r="BV34" s="62"/>
      <c r="BW34" s="62"/>
      <c r="BX34" s="62"/>
      <c r="BY34" s="62"/>
      <c r="BZ34" s="62"/>
      <c r="CA34" s="62"/>
      <c r="CB34" s="62"/>
      <c r="CC34" s="62"/>
      <c r="CD34" s="62"/>
      <c r="CE34" s="62"/>
      <c r="CF34" s="62"/>
      <c r="CG34" s="62"/>
      <c r="CH34" s="62"/>
      <c r="CI34" s="62"/>
      <c r="CJ34" s="62"/>
      <c r="CK34" s="62"/>
      <c r="CL34" s="62"/>
      <c r="CM34" s="62"/>
      <c r="CN34" s="62"/>
      <c r="CO34" s="62"/>
      <c r="CP34" s="62"/>
      <c r="CQ34" s="62"/>
      <c r="CR34" s="62"/>
      <c r="CS34" s="62"/>
      <c r="CT34" s="62"/>
      <c r="CU34" s="62"/>
      <c r="CV34" s="62"/>
      <c r="CW34" s="62"/>
      <c r="CX34" s="62"/>
      <c r="CY34" s="62"/>
      <c r="CZ34" s="62"/>
      <c r="DA34" s="62"/>
      <c r="DB34" s="62"/>
      <c r="DC34" s="62"/>
      <c r="DD34" s="62"/>
      <c r="DE34" s="62"/>
      <c r="DF34" s="62"/>
      <c r="DG34" s="62"/>
      <c r="DH34" s="62"/>
      <c r="DI34" s="62"/>
      <c r="DJ34" s="62"/>
      <c r="DK34" s="62"/>
      <c r="DL34" s="62"/>
      <c r="DM34" s="62"/>
      <c r="DN34" s="62"/>
      <c r="DO34" s="62"/>
      <c r="DP34" s="62"/>
      <c r="DQ34" s="62"/>
      <c r="DR34" s="62"/>
      <c r="DS34" s="62"/>
      <c r="DT34" s="62"/>
      <c r="DU34" s="62"/>
      <c r="DV34" s="62"/>
      <c r="DW34" s="62"/>
      <c r="DX34" s="62"/>
      <c r="DY34" s="62"/>
      <c r="DZ34" s="62"/>
      <c r="EA34" s="62"/>
      <c r="EB34" s="62"/>
      <c r="EC34" s="62"/>
      <c r="ED34" s="62"/>
      <c r="EE34" s="62"/>
      <c r="EF34" s="62"/>
      <c r="EG34" s="62"/>
      <c r="EH34" s="62"/>
      <c r="EI34" s="62"/>
      <c r="EJ34" s="62"/>
      <c r="EK34" s="62"/>
      <c r="EL34" s="62"/>
      <c r="EM34" s="62"/>
      <c r="EN34" s="62"/>
    </row>
    <row r="35" spans="1:144" x14ac:dyDescent="0.2">
      <c r="A35" s="74"/>
      <c r="AQ35" s="62"/>
      <c r="AR35" s="62"/>
      <c r="AS35" s="62"/>
      <c r="AT35" s="62"/>
      <c r="AU35" s="62"/>
      <c r="AV35" s="62"/>
      <c r="AW35" s="62"/>
      <c r="AX35" s="62"/>
      <c r="AY35" s="62"/>
      <c r="AZ35" s="62"/>
      <c r="BA35" s="62"/>
      <c r="BB35" s="62"/>
      <c r="BC35" s="62"/>
      <c r="BD35" s="62"/>
      <c r="BE35" s="62"/>
      <c r="BF35" s="62"/>
      <c r="BG35" s="62"/>
      <c r="BH35" s="62"/>
      <c r="BI35" s="62"/>
      <c r="BJ35" s="62"/>
      <c r="BK35" s="62"/>
      <c r="BL35" s="62"/>
      <c r="BM35" s="62"/>
      <c r="BN35" s="62"/>
      <c r="BO35" s="62"/>
      <c r="BP35" s="62"/>
      <c r="BQ35" s="62"/>
      <c r="BR35" s="62"/>
      <c r="BS35" s="62"/>
      <c r="BT35" s="62"/>
      <c r="BU35" s="62"/>
      <c r="BV35" s="62"/>
      <c r="BW35" s="62"/>
      <c r="BX35" s="62"/>
      <c r="BY35" s="62"/>
      <c r="BZ35" s="62"/>
      <c r="CA35" s="62"/>
      <c r="CB35" s="62"/>
      <c r="CC35" s="62"/>
      <c r="CD35" s="62"/>
      <c r="CE35" s="62"/>
      <c r="CF35" s="62"/>
      <c r="CG35" s="62"/>
      <c r="CH35" s="62"/>
      <c r="CI35" s="62"/>
      <c r="CJ35" s="62"/>
      <c r="CK35" s="62"/>
      <c r="CL35" s="62"/>
      <c r="CM35" s="62"/>
      <c r="CN35" s="62"/>
      <c r="CO35" s="62"/>
      <c r="CP35" s="62"/>
      <c r="CQ35" s="62"/>
      <c r="CR35" s="62"/>
      <c r="CS35" s="62"/>
      <c r="CT35" s="62"/>
      <c r="CU35" s="62"/>
      <c r="CV35" s="62"/>
      <c r="CW35" s="62"/>
      <c r="CX35" s="62"/>
      <c r="CY35" s="62"/>
      <c r="CZ35" s="62"/>
      <c r="DA35" s="62"/>
      <c r="DB35" s="62"/>
      <c r="DC35" s="62"/>
      <c r="DD35" s="62"/>
      <c r="DE35" s="62"/>
      <c r="DF35" s="62"/>
      <c r="DG35" s="62"/>
      <c r="DH35" s="62"/>
      <c r="DI35" s="62"/>
      <c r="DJ35" s="62"/>
      <c r="DK35" s="62"/>
      <c r="DL35" s="62"/>
      <c r="DM35" s="62"/>
      <c r="DN35" s="62"/>
      <c r="DO35" s="62"/>
      <c r="DP35" s="62"/>
      <c r="DQ35" s="62"/>
      <c r="DR35" s="62"/>
      <c r="DS35" s="62"/>
      <c r="DT35" s="62"/>
      <c r="DU35" s="62"/>
      <c r="DV35" s="62"/>
      <c r="DW35" s="62"/>
      <c r="DX35" s="62"/>
      <c r="DY35" s="62"/>
      <c r="DZ35" s="62"/>
      <c r="EA35" s="62"/>
      <c r="EB35" s="62"/>
      <c r="EC35" s="62"/>
      <c r="ED35" s="62"/>
      <c r="EE35" s="62"/>
      <c r="EF35" s="62"/>
      <c r="EG35" s="62"/>
      <c r="EH35" s="62"/>
      <c r="EI35" s="62"/>
      <c r="EJ35" s="62"/>
      <c r="EK35" s="62"/>
      <c r="EL35" s="62"/>
      <c r="EM35" s="62"/>
      <c r="EN35" s="62"/>
    </row>
    <row r="36" spans="1:144" x14ac:dyDescent="0.2">
      <c r="A36" s="14" t="s">
        <v>178</v>
      </c>
      <c r="AQ36" s="62"/>
      <c r="AR36" s="62"/>
      <c r="AS36" s="62"/>
      <c r="AT36" s="62"/>
      <c r="AU36" s="62"/>
      <c r="AV36" s="62"/>
      <c r="AW36" s="62"/>
      <c r="AX36" s="62"/>
      <c r="AY36" s="62"/>
      <c r="AZ36" s="62"/>
      <c r="BA36" s="62"/>
      <c r="BB36" s="62"/>
      <c r="BC36" s="62"/>
      <c r="BD36" s="62"/>
      <c r="BE36" s="62"/>
      <c r="BF36" s="62"/>
      <c r="BG36" s="62"/>
      <c r="BH36" s="62"/>
      <c r="BI36" s="62"/>
      <c r="BJ36" s="62"/>
      <c r="BK36" s="62"/>
      <c r="BL36" s="62"/>
      <c r="BM36" s="62"/>
      <c r="BN36" s="62"/>
      <c r="BO36" s="62"/>
      <c r="BP36" s="62"/>
      <c r="BQ36" s="62"/>
      <c r="BR36" s="62"/>
      <c r="BS36" s="62"/>
      <c r="BT36" s="62"/>
      <c r="BU36" s="62"/>
      <c r="BV36" s="62"/>
      <c r="BW36" s="62"/>
      <c r="BX36" s="62"/>
      <c r="BY36" s="62"/>
      <c r="BZ36" s="62"/>
      <c r="CA36" s="62"/>
      <c r="CB36" s="62"/>
      <c r="CC36" s="62"/>
      <c r="CD36" s="62"/>
      <c r="CE36" s="62"/>
      <c r="CF36" s="62"/>
      <c r="CG36" s="62"/>
      <c r="CH36" s="62"/>
      <c r="CI36" s="62"/>
      <c r="CJ36" s="62"/>
      <c r="CK36" s="62"/>
      <c r="CL36" s="62"/>
      <c r="CM36" s="62"/>
      <c r="CN36" s="62"/>
      <c r="CO36" s="62"/>
      <c r="CP36" s="62"/>
      <c r="CQ36" s="62"/>
      <c r="CR36" s="62"/>
      <c r="CS36" s="62"/>
      <c r="CT36" s="62"/>
      <c r="CU36" s="62"/>
      <c r="CV36" s="62"/>
      <c r="CW36" s="62"/>
      <c r="CX36" s="62"/>
      <c r="CY36" s="62"/>
      <c r="CZ36" s="62"/>
      <c r="DA36" s="62"/>
      <c r="DB36" s="62"/>
      <c r="DC36" s="62"/>
      <c r="DD36" s="62"/>
      <c r="DE36" s="62"/>
      <c r="DF36" s="62"/>
      <c r="DG36" s="62"/>
      <c r="DH36" s="62"/>
      <c r="DI36" s="62"/>
      <c r="DJ36" s="62"/>
      <c r="DK36" s="62"/>
      <c r="DL36" s="62"/>
      <c r="DM36" s="62"/>
      <c r="DN36" s="62"/>
      <c r="DO36" s="62"/>
      <c r="DP36" s="62"/>
      <c r="DQ36" s="62"/>
      <c r="DR36" s="62"/>
      <c r="DS36" s="62"/>
      <c r="DT36" s="62"/>
      <c r="DU36" s="62"/>
      <c r="DV36" s="62"/>
      <c r="DW36" s="62"/>
      <c r="DX36" s="62"/>
      <c r="DY36" s="62"/>
      <c r="DZ36" s="62"/>
      <c r="EA36" s="62"/>
      <c r="EB36" s="62"/>
      <c r="EC36" s="62"/>
      <c r="ED36" s="62"/>
      <c r="EE36" s="62"/>
      <c r="EF36" s="62"/>
      <c r="EG36" s="62"/>
      <c r="EH36" s="62"/>
      <c r="EI36" s="62"/>
      <c r="EJ36" s="62"/>
      <c r="EK36" s="62"/>
      <c r="EL36" s="62"/>
      <c r="EM36" s="62"/>
      <c r="EN36" s="62"/>
    </row>
    <row r="37" spans="1:144" ht="10.8" hidden="1" outlineLevel="1" thickBot="1" x14ac:dyDescent="0.25">
      <c r="A37" s="28" t="s">
        <v>59</v>
      </c>
      <c r="B37" s="18" t="s">
        <v>60</v>
      </c>
      <c r="C37" s="18" t="s">
        <v>61</v>
      </c>
      <c r="D37" s="15"/>
      <c r="E37" s="18" t="s">
        <v>49</v>
      </c>
      <c r="F37" s="18" t="s">
        <v>62</v>
      </c>
      <c r="G37" s="18" t="s">
        <v>41</v>
      </c>
      <c r="H37" s="15"/>
      <c r="I37" s="18" t="s">
        <v>63</v>
      </c>
      <c r="AQ37" s="62"/>
      <c r="AR37" s="62"/>
      <c r="AS37" s="62"/>
      <c r="AT37" s="62"/>
      <c r="AU37" s="62"/>
      <c r="AV37" s="62"/>
      <c r="AW37" s="62"/>
      <c r="AX37" s="62"/>
      <c r="AY37" s="62"/>
      <c r="AZ37" s="62"/>
      <c r="BA37" s="62"/>
      <c r="BB37" s="62"/>
      <c r="BC37" s="62"/>
      <c r="BD37" s="62"/>
      <c r="BE37" s="62"/>
      <c r="BF37" s="62"/>
      <c r="BG37" s="62"/>
      <c r="BH37" s="62"/>
      <c r="BI37" s="62"/>
      <c r="BJ37" s="62"/>
      <c r="BK37" s="62"/>
      <c r="BL37" s="62"/>
      <c r="BM37" s="62"/>
      <c r="BN37" s="62"/>
      <c r="BO37" s="62"/>
      <c r="BP37" s="62"/>
      <c r="BQ37" s="62"/>
      <c r="BR37" s="62"/>
      <c r="BS37" s="62"/>
      <c r="BT37" s="62"/>
      <c r="BU37" s="62"/>
      <c r="BV37" s="62"/>
      <c r="BW37" s="62"/>
      <c r="BX37" s="62"/>
      <c r="BY37" s="62"/>
      <c r="BZ37" s="62"/>
      <c r="CA37" s="62"/>
      <c r="CB37" s="62"/>
      <c r="CC37" s="62"/>
      <c r="CD37" s="62"/>
      <c r="CE37" s="62"/>
      <c r="CF37" s="62"/>
      <c r="CG37" s="62"/>
      <c r="CH37" s="62"/>
      <c r="CI37" s="62"/>
      <c r="CJ37" s="62"/>
      <c r="CK37" s="62"/>
      <c r="CL37" s="62"/>
      <c r="CM37" s="62"/>
      <c r="CN37" s="62"/>
      <c r="CO37" s="62"/>
      <c r="CP37" s="62"/>
      <c r="CQ37" s="62"/>
      <c r="CR37" s="62"/>
      <c r="CS37" s="62"/>
      <c r="CT37" s="62"/>
      <c r="CU37" s="62"/>
      <c r="CV37" s="62"/>
      <c r="CW37" s="62"/>
      <c r="CX37" s="62"/>
      <c r="CY37" s="62"/>
      <c r="CZ37" s="62"/>
      <c r="DA37" s="62"/>
      <c r="DB37" s="62"/>
      <c r="DC37" s="62"/>
      <c r="DD37" s="62"/>
      <c r="DE37" s="62"/>
      <c r="DF37" s="62"/>
      <c r="DG37" s="62"/>
      <c r="DH37" s="62"/>
      <c r="DI37" s="62"/>
      <c r="DJ37" s="62"/>
      <c r="DK37" s="62"/>
      <c r="DL37" s="62"/>
      <c r="DM37" s="62"/>
      <c r="DN37" s="62"/>
      <c r="DO37" s="62"/>
      <c r="DP37" s="62"/>
      <c r="DQ37" s="62"/>
      <c r="DR37" s="62"/>
      <c r="DS37" s="62"/>
      <c r="DT37" s="62"/>
      <c r="DU37" s="62"/>
      <c r="DV37" s="62"/>
      <c r="DW37" s="62"/>
      <c r="DX37" s="62"/>
      <c r="DY37" s="62"/>
      <c r="DZ37" s="62"/>
      <c r="EA37" s="62"/>
      <c r="EB37" s="62"/>
      <c r="EC37" s="62"/>
      <c r="ED37" s="62"/>
      <c r="EE37" s="62"/>
      <c r="EF37" s="62"/>
      <c r="EG37" s="62"/>
      <c r="EH37" s="62"/>
      <c r="EI37" s="62"/>
      <c r="EJ37" s="62"/>
      <c r="EK37" s="62"/>
      <c r="EL37" s="62"/>
      <c r="EM37" s="62"/>
      <c r="EN37" s="62"/>
    </row>
    <row r="38" spans="1:144" hidden="1" outlineLevel="1" x14ac:dyDescent="0.2">
      <c r="A38" s="25" t="s">
        <v>64</v>
      </c>
      <c r="B38" s="22">
        <v>8</v>
      </c>
      <c r="C38" s="21">
        <f>C40 - C39</f>
        <v>61.838525449963072</v>
      </c>
      <c r="D38" s="8" t="s">
        <v>65</v>
      </c>
      <c r="E38" s="21">
        <f>_xlfn.CHISQ.DIST.RT(C38,B38)</f>
        <v>2.0288300105152024E-10</v>
      </c>
      <c r="F38" s="21">
        <f>C39+2*(1+B38)</f>
        <v>518.4966191688452</v>
      </c>
      <c r="G38" s="23">
        <f>$AR$68</f>
        <v>0.72808533333333314</v>
      </c>
      <c r="H38" s="21" t="s">
        <v>66</v>
      </c>
      <c r="I38" s="21">
        <f>1-C39/C40</f>
        <v>0.10996738518251736</v>
      </c>
      <c r="AQ38" s="62"/>
      <c r="AR38" s="62"/>
      <c r="AS38" s="62"/>
      <c r="AT38" s="62"/>
      <c r="AU38" s="62"/>
      <c r="AV38" s="62"/>
      <c r="AW38" s="62"/>
      <c r="AX38" s="62"/>
      <c r="AY38" s="62"/>
      <c r="AZ38" s="62"/>
      <c r="BA38" s="62"/>
      <c r="BB38" s="62"/>
      <c r="BC38" s="62"/>
      <c r="BD38" s="62"/>
      <c r="BE38" s="62"/>
      <c r="BF38" s="62"/>
      <c r="BG38" s="62"/>
      <c r="BH38" s="62"/>
      <c r="BI38" s="62"/>
      <c r="BJ38" s="62"/>
      <c r="BK38" s="62"/>
      <c r="BL38" s="62"/>
      <c r="BM38" s="62"/>
      <c r="BN38" s="62"/>
      <c r="BO38" s="62"/>
      <c r="BP38" s="62"/>
      <c r="BQ38" s="62"/>
      <c r="BR38" s="62"/>
      <c r="BS38" s="62"/>
      <c r="BT38" s="62"/>
      <c r="BU38" s="62"/>
      <c r="BV38" s="62"/>
      <c r="BW38" s="62"/>
      <c r="BX38" s="62"/>
      <c r="BY38" s="62"/>
      <c r="BZ38" s="62"/>
      <c r="CA38" s="62"/>
      <c r="CB38" s="62"/>
      <c r="CC38" s="62"/>
      <c r="CD38" s="62"/>
      <c r="CE38" s="62"/>
      <c r="CF38" s="62"/>
      <c r="CG38" s="62"/>
      <c r="CH38" s="62"/>
      <c r="CI38" s="62"/>
      <c r="CJ38" s="62"/>
      <c r="CK38" s="62"/>
      <c r="CL38" s="62"/>
      <c r="CM38" s="62"/>
      <c r="CN38" s="62"/>
      <c r="CO38" s="62"/>
      <c r="CP38" s="62"/>
      <c r="CQ38" s="62"/>
      <c r="CR38" s="62"/>
      <c r="CS38" s="62"/>
      <c r="CT38" s="62"/>
      <c r="CU38" s="62"/>
      <c r="CV38" s="62"/>
      <c r="CW38" s="62"/>
      <c r="CX38" s="62"/>
      <c r="CY38" s="62"/>
      <c r="CZ38" s="62"/>
      <c r="DA38" s="62"/>
      <c r="DB38" s="62"/>
      <c r="DC38" s="62"/>
      <c r="DD38" s="62"/>
      <c r="DE38" s="62"/>
      <c r="DF38" s="62"/>
      <c r="DG38" s="62"/>
      <c r="DH38" s="62"/>
      <c r="DI38" s="62"/>
      <c r="DJ38" s="62"/>
      <c r="DK38" s="62"/>
      <c r="DL38" s="62"/>
      <c r="DM38" s="62"/>
      <c r="DN38" s="62"/>
      <c r="DO38" s="62"/>
      <c r="DP38" s="62"/>
      <c r="DQ38" s="62"/>
      <c r="DR38" s="62"/>
      <c r="DS38" s="62"/>
      <c r="DT38" s="62"/>
      <c r="DU38" s="62"/>
      <c r="DV38" s="62"/>
      <c r="DW38" s="62"/>
      <c r="DX38" s="62"/>
      <c r="DY38" s="62"/>
      <c r="DZ38" s="62"/>
      <c r="EA38" s="62"/>
      <c r="EB38" s="62"/>
      <c r="EC38" s="62"/>
      <c r="ED38" s="62"/>
      <c r="EE38" s="62"/>
      <c r="EF38" s="62"/>
      <c r="EG38" s="62"/>
      <c r="EH38" s="62"/>
      <c r="EI38" s="62"/>
      <c r="EJ38" s="62"/>
      <c r="EK38" s="62"/>
      <c r="EL38" s="62"/>
      <c r="EM38" s="62"/>
      <c r="EN38" s="62"/>
    </row>
    <row r="39" spans="1:144" hidden="1" outlineLevel="1" x14ac:dyDescent="0.2">
      <c r="A39" s="25" t="s">
        <v>67</v>
      </c>
      <c r="B39" s="22">
        <v>491</v>
      </c>
      <c r="C39" s="21">
        <v>500.4966191688452</v>
      </c>
      <c r="D39" s="8" t="s">
        <v>68</v>
      </c>
      <c r="E39" s="21"/>
      <c r="F39" s="21"/>
      <c r="G39" s="21"/>
      <c r="H39" s="21" t="s">
        <v>69</v>
      </c>
      <c r="I39" s="21">
        <f>1-EXP(((C39/2)-(C40/2))*(2/$F$11))</f>
        <v>0.1163348263211077</v>
      </c>
      <c r="AQ39" s="62"/>
      <c r="AR39" s="62"/>
      <c r="AS39" s="62"/>
      <c r="AT39" s="62"/>
      <c r="AU39" s="62"/>
      <c r="AV39" s="62"/>
      <c r="AW39" s="62"/>
      <c r="AX39" s="62"/>
      <c r="AY39" s="62"/>
      <c r="AZ39" s="62"/>
      <c r="BA39" s="62"/>
      <c r="BB39" s="62"/>
      <c r="BC39" s="62"/>
      <c r="BD39" s="62"/>
      <c r="BE39" s="62"/>
      <c r="BF39" s="62"/>
      <c r="BG39" s="62"/>
      <c r="BH39" s="62"/>
      <c r="BI39" s="62"/>
      <c r="BJ39" s="62"/>
      <c r="BK39" s="62"/>
      <c r="BL39" s="62"/>
      <c r="BM39" s="62"/>
      <c r="BN39" s="62"/>
      <c r="BO39" s="62"/>
      <c r="BP39" s="62"/>
      <c r="BQ39" s="62"/>
      <c r="BR39" s="62"/>
      <c r="BS39" s="62"/>
      <c r="BT39" s="62"/>
      <c r="BU39" s="62"/>
      <c r="BV39" s="62"/>
      <c r="BW39" s="62"/>
      <c r="BX39" s="62"/>
      <c r="BY39" s="62"/>
      <c r="BZ39" s="62"/>
      <c r="CA39" s="62"/>
      <c r="CB39" s="62"/>
      <c r="CC39" s="62"/>
      <c r="CD39" s="62"/>
      <c r="CE39" s="62"/>
      <c r="CF39" s="62"/>
      <c r="CG39" s="62"/>
      <c r="CH39" s="62"/>
      <c r="CI39" s="62"/>
      <c r="CJ39" s="62"/>
      <c r="CK39" s="62"/>
      <c r="CL39" s="62"/>
      <c r="CM39" s="62"/>
      <c r="CN39" s="62"/>
      <c r="CO39" s="62"/>
      <c r="CP39" s="62"/>
      <c r="CQ39" s="62"/>
      <c r="CR39" s="62"/>
      <c r="CS39" s="62"/>
      <c r="CT39" s="62"/>
      <c r="CU39" s="62"/>
      <c r="CV39" s="62"/>
      <c r="CW39" s="62"/>
      <c r="CX39" s="62"/>
      <c r="CY39" s="62"/>
      <c r="CZ39" s="62"/>
      <c r="DA39" s="62"/>
      <c r="DB39" s="62"/>
      <c r="DC39" s="62"/>
      <c r="DD39" s="62"/>
      <c r="DE39" s="62"/>
      <c r="DF39" s="62"/>
      <c r="DG39" s="62"/>
      <c r="DH39" s="62"/>
      <c r="DI39" s="62"/>
      <c r="DJ39" s="62"/>
      <c r="DK39" s="62"/>
      <c r="DL39" s="62"/>
      <c r="DM39" s="62"/>
      <c r="DN39" s="62"/>
      <c r="DO39" s="62"/>
      <c r="DP39" s="62"/>
      <c r="DQ39" s="62"/>
      <c r="DR39" s="62"/>
      <c r="DS39" s="62"/>
      <c r="DT39" s="62"/>
      <c r="DU39" s="62"/>
      <c r="DV39" s="62"/>
      <c r="DW39" s="62"/>
      <c r="DX39" s="62"/>
      <c r="DY39" s="62"/>
      <c r="DZ39" s="62"/>
      <c r="EA39" s="62"/>
      <c r="EB39" s="62"/>
      <c r="EC39" s="62"/>
      <c r="ED39" s="62"/>
      <c r="EE39" s="62"/>
      <c r="EF39" s="62"/>
      <c r="EG39" s="62"/>
      <c r="EH39" s="62"/>
      <c r="EI39" s="62"/>
      <c r="EJ39" s="62"/>
      <c r="EK39" s="62"/>
      <c r="EL39" s="62"/>
      <c r="EM39" s="62"/>
      <c r="EN39" s="62"/>
    </row>
    <row r="40" spans="1:144" hidden="1" outlineLevel="1" x14ac:dyDescent="0.2">
      <c r="A40" s="25" t="s">
        <v>70</v>
      </c>
      <c r="B40" s="22">
        <v>499</v>
      </c>
      <c r="C40" s="21">
        <f>-2*(($F$11*(1-$E$11))*LN(1-$E$11)+$F$11*$E$11*LN($E$11))</f>
        <v>562.33514461880827</v>
      </c>
      <c r="D40" s="8" t="s">
        <v>71</v>
      </c>
      <c r="E40" s="21"/>
      <c r="F40" s="21"/>
      <c r="G40" s="21"/>
      <c r="H40" s="21" t="s">
        <v>72</v>
      </c>
      <c r="I40" s="21">
        <f xml:space="preserve"> I39/(1-(($E$11^$E$11)*((1-$E$11)^(1-$E$11)))^2)</f>
        <v>0.17228651254297309</v>
      </c>
      <c r="AQ40" s="62"/>
      <c r="AR40" s="62"/>
      <c r="AS40" s="62"/>
      <c r="AT40" s="62"/>
      <c r="AU40" s="62"/>
      <c r="AV40" s="62"/>
      <c r="AW40" s="62"/>
      <c r="AX40" s="62"/>
      <c r="AY40" s="62"/>
      <c r="AZ40" s="62"/>
      <c r="BA40" s="62"/>
      <c r="BB40" s="62"/>
      <c r="BC40" s="62"/>
      <c r="BD40" s="62"/>
      <c r="BE40" s="62"/>
      <c r="BF40" s="62"/>
      <c r="BG40" s="62"/>
      <c r="BH40" s="62"/>
      <c r="BI40" s="62"/>
      <c r="BJ40" s="62"/>
      <c r="BK40" s="62"/>
      <c r="BL40" s="62"/>
      <c r="BM40" s="62"/>
      <c r="BN40" s="62"/>
      <c r="BO40" s="62"/>
      <c r="BP40" s="62"/>
      <c r="BQ40" s="62"/>
      <c r="BR40" s="62"/>
      <c r="BS40" s="62"/>
      <c r="BT40" s="62"/>
      <c r="BU40" s="62"/>
      <c r="BV40" s="62"/>
      <c r="BW40" s="62"/>
      <c r="BX40" s="62"/>
      <c r="BY40" s="62"/>
      <c r="BZ40" s="62"/>
      <c r="CA40" s="62"/>
      <c r="CB40" s="62"/>
      <c r="CC40" s="62"/>
      <c r="CD40" s="62"/>
      <c r="CE40" s="62"/>
      <c r="CF40" s="62"/>
      <c r="CG40" s="62"/>
      <c r="CH40" s="62"/>
      <c r="CI40" s="62"/>
      <c r="CJ40" s="62"/>
      <c r="CK40" s="62"/>
      <c r="CL40" s="62"/>
      <c r="CM40" s="62"/>
      <c r="CN40" s="62"/>
      <c r="CO40" s="62"/>
      <c r="CP40" s="62"/>
      <c r="CQ40" s="62"/>
      <c r="CR40" s="62"/>
      <c r="CS40" s="62"/>
      <c r="CT40" s="62"/>
      <c r="CU40" s="62"/>
      <c r="CV40" s="62"/>
      <c r="CW40" s="62"/>
      <c r="CX40" s="62"/>
      <c r="CY40" s="62"/>
      <c r="CZ40" s="62"/>
      <c r="DA40" s="62"/>
      <c r="DB40" s="62"/>
      <c r="DC40" s="62"/>
      <c r="DD40" s="62"/>
      <c r="DE40" s="62"/>
      <c r="DF40" s="62"/>
      <c r="DG40" s="62"/>
      <c r="DH40" s="62"/>
      <c r="DI40" s="62"/>
      <c r="DJ40" s="62"/>
      <c r="DK40" s="62"/>
      <c r="DL40" s="62"/>
      <c r="DM40" s="62"/>
      <c r="DN40" s="62"/>
      <c r="DO40" s="62"/>
      <c r="DP40" s="62"/>
      <c r="DQ40" s="62"/>
      <c r="DR40" s="62"/>
      <c r="DS40" s="62"/>
      <c r="DT40" s="62"/>
      <c r="DU40" s="62"/>
      <c r="DV40" s="62"/>
      <c r="DW40" s="62"/>
      <c r="DX40" s="62"/>
      <c r="DY40" s="62"/>
      <c r="DZ40" s="62"/>
      <c r="EA40" s="62"/>
      <c r="EB40" s="62"/>
      <c r="EC40" s="62"/>
      <c r="ED40" s="62"/>
      <c r="EE40" s="62"/>
      <c r="EF40" s="62"/>
      <c r="EG40" s="62"/>
      <c r="EH40" s="62"/>
      <c r="EI40" s="62"/>
      <c r="EJ40" s="62"/>
      <c r="EK40" s="62"/>
      <c r="EL40" s="62"/>
      <c r="EM40" s="62"/>
      <c r="EN40" s="62"/>
    </row>
    <row r="41" spans="1:144" collapsed="1" x14ac:dyDescent="0.2">
      <c r="A41" s="74"/>
      <c r="B41" s="19"/>
      <c r="AQ41" s="62"/>
      <c r="AR41" s="62"/>
      <c r="AS41" s="62"/>
      <c r="AT41" s="62"/>
      <c r="AU41" s="62"/>
      <c r="AV41" s="62"/>
      <c r="AW41" s="62"/>
      <c r="AX41" s="62"/>
      <c r="AY41" s="62"/>
      <c r="AZ41" s="62"/>
      <c r="BA41" s="62"/>
      <c r="BB41" s="62"/>
      <c r="BC41" s="62"/>
      <c r="BD41" s="62"/>
      <c r="BE41" s="62"/>
      <c r="BF41" s="62"/>
      <c r="BG41" s="62"/>
      <c r="BH41" s="62"/>
      <c r="BI41" s="62"/>
      <c r="BJ41" s="62"/>
      <c r="BK41" s="62"/>
      <c r="BL41" s="62"/>
      <c r="BM41" s="62"/>
      <c r="BN41" s="62"/>
      <c r="BO41" s="62"/>
      <c r="BP41" s="62"/>
      <c r="BQ41" s="62"/>
      <c r="BR41" s="62"/>
      <c r="BS41" s="62"/>
      <c r="BT41" s="62"/>
      <c r="BU41" s="62"/>
      <c r="BV41" s="62"/>
      <c r="BW41" s="62"/>
      <c r="BX41" s="62"/>
      <c r="BY41" s="62"/>
      <c r="BZ41" s="62"/>
      <c r="CA41" s="62"/>
      <c r="CB41" s="62"/>
      <c r="CC41" s="62"/>
      <c r="CD41" s="62"/>
      <c r="CE41" s="62"/>
      <c r="CF41" s="62"/>
      <c r="CG41" s="62"/>
      <c r="CH41" s="62"/>
      <c r="CI41" s="62"/>
      <c r="CJ41" s="62"/>
      <c r="CK41" s="62"/>
      <c r="CL41" s="62"/>
      <c r="CM41" s="62"/>
      <c r="CN41" s="62"/>
      <c r="CO41" s="62"/>
      <c r="CP41" s="62"/>
      <c r="CQ41" s="62"/>
      <c r="CR41" s="62"/>
      <c r="CS41" s="62"/>
      <c r="CT41" s="62"/>
      <c r="CU41" s="62"/>
      <c r="CV41" s="62"/>
      <c r="CW41" s="62"/>
      <c r="CX41" s="62"/>
      <c r="CY41" s="62"/>
      <c r="CZ41" s="62"/>
      <c r="DA41" s="62"/>
      <c r="DB41" s="62"/>
      <c r="DC41" s="62"/>
      <c r="DD41" s="62"/>
      <c r="DE41" s="62"/>
      <c r="DF41" s="62"/>
      <c r="DG41" s="62"/>
      <c r="DH41" s="62"/>
      <c r="DI41" s="62"/>
      <c r="DJ41" s="62"/>
      <c r="DK41" s="62"/>
      <c r="DL41" s="62"/>
      <c r="DM41" s="62"/>
      <c r="DN41" s="62"/>
      <c r="DO41" s="62"/>
      <c r="DP41" s="62"/>
      <c r="DQ41" s="62"/>
      <c r="DR41" s="62"/>
      <c r="DS41" s="62"/>
      <c r="DT41" s="62"/>
      <c r="DU41" s="62"/>
      <c r="DV41" s="62"/>
      <c r="DW41" s="62"/>
      <c r="DX41" s="62"/>
      <c r="DY41" s="62"/>
      <c r="DZ41" s="62"/>
      <c r="EA41" s="62"/>
      <c r="EB41" s="62"/>
      <c r="EC41" s="62"/>
      <c r="ED41" s="62"/>
      <c r="EE41" s="62"/>
      <c r="EF41" s="62"/>
      <c r="EG41" s="62"/>
      <c r="EH41" s="62"/>
      <c r="EI41" s="62"/>
      <c r="EJ41" s="62"/>
      <c r="EK41" s="62"/>
      <c r="EL41" s="62"/>
      <c r="EM41" s="62"/>
      <c r="EN41" s="62"/>
    </row>
    <row r="42" spans="1:144" x14ac:dyDescent="0.2">
      <c r="A42" s="14" t="s">
        <v>179</v>
      </c>
      <c r="AQ42" s="62"/>
      <c r="AR42" s="62"/>
      <c r="AS42" s="62"/>
      <c r="AT42" s="62"/>
      <c r="AU42" s="62"/>
      <c r="AV42" s="62"/>
      <c r="AW42" s="62"/>
      <c r="AX42" s="62"/>
      <c r="AY42" s="62"/>
      <c r="AZ42" s="62"/>
      <c r="BA42" s="62"/>
      <c r="BB42" s="62"/>
      <c r="BC42" s="62"/>
      <c r="BD42" s="62"/>
      <c r="BE42" s="62"/>
      <c r="BF42" s="62"/>
      <c r="BG42" s="62"/>
      <c r="BH42" s="62"/>
      <c r="BI42" s="62"/>
      <c r="BJ42" s="62"/>
      <c r="BK42" s="62"/>
      <c r="BL42" s="62"/>
      <c r="BM42" s="62"/>
      <c r="BN42" s="62"/>
      <c r="BO42" s="62"/>
      <c r="BP42" s="62"/>
      <c r="BQ42" s="62"/>
      <c r="BR42" s="62"/>
      <c r="BS42" s="62"/>
      <c r="BT42" s="62"/>
      <c r="BU42" s="62"/>
      <c r="BV42" s="62"/>
      <c r="BW42" s="62"/>
      <c r="BX42" s="62"/>
      <c r="BY42" s="62"/>
      <c r="BZ42" s="62"/>
      <c r="CA42" s="62"/>
      <c r="CB42" s="62"/>
      <c r="CC42" s="62"/>
      <c r="CD42" s="62"/>
      <c r="CE42" s="62"/>
      <c r="CF42" s="62"/>
      <c r="CG42" s="62"/>
      <c r="CH42" s="62"/>
      <c r="CI42" s="62"/>
      <c r="CJ42" s="62"/>
      <c r="CK42" s="62"/>
      <c r="CL42" s="62"/>
      <c r="CM42" s="62"/>
      <c r="CN42" s="62"/>
      <c r="CO42" s="62"/>
      <c r="CP42" s="62"/>
      <c r="CQ42" s="62"/>
      <c r="CR42" s="62"/>
      <c r="CS42" s="62"/>
      <c r="CT42" s="62"/>
      <c r="CU42" s="62"/>
      <c r="CV42" s="62"/>
      <c r="CW42" s="62"/>
      <c r="CX42" s="62"/>
      <c r="CY42" s="62"/>
      <c r="CZ42" s="62"/>
      <c r="DA42" s="62"/>
      <c r="DB42" s="62"/>
      <c r="DC42" s="62"/>
      <c r="DD42" s="62"/>
      <c r="DE42" s="62"/>
      <c r="DF42" s="62"/>
      <c r="DG42" s="62"/>
      <c r="DH42" s="62"/>
      <c r="DI42" s="62"/>
      <c r="DJ42" s="62"/>
      <c r="DK42" s="62"/>
      <c r="DL42" s="62"/>
      <c r="DM42" s="62"/>
      <c r="DN42" s="62"/>
      <c r="DO42" s="62"/>
      <c r="DP42" s="62"/>
      <c r="DQ42" s="62"/>
      <c r="DR42" s="62"/>
      <c r="DS42" s="62"/>
      <c r="DT42" s="62"/>
      <c r="DU42" s="62"/>
      <c r="DV42" s="62"/>
      <c r="DW42" s="62"/>
      <c r="DX42" s="62"/>
      <c r="DY42" s="62"/>
      <c r="DZ42" s="62"/>
      <c r="EA42" s="62"/>
      <c r="EB42" s="62"/>
      <c r="EC42" s="62"/>
      <c r="ED42" s="62"/>
      <c r="EE42" s="62"/>
      <c r="EF42" s="62"/>
      <c r="EG42" s="62"/>
      <c r="EH42" s="62"/>
      <c r="EI42" s="62"/>
      <c r="EJ42" s="62"/>
      <c r="EK42" s="62"/>
      <c r="EL42" s="62"/>
      <c r="EM42" s="62"/>
      <c r="EN42" s="62"/>
    </row>
    <row r="43" spans="1:144" ht="10.8" hidden="1" outlineLevel="1" thickBot="1" x14ac:dyDescent="0.25">
      <c r="A43" s="31" t="s">
        <v>45</v>
      </c>
      <c r="B43" s="15" t="s">
        <v>74</v>
      </c>
      <c r="AQ43" s="62"/>
      <c r="AR43" s="62"/>
      <c r="AS43" s="62"/>
      <c r="AT43" s="62"/>
      <c r="AU43" s="62"/>
      <c r="AV43" s="62"/>
      <c r="AW43" s="62"/>
      <c r="AX43" s="62"/>
      <c r="AY43" s="62"/>
      <c r="AZ43" s="62"/>
      <c r="BA43" s="62"/>
      <c r="BB43" s="62"/>
      <c r="BC43" s="62"/>
      <c r="BD43" s="62"/>
      <c r="BE43" s="62"/>
      <c r="BF43" s="62"/>
      <c r="BG43" s="62"/>
      <c r="BH43" s="62"/>
      <c r="BI43" s="62"/>
      <c r="BJ43" s="62"/>
      <c r="BK43" s="62"/>
      <c r="BL43" s="62"/>
      <c r="BM43" s="62"/>
      <c r="BN43" s="62"/>
      <c r="BO43" s="62"/>
      <c r="BP43" s="62"/>
      <c r="BQ43" s="62"/>
      <c r="BR43" s="62"/>
      <c r="BS43" s="62"/>
      <c r="BT43" s="62"/>
      <c r="BU43" s="62"/>
      <c r="BV43" s="62"/>
      <c r="BW43" s="62"/>
      <c r="BX43" s="62"/>
      <c r="BY43" s="62"/>
      <c r="BZ43" s="62"/>
      <c r="CA43" s="62"/>
      <c r="CB43" s="62"/>
      <c r="CC43" s="62"/>
      <c r="CD43" s="62"/>
      <c r="CE43" s="62"/>
      <c r="CF43" s="62"/>
      <c r="CG43" s="62"/>
      <c r="CH43" s="62"/>
      <c r="CI43" s="62"/>
      <c r="CJ43" s="62"/>
      <c r="CK43" s="62"/>
      <c r="CL43" s="62"/>
      <c r="CM43" s="62"/>
      <c r="CN43" s="62"/>
      <c r="CO43" s="62"/>
      <c r="CP43" s="62"/>
      <c r="CQ43" s="62"/>
      <c r="CR43" s="62"/>
      <c r="CS43" s="62"/>
      <c r="CT43" s="62"/>
      <c r="CU43" s="62"/>
      <c r="CV43" s="62"/>
      <c r="CW43" s="62"/>
      <c r="CX43" s="62"/>
      <c r="CY43" s="62"/>
      <c r="CZ43" s="62"/>
      <c r="DA43" s="62"/>
      <c r="DB43" s="62"/>
      <c r="DC43" s="62"/>
      <c r="DD43" s="62"/>
      <c r="DE43" s="62"/>
      <c r="DF43" s="62"/>
      <c r="DG43" s="62"/>
      <c r="DH43" s="62"/>
      <c r="DI43" s="62"/>
      <c r="DJ43" s="62"/>
      <c r="DK43" s="62"/>
      <c r="DL43" s="62"/>
      <c r="DM43" s="62"/>
      <c r="DN43" s="62"/>
      <c r="DO43" s="62"/>
      <c r="DP43" s="62"/>
      <c r="DQ43" s="62"/>
      <c r="DR43" s="62"/>
      <c r="DS43" s="62"/>
      <c r="DT43" s="62"/>
      <c r="DU43" s="62"/>
      <c r="DV43" s="62"/>
      <c r="DW43" s="62"/>
      <c r="DX43" s="62"/>
      <c r="DY43" s="62"/>
      <c r="DZ43" s="62"/>
      <c r="EA43" s="62"/>
      <c r="EB43" s="62"/>
      <c r="EC43" s="62"/>
      <c r="ED43" s="62"/>
      <c r="EE43" s="62"/>
      <c r="EF43" s="62"/>
      <c r="EG43" s="62"/>
      <c r="EH43" s="62"/>
      <c r="EI43" s="62"/>
      <c r="EJ43" s="62"/>
      <c r="EK43" s="62"/>
      <c r="EL43" s="62"/>
      <c r="EM43" s="62"/>
      <c r="EN43" s="62"/>
    </row>
    <row r="44" spans="1:144" ht="10.8" hidden="1" outlineLevel="1" thickBot="1" x14ac:dyDescent="0.25">
      <c r="A44" s="30" t="s">
        <v>52</v>
      </c>
      <c r="B44" s="32">
        <v>1</v>
      </c>
      <c r="C44" s="33" t="s">
        <v>180</v>
      </c>
      <c r="D44" s="21"/>
      <c r="E44" s="21"/>
      <c r="F44" s="21"/>
      <c r="G44" s="21"/>
      <c r="H44" s="21"/>
      <c r="I44" s="21"/>
      <c r="J44" s="21"/>
      <c r="AQ44" s="62"/>
      <c r="AR44" s="62"/>
      <c r="AS44" s="62"/>
      <c r="AT44" s="62"/>
      <c r="AU44" s="62"/>
      <c r="AV44" s="62"/>
      <c r="AW44" s="62"/>
      <c r="AX44" s="62"/>
      <c r="AY44" s="62"/>
      <c r="AZ44" s="62"/>
      <c r="BA44" s="62"/>
      <c r="BB44" s="62"/>
      <c r="BC44" s="62"/>
      <c r="BD44" s="62"/>
      <c r="BE44" s="62"/>
      <c r="BF44" s="62"/>
      <c r="BG44" s="62"/>
      <c r="BH44" s="62"/>
      <c r="BI44" s="62"/>
      <c r="BJ44" s="62"/>
      <c r="BK44" s="62"/>
      <c r="BL44" s="62"/>
      <c r="BM44" s="62"/>
      <c r="BN44" s="62"/>
      <c r="BO44" s="62"/>
      <c r="BP44" s="62"/>
      <c r="BQ44" s="62"/>
      <c r="BR44" s="62"/>
      <c r="BS44" s="62"/>
      <c r="BT44" s="62"/>
      <c r="BU44" s="62"/>
      <c r="BV44" s="62"/>
      <c r="BW44" s="62"/>
      <c r="BX44" s="62"/>
      <c r="BY44" s="62"/>
      <c r="BZ44" s="62"/>
      <c r="CA44" s="62"/>
      <c r="CB44" s="62"/>
      <c r="CC44" s="62"/>
      <c r="CD44" s="62"/>
      <c r="CE44" s="62"/>
      <c r="CF44" s="62"/>
      <c r="CG44" s="62"/>
      <c r="CH44" s="62"/>
      <c r="CI44" s="62"/>
      <c r="CJ44" s="62"/>
      <c r="CK44" s="62"/>
      <c r="CL44" s="62"/>
      <c r="CM44" s="62"/>
      <c r="CN44" s="62"/>
      <c r="CO44" s="62"/>
      <c r="CP44" s="62"/>
      <c r="CQ44" s="62"/>
      <c r="CR44" s="62"/>
      <c r="CS44" s="62"/>
      <c r="CT44" s="62"/>
      <c r="CU44" s="62"/>
      <c r="CV44" s="62"/>
      <c r="CW44" s="62"/>
      <c r="CX44" s="62"/>
      <c r="CY44" s="62"/>
      <c r="CZ44" s="62"/>
      <c r="DA44" s="62"/>
      <c r="DB44" s="62"/>
      <c r="DC44" s="62"/>
      <c r="DD44" s="62"/>
      <c r="DE44" s="62"/>
      <c r="DF44" s="62"/>
      <c r="DG44" s="62"/>
      <c r="DH44" s="62"/>
      <c r="DI44" s="62"/>
      <c r="DJ44" s="62"/>
      <c r="DK44" s="62"/>
      <c r="DL44" s="62"/>
      <c r="DM44" s="62"/>
      <c r="DN44" s="62"/>
      <c r="DO44" s="62"/>
      <c r="DP44" s="62"/>
      <c r="DQ44" s="62"/>
      <c r="DR44" s="62"/>
      <c r="DS44" s="62"/>
      <c r="DT44" s="62"/>
      <c r="DU44" s="62"/>
      <c r="DV44" s="62"/>
      <c r="DW44" s="62"/>
      <c r="DX44" s="62"/>
      <c r="DY44" s="62"/>
      <c r="DZ44" s="62"/>
      <c r="EA44" s="62"/>
      <c r="EB44" s="62"/>
      <c r="EC44" s="62"/>
      <c r="ED44" s="62"/>
      <c r="EE44" s="62"/>
      <c r="EF44" s="62"/>
      <c r="EG44" s="62"/>
      <c r="EH44" s="62"/>
      <c r="EI44" s="62"/>
      <c r="EJ44" s="62"/>
      <c r="EK44" s="62"/>
      <c r="EL44" s="62"/>
      <c r="EM44" s="62"/>
      <c r="EN44" s="62"/>
    </row>
    <row r="45" spans="1:144" ht="10.8" hidden="1" outlineLevel="1" thickBot="1" x14ac:dyDescent="0.25">
      <c r="A45" s="30" t="s">
        <v>8</v>
      </c>
      <c r="B45" s="32">
        <v>-0.17731142950795575</v>
      </c>
      <c r="C45" s="32">
        <v>1</v>
      </c>
      <c r="D45" s="33" t="s">
        <v>181</v>
      </c>
      <c r="E45" s="21"/>
      <c r="F45" s="21"/>
      <c r="G45" s="21"/>
      <c r="H45" s="21"/>
      <c r="I45" s="21"/>
      <c r="J45" s="21"/>
      <c r="AQ45" s="62"/>
      <c r="AR45" s="62"/>
      <c r="AS45" s="62"/>
      <c r="AT45" s="62"/>
      <c r="AU45" s="62"/>
      <c r="AV45" s="62"/>
      <c r="AW45" s="62"/>
      <c r="AX45" s="62"/>
      <c r="AY45" s="62"/>
      <c r="AZ45" s="62"/>
      <c r="BA45" s="62"/>
      <c r="BB45" s="62"/>
      <c r="BC45" s="62"/>
      <c r="BD45" s="62"/>
      <c r="BE45" s="62"/>
      <c r="BF45" s="62"/>
      <c r="BG45" s="62"/>
      <c r="BH45" s="62"/>
      <c r="BI45" s="62"/>
      <c r="BJ45" s="62"/>
      <c r="BK45" s="62"/>
      <c r="BL45" s="62"/>
      <c r="BM45" s="62"/>
      <c r="BN45" s="62"/>
      <c r="BO45" s="62"/>
      <c r="BP45" s="62"/>
      <c r="BQ45" s="62"/>
      <c r="BR45" s="62"/>
      <c r="BS45" s="62"/>
      <c r="BT45" s="62"/>
      <c r="BU45" s="62"/>
      <c r="BV45" s="62"/>
      <c r="BW45" s="62"/>
      <c r="BX45" s="62"/>
      <c r="BY45" s="62"/>
      <c r="BZ45" s="62"/>
      <c r="CA45" s="62"/>
      <c r="CB45" s="62"/>
      <c r="CC45" s="62"/>
      <c r="CD45" s="62"/>
      <c r="CE45" s="62"/>
      <c r="CF45" s="62"/>
      <c r="CG45" s="62"/>
      <c r="CH45" s="62"/>
      <c r="CI45" s="62"/>
      <c r="CJ45" s="62"/>
      <c r="CK45" s="62"/>
      <c r="CL45" s="62"/>
      <c r="CM45" s="62"/>
      <c r="CN45" s="62"/>
      <c r="CO45" s="62"/>
      <c r="CP45" s="62"/>
      <c r="CQ45" s="62"/>
      <c r="CR45" s="62"/>
      <c r="CS45" s="62"/>
      <c r="CT45" s="62"/>
      <c r="CU45" s="62"/>
      <c r="CV45" s="62"/>
      <c r="CW45" s="62"/>
      <c r="CX45" s="62"/>
      <c r="CY45" s="62"/>
      <c r="CZ45" s="62"/>
      <c r="DA45" s="62"/>
      <c r="DB45" s="62"/>
      <c r="DC45" s="62"/>
      <c r="DD45" s="62"/>
      <c r="DE45" s="62"/>
      <c r="DF45" s="62"/>
      <c r="DG45" s="62"/>
      <c r="DH45" s="62"/>
      <c r="DI45" s="62"/>
      <c r="DJ45" s="62"/>
      <c r="DK45" s="62"/>
      <c r="DL45" s="62"/>
      <c r="DM45" s="62"/>
      <c r="DN45" s="62"/>
      <c r="DO45" s="62"/>
      <c r="DP45" s="62"/>
      <c r="DQ45" s="62"/>
      <c r="DR45" s="62"/>
      <c r="DS45" s="62"/>
      <c r="DT45" s="62"/>
      <c r="DU45" s="62"/>
      <c r="DV45" s="62"/>
      <c r="DW45" s="62"/>
      <c r="DX45" s="62"/>
      <c r="DY45" s="62"/>
      <c r="DZ45" s="62"/>
      <c r="EA45" s="62"/>
      <c r="EB45" s="62"/>
      <c r="EC45" s="62"/>
      <c r="ED45" s="62"/>
      <c r="EE45" s="62"/>
      <c r="EF45" s="62"/>
      <c r="EG45" s="62"/>
      <c r="EH45" s="62"/>
      <c r="EI45" s="62"/>
      <c r="EJ45" s="62"/>
      <c r="EK45" s="62"/>
      <c r="EL45" s="62"/>
      <c r="EM45" s="62"/>
      <c r="EN45" s="62"/>
    </row>
    <row r="46" spans="1:144" ht="10.8" hidden="1" outlineLevel="1" thickBot="1" x14ac:dyDescent="0.25">
      <c r="A46" s="30" t="s">
        <v>7</v>
      </c>
      <c r="B46" s="32">
        <v>-5.0763293496551946E-2</v>
      </c>
      <c r="C46" s="32">
        <v>4.0541177224032811E-2</v>
      </c>
      <c r="D46" s="32">
        <v>1</v>
      </c>
      <c r="E46" s="33" t="s">
        <v>77</v>
      </c>
      <c r="F46" s="21"/>
      <c r="G46" s="21"/>
      <c r="H46" s="21"/>
      <c r="I46" s="21"/>
      <c r="J46" s="21"/>
      <c r="AQ46" s="62"/>
      <c r="AR46" s="62"/>
      <c r="AS46" s="62"/>
      <c r="AT46" s="62"/>
      <c r="AU46" s="62"/>
      <c r="AV46" s="62"/>
      <c r="AW46" s="62"/>
      <c r="AX46" s="62"/>
      <c r="AY46" s="62"/>
      <c r="AZ46" s="62"/>
      <c r="BA46" s="62"/>
      <c r="BB46" s="62"/>
      <c r="BC46" s="62"/>
      <c r="BD46" s="62"/>
      <c r="BE46" s="62"/>
      <c r="BF46" s="62"/>
      <c r="BG46" s="62"/>
      <c r="BH46" s="62"/>
      <c r="BI46" s="62"/>
      <c r="BJ46" s="62"/>
      <c r="BK46" s="62"/>
      <c r="BL46" s="62"/>
      <c r="BM46" s="62"/>
      <c r="BN46" s="62"/>
      <c r="BO46" s="62"/>
      <c r="BP46" s="62"/>
      <c r="BQ46" s="62"/>
      <c r="BR46" s="62"/>
      <c r="BS46" s="62"/>
      <c r="BT46" s="62"/>
      <c r="BU46" s="62"/>
      <c r="BV46" s="62"/>
      <c r="BW46" s="62"/>
      <c r="BX46" s="62"/>
      <c r="BY46" s="62"/>
      <c r="BZ46" s="62"/>
      <c r="CA46" s="62"/>
      <c r="CB46" s="62"/>
      <c r="CC46" s="62"/>
      <c r="CD46" s="62"/>
      <c r="CE46" s="62"/>
      <c r="CF46" s="62"/>
      <c r="CG46" s="62"/>
      <c r="CH46" s="62"/>
      <c r="CI46" s="62"/>
      <c r="CJ46" s="62"/>
      <c r="CK46" s="62"/>
      <c r="CL46" s="62"/>
      <c r="CM46" s="62"/>
      <c r="CN46" s="62"/>
      <c r="CO46" s="62"/>
      <c r="CP46" s="62"/>
      <c r="CQ46" s="62"/>
      <c r="CR46" s="62"/>
      <c r="CS46" s="62"/>
      <c r="CT46" s="62"/>
      <c r="CU46" s="62"/>
      <c r="CV46" s="62"/>
      <c r="CW46" s="62"/>
      <c r="CX46" s="62"/>
      <c r="CY46" s="62"/>
      <c r="CZ46" s="62"/>
      <c r="DA46" s="62"/>
      <c r="DB46" s="62"/>
      <c r="DC46" s="62"/>
      <c r="DD46" s="62"/>
      <c r="DE46" s="62"/>
      <c r="DF46" s="62"/>
      <c r="DG46" s="62"/>
      <c r="DH46" s="62"/>
      <c r="DI46" s="62"/>
      <c r="DJ46" s="62"/>
      <c r="DK46" s="62"/>
      <c r="DL46" s="62"/>
      <c r="DM46" s="62"/>
      <c r="DN46" s="62"/>
      <c r="DO46" s="62"/>
      <c r="DP46" s="62"/>
      <c r="DQ46" s="62"/>
      <c r="DR46" s="62"/>
      <c r="DS46" s="62"/>
      <c r="DT46" s="62"/>
      <c r="DU46" s="62"/>
      <c r="DV46" s="62"/>
      <c r="DW46" s="62"/>
      <c r="DX46" s="62"/>
      <c r="DY46" s="62"/>
      <c r="DZ46" s="62"/>
      <c r="EA46" s="62"/>
      <c r="EB46" s="62"/>
      <c r="EC46" s="62"/>
      <c r="ED46" s="62"/>
      <c r="EE46" s="62"/>
      <c r="EF46" s="62"/>
      <c r="EG46" s="62"/>
      <c r="EH46" s="62"/>
      <c r="EI46" s="62"/>
      <c r="EJ46" s="62"/>
      <c r="EK46" s="62"/>
      <c r="EL46" s="62"/>
      <c r="EM46" s="62"/>
      <c r="EN46" s="62"/>
    </row>
    <row r="47" spans="1:144" ht="10.8" hidden="1" outlineLevel="1" thickBot="1" x14ac:dyDescent="0.25">
      <c r="A47" s="30" t="s">
        <v>14</v>
      </c>
      <c r="B47" s="32">
        <v>0.15518523676443513</v>
      </c>
      <c r="C47" s="21">
        <v>-0.1521321559619539</v>
      </c>
      <c r="D47" s="32">
        <v>-5.8458020736290431E-2</v>
      </c>
      <c r="E47" s="32">
        <v>1</v>
      </c>
      <c r="F47" s="33" t="s">
        <v>78</v>
      </c>
      <c r="G47" s="21"/>
      <c r="H47" s="21"/>
      <c r="I47" s="21"/>
      <c r="J47" s="21"/>
      <c r="AQ47" s="62"/>
      <c r="AR47" s="62"/>
      <c r="AS47" s="62"/>
      <c r="AT47" s="62"/>
      <c r="AU47" s="62"/>
      <c r="AV47" s="62"/>
      <c r="AW47" s="62"/>
      <c r="AX47" s="62"/>
      <c r="AY47" s="62"/>
      <c r="AZ47" s="62"/>
      <c r="BA47" s="62"/>
      <c r="BB47" s="62"/>
      <c r="BC47" s="62"/>
      <c r="BD47" s="62"/>
      <c r="BE47" s="62"/>
      <c r="BF47" s="62"/>
      <c r="BG47" s="62"/>
      <c r="BH47" s="62"/>
      <c r="BI47" s="62"/>
      <c r="BJ47" s="62"/>
      <c r="BK47" s="62"/>
      <c r="BL47" s="62"/>
      <c r="BM47" s="62"/>
      <c r="BN47" s="62"/>
      <c r="BO47" s="62"/>
      <c r="BP47" s="62"/>
      <c r="BQ47" s="62"/>
      <c r="BR47" s="62"/>
      <c r="BS47" s="62"/>
      <c r="BT47" s="62"/>
      <c r="BU47" s="62"/>
      <c r="BV47" s="62"/>
      <c r="BW47" s="62"/>
      <c r="BX47" s="62"/>
      <c r="BY47" s="62"/>
      <c r="BZ47" s="62"/>
      <c r="CA47" s="62"/>
      <c r="CB47" s="62"/>
      <c r="CC47" s="62"/>
      <c r="CD47" s="62"/>
      <c r="CE47" s="62"/>
      <c r="CF47" s="62"/>
      <c r="CG47" s="62"/>
      <c r="CH47" s="62"/>
      <c r="CI47" s="62"/>
      <c r="CJ47" s="62"/>
      <c r="CK47" s="62"/>
      <c r="CL47" s="62"/>
      <c r="CM47" s="62"/>
      <c r="CN47" s="62"/>
      <c r="CO47" s="62"/>
      <c r="CP47" s="62"/>
      <c r="CQ47" s="62"/>
      <c r="CR47" s="62"/>
      <c r="CS47" s="62"/>
      <c r="CT47" s="62"/>
      <c r="CU47" s="62"/>
      <c r="CV47" s="62"/>
      <c r="CW47" s="62"/>
      <c r="CX47" s="62"/>
      <c r="CY47" s="62"/>
      <c r="CZ47" s="62"/>
      <c r="DA47" s="62"/>
      <c r="DB47" s="62"/>
      <c r="DC47" s="62"/>
      <c r="DD47" s="62"/>
      <c r="DE47" s="62"/>
      <c r="DF47" s="62"/>
      <c r="DG47" s="62"/>
      <c r="DH47" s="62"/>
      <c r="DI47" s="62"/>
      <c r="DJ47" s="62"/>
      <c r="DK47" s="62"/>
      <c r="DL47" s="62"/>
      <c r="DM47" s="62"/>
      <c r="DN47" s="62"/>
      <c r="DO47" s="62"/>
      <c r="DP47" s="62"/>
      <c r="DQ47" s="62"/>
      <c r="DR47" s="62"/>
      <c r="DS47" s="62"/>
      <c r="DT47" s="62"/>
      <c r="DU47" s="62"/>
      <c r="DV47" s="62"/>
      <c r="DW47" s="62"/>
      <c r="DX47" s="62"/>
      <c r="DY47" s="62"/>
      <c r="DZ47" s="62"/>
      <c r="EA47" s="62"/>
      <c r="EB47" s="62"/>
      <c r="EC47" s="62"/>
      <c r="ED47" s="62"/>
      <c r="EE47" s="62"/>
      <c r="EF47" s="62"/>
      <c r="EG47" s="62"/>
      <c r="EH47" s="62"/>
      <c r="EI47" s="62"/>
      <c r="EJ47" s="62"/>
      <c r="EK47" s="62"/>
      <c r="EL47" s="62"/>
      <c r="EM47" s="62"/>
      <c r="EN47" s="62"/>
    </row>
    <row r="48" spans="1:144" ht="10.8" hidden="1" outlineLevel="1" thickBot="1" x14ac:dyDescent="0.25">
      <c r="A48" s="30" t="s">
        <v>10</v>
      </c>
      <c r="B48" s="32">
        <v>-0.99794594667709369</v>
      </c>
      <c r="C48" s="21">
        <v>0.17261111310209648</v>
      </c>
      <c r="D48" s="32">
        <v>5.1881717291968305E-2</v>
      </c>
      <c r="E48" s="21">
        <v>-0.18772026148321924</v>
      </c>
      <c r="F48" s="32">
        <v>1</v>
      </c>
      <c r="G48" s="33" t="s">
        <v>79</v>
      </c>
      <c r="H48" s="21"/>
      <c r="I48" s="21"/>
      <c r="J48" s="21"/>
      <c r="AQ48" s="62"/>
      <c r="AR48" s="62"/>
      <c r="AS48" s="62"/>
      <c r="AT48" s="62"/>
      <c r="AU48" s="62"/>
      <c r="AV48" s="62"/>
      <c r="AW48" s="62"/>
      <c r="AX48" s="62"/>
      <c r="AY48" s="62"/>
      <c r="AZ48" s="62"/>
      <c r="BA48" s="62"/>
      <c r="BB48" s="62"/>
      <c r="BC48" s="62"/>
      <c r="BD48" s="62"/>
      <c r="BE48" s="62"/>
      <c r="BF48" s="62"/>
      <c r="BG48" s="62"/>
      <c r="BH48" s="62"/>
      <c r="BI48" s="62"/>
      <c r="BJ48" s="62"/>
      <c r="BK48" s="62"/>
      <c r="BL48" s="62"/>
      <c r="BM48" s="62"/>
      <c r="BN48" s="62"/>
      <c r="BO48" s="62"/>
      <c r="BP48" s="62"/>
      <c r="BQ48" s="62"/>
      <c r="BR48" s="62"/>
      <c r="BS48" s="62"/>
      <c r="BT48" s="62"/>
      <c r="BU48" s="62"/>
      <c r="BV48" s="62"/>
      <c r="BW48" s="62"/>
      <c r="BX48" s="62"/>
      <c r="BY48" s="62"/>
      <c r="BZ48" s="62"/>
      <c r="CA48" s="62"/>
      <c r="CB48" s="62"/>
      <c r="CC48" s="62"/>
      <c r="CD48" s="62"/>
      <c r="CE48" s="62"/>
      <c r="CF48" s="62"/>
      <c r="CG48" s="62"/>
      <c r="CH48" s="62"/>
      <c r="CI48" s="62"/>
      <c r="CJ48" s="62"/>
      <c r="CK48" s="62"/>
      <c r="CL48" s="62"/>
      <c r="CM48" s="62"/>
      <c r="CN48" s="62"/>
      <c r="CO48" s="62"/>
      <c r="CP48" s="62"/>
      <c r="CQ48" s="62"/>
      <c r="CR48" s="62"/>
      <c r="CS48" s="62"/>
      <c r="CT48" s="62"/>
      <c r="CU48" s="62"/>
      <c r="CV48" s="62"/>
      <c r="CW48" s="62"/>
      <c r="CX48" s="62"/>
      <c r="CY48" s="62"/>
      <c r="CZ48" s="62"/>
      <c r="DA48" s="62"/>
      <c r="DB48" s="62"/>
      <c r="DC48" s="62"/>
      <c r="DD48" s="62"/>
      <c r="DE48" s="62"/>
      <c r="DF48" s="62"/>
      <c r="DG48" s="62"/>
      <c r="DH48" s="62"/>
      <c r="DI48" s="62"/>
      <c r="DJ48" s="62"/>
      <c r="DK48" s="62"/>
      <c r="DL48" s="62"/>
      <c r="DM48" s="62"/>
      <c r="DN48" s="62"/>
      <c r="DO48" s="62"/>
      <c r="DP48" s="62"/>
      <c r="DQ48" s="62"/>
      <c r="DR48" s="62"/>
      <c r="DS48" s="62"/>
      <c r="DT48" s="62"/>
      <c r="DU48" s="62"/>
      <c r="DV48" s="62"/>
      <c r="DW48" s="62"/>
      <c r="DX48" s="62"/>
      <c r="DY48" s="62"/>
      <c r="DZ48" s="62"/>
      <c r="EA48" s="62"/>
      <c r="EB48" s="62"/>
      <c r="EC48" s="62"/>
      <c r="ED48" s="62"/>
      <c r="EE48" s="62"/>
      <c r="EF48" s="62"/>
      <c r="EG48" s="62"/>
      <c r="EH48" s="62"/>
      <c r="EI48" s="62"/>
      <c r="EJ48" s="62"/>
      <c r="EK48" s="62"/>
      <c r="EL48" s="62"/>
      <c r="EM48" s="62"/>
      <c r="EN48" s="62"/>
    </row>
    <row r="49" spans="1:144" ht="10.8" hidden="1" outlineLevel="1" thickBot="1" x14ac:dyDescent="0.25">
      <c r="A49" s="30" t="s">
        <v>13</v>
      </c>
      <c r="B49" s="32">
        <v>0.12934559207522961</v>
      </c>
      <c r="C49" s="32">
        <v>7.7413317296107051E-2</v>
      </c>
      <c r="D49" s="32">
        <v>-2.9751983019729237E-3</v>
      </c>
      <c r="E49" s="21">
        <v>0.2979490474863688</v>
      </c>
      <c r="F49" s="21">
        <v>-0.15322623869226654</v>
      </c>
      <c r="G49" s="32">
        <v>1</v>
      </c>
      <c r="H49" s="33" t="s">
        <v>80</v>
      </c>
      <c r="I49" s="21"/>
      <c r="J49" s="21"/>
      <c r="AQ49" s="62"/>
      <c r="AR49" s="62"/>
      <c r="AS49" s="62"/>
      <c r="AT49" s="62"/>
      <c r="AU49" s="62"/>
      <c r="AV49" s="62"/>
      <c r="AW49" s="62"/>
      <c r="AX49" s="62"/>
      <c r="AY49" s="62"/>
      <c r="AZ49" s="62"/>
      <c r="BA49" s="62"/>
      <c r="BB49" s="62"/>
      <c r="BC49" s="62"/>
      <c r="BD49" s="62"/>
      <c r="BE49" s="62"/>
      <c r="BF49" s="62"/>
      <c r="BG49" s="62"/>
      <c r="BH49" s="62"/>
      <c r="BI49" s="62"/>
      <c r="BJ49" s="62"/>
      <c r="BK49" s="62"/>
      <c r="BL49" s="62"/>
      <c r="BM49" s="62"/>
      <c r="BN49" s="62"/>
      <c r="BO49" s="62"/>
      <c r="BP49" s="62"/>
      <c r="BQ49" s="62"/>
      <c r="BR49" s="62"/>
      <c r="BS49" s="62"/>
      <c r="BT49" s="62"/>
      <c r="BU49" s="62"/>
      <c r="BV49" s="62"/>
      <c r="BW49" s="62"/>
      <c r="BX49" s="62"/>
      <c r="BY49" s="62"/>
      <c r="BZ49" s="62"/>
      <c r="CA49" s="62"/>
      <c r="CB49" s="62"/>
      <c r="CC49" s="62"/>
      <c r="CD49" s="62"/>
      <c r="CE49" s="62"/>
      <c r="CF49" s="62"/>
      <c r="CG49" s="62"/>
      <c r="CH49" s="62"/>
      <c r="CI49" s="62"/>
      <c r="CJ49" s="62"/>
      <c r="CK49" s="62"/>
      <c r="CL49" s="62"/>
      <c r="CM49" s="62"/>
      <c r="CN49" s="62"/>
      <c r="CO49" s="62"/>
      <c r="CP49" s="62"/>
      <c r="CQ49" s="62"/>
      <c r="CR49" s="62"/>
      <c r="CS49" s="62"/>
      <c r="CT49" s="62"/>
      <c r="CU49" s="62"/>
      <c r="CV49" s="62"/>
      <c r="CW49" s="62"/>
      <c r="CX49" s="62"/>
      <c r="CY49" s="62"/>
      <c r="CZ49" s="62"/>
      <c r="DA49" s="62"/>
      <c r="DB49" s="62"/>
      <c r="DC49" s="62"/>
      <c r="DD49" s="62"/>
      <c r="DE49" s="62"/>
      <c r="DF49" s="62"/>
      <c r="DG49" s="62"/>
      <c r="DH49" s="62"/>
      <c r="DI49" s="62"/>
      <c r="DJ49" s="62"/>
      <c r="DK49" s="62"/>
      <c r="DL49" s="62"/>
      <c r="DM49" s="62"/>
      <c r="DN49" s="62"/>
      <c r="DO49" s="62"/>
      <c r="DP49" s="62"/>
      <c r="DQ49" s="62"/>
      <c r="DR49" s="62"/>
      <c r="DS49" s="62"/>
      <c r="DT49" s="62"/>
      <c r="DU49" s="62"/>
      <c r="DV49" s="62"/>
      <c r="DW49" s="62"/>
      <c r="DX49" s="62"/>
      <c r="DY49" s="62"/>
      <c r="DZ49" s="62"/>
      <c r="EA49" s="62"/>
      <c r="EB49" s="62"/>
      <c r="EC49" s="62"/>
      <c r="ED49" s="62"/>
      <c r="EE49" s="62"/>
      <c r="EF49" s="62"/>
      <c r="EG49" s="62"/>
      <c r="EH49" s="62"/>
      <c r="EI49" s="62"/>
      <c r="EJ49" s="62"/>
      <c r="EK49" s="62"/>
      <c r="EL49" s="62"/>
      <c r="EM49" s="62"/>
      <c r="EN49" s="62"/>
    </row>
    <row r="50" spans="1:144" ht="10.8" hidden="1" outlineLevel="1" thickBot="1" x14ac:dyDescent="0.25">
      <c r="A50" s="30" t="s">
        <v>15</v>
      </c>
      <c r="B50" s="32">
        <v>-9.0265433461874753E-2</v>
      </c>
      <c r="C50" s="32">
        <v>-8.536374314408221E-2</v>
      </c>
      <c r="D50" s="21">
        <v>-0.12083483258048837</v>
      </c>
      <c r="E50" s="21">
        <v>-0.37280239346304606</v>
      </c>
      <c r="F50" s="21">
        <v>0.10622336737366027</v>
      </c>
      <c r="G50" s="106">
        <v>-0.63253246699072063</v>
      </c>
      <c r="H50" s="32">
        <v>1</v>
      </c>
      <c r="I50" s="33" t="s">
        <v>81</v>
      </c>
      <c r="J50" s="21"/>
      <c r="AQ50" s="62"/>
      <c r="AR50" s="62"/>
      <c r="AS50" s="62"/>
      <c r="AT50" s="62"/>
      <c r="AU50" s="62"/>
      <c r="AV50" s="62"/>
      <c r="AW50" s="62"/>
      <c r="AX50" s="62"/>
      <c r="AY50" s="62"/>
      <c r="AZ50" s="62"/>
      <c r="BA50" s="62"/>
      <c r="BB50" s="62"/>
      <c r="BC50" s="62"/>
      <c r="BD50" s="62"/>
      <c r="BE50" s="62"/>
      <c r="BF50" s="62"/>
      <c r="BG50" s="62"/>
      <c r="BH50" s="62"/>
      <c r="BI50" s="62"/>
      <c r="BJ50" s="62"/>
      <c r="BK50" s="62"/>
      <c r="BL50" s="62"/>
      <c r="BM50" s="62"/>
      <c r="BN50" s="62"/>
      <c r="BO50" s="62"/>
      <c r="BP50" s="62"/>
      <c r="BQ50" s="62"/>
      <c r="BR50" s="62"/>
      <c r="BS50" s="62"/>
      <c r="BT50" s="62"/>
      <c r="BU50" s="62"/>
      <c r="BV50" s="62"/>
      <c r="BW50" s="62"/>
      <c r="BX50" s="62"/>
      <c r="BY50" s="62"/>
      <c r="BZ50" s="62"/>
      <c r="CA50" s="62"/>
      <c r="CB50" s="62"/>
      <c r="CC50" s="62"/>
      <c r="CD50" s="62"/>
      <c r="CE50" s="62"/>
      <c r="CF50" s="62"/>
      <c r="CG50" s="62"/>
      <c r="CH50" s="62"/>
      <c r="CI50" s="62"/>
      <c r="CJ50" s="62"/>
      <c r="CK50" s="62"/>
      <c r="CL50" s="62"/>
      <c r="CM50" s="62"/>
      <c r="CN50" s="62"/>
      <c r="CO50" s="62"/>
      <c r="CP50" s="62"/>
      <c r="CQ50" s="62"/>
      <c r="CR50" s="62"/>
      <c r="CS50" s="62"/>
      <c r="CT50" s="62"/>
      <c r="CU50" s="62"/>
      <c r="CV50" s="62"/>
      <c r="CW50" s="62"/>
      <c r="CX50" s="62"/>
      <c r="CY50" s="62"/>
      <c r="CZ50" s="62"/>
      <c r="DA50" s="62"/>
      <c r="DB50" s="62"/>
      <c r="DC50" s="62"/>
      <c r="DD50" s="62"/>
      <c r="DE50" s="62"/>
      <c r="DF50" s="62"/>
      <c r="DG50" s="62"/>
      <c r="DH50" s="62"/>
      <c r="DI50" s="62"/>
      <c r="DJ50" s="62"/>
      <c r="DK50" s="62"/>
      <c r="DL50" s="62"/>
      <c r="DM50" s="62"/>
      <c r="DN50" s="62"/>
      <c r="DO50" s="62"/>
      <c r="DP50" s="62"/>
      <c r="DQ50" s="62"/>
      <c r="DR50" s="62"/>
      <c r="DS50" s="62"/>
      <c r="DT50" s="62"/>
      <c r="DU50" s="62"/>
      <c r="DV50" s="62"/>
      <c r="DW50" s="62"/>
      <c r="DX50" s="62"/>
      <c r="DY50" s="62"/>
      <c r="DZ50" s="62"/>
      <c r="EA50" s="62"/>
      <c r="EB50" s="62"/>
      <c r="EC50" s="62"/>
      <c r="ED50" s="62"/>
      <c r="EE50" s="62"/>
      <c r="EF50" s="62"/>
      <c r="EG50" s="62"/>
      <c r="EH50" s="62"/>
      <c r="EI50" s="62"/>
      <c r="EJ50" s="62"/>
      <c r="EK50" s="62"/>
      <c r="EL50" s="62"/>
      <c r="EM50" s="62"/>
      <c r="EN50" s="62"/>
    </row>
    <row r="51" spans="1:144" ht="10.8" hidden="1" outlineLevel="1" thickBot="1" x14ac:dyDescent="0.25">
      <c r="A51" s="30" t="s">
        <v>3</v>
      </c>
      <c r="B51" s="32">
        <v>-7.9730708747007578E-2</v>
      </c>
      <c r="C51" s="32">
        <v>6.4813140495856986E-2</v>
      </c>
      <c r="D51" s="21">
        <v>-0.36909677222236914</v>
      </c>
      <c r="E51" s="21">
        <v>-0.12247039742276332</v>
      </c>
      <c r="F51" s="32">
        <v>6.1292666881028794E-2</v>
      </c>
      <c r="G51" s="32">
        <v>2.4991990076994028E-2</v>
      </c>
      <c r="H51" s="32">
        <v>4.0956933500563626E-2</v>
      </c>
      <c r="I51" s="32">
        <v>1</v>
      </c>
      <c r="J51" s="33" t="s">
        <v>82</v>
      </c>
      <c r="AQ51" s="62"/>
      <c r="AR51" s="62"/>
      <c r="AS51" s="62"/>
      <c r="AT51" s="62"/>
      <c r="AU51" s="62"/>
      <c r="AV51" s="62"/>
      <c r="AW51" s="62"/>
      <c r="AX51" s="62"/>
      <c r="AY51" s="62"/>
      <c r="AZ51" s="62"/>
      <c r="BA51" s="62"/>
      <c r="BB51" s="62"/>
      <c r="BC51" s="62"/>
      <c r="BD51" s="62"/>
      <c r="BE51" s="62"/>
      <c r="BF51" s="62"/>
      <c r="BG51" s="62"/>
      <c r="BH51" s="62"/>
      <c r="BI51" s="62"/>
      <c r="BJ51" s="62"/>
      <c r="BK51" s="62"/>
      <c r="BL51" s="62"/>
      <c r="BM51" s="62"/>
      <c r="BN51" s="62"/>
      <c r="BO51" s="62"/>
      <c r="BP51" s="62"/>
      <c r="BQ51" s="62"/>
      <c r="BR51" s="62"/>
      <c r="BS51" s="62"/>
      <c r="BT51" s="62"/>
      <c r="BU51" s="62"/>
      <c r="BV51" s="62"/>
      <c r="BW51" s="62"/>
      <c r="BX51" s="62"/>
      <c r="BY51" s="62"/>
      <c r="BZ51" s="62"/>
      <c r="CA51" s="62"/>
      <c r="CB51" s="62"/>
      <c r="CC51" s="62"/>
      <c r="CD51" s="62"/>
      <c r="CE51" s="62"/>
      <c r="CF51" s="62"/>
      <c r="CG51" s="62"/>
      <c r="CH51" s="62"/>
      <c r="CI51" s="62"/>
      <c r="CJ51" s="62"/>
      <c r="CK51" s="62"/>
      <c r="CL51" s="62"/>
      <c r="CM51" s="62"/>
      <c r="CN51" s="62"/>
      <c r="CO51" s="62"/>
      <c r="CP51" s="62"/>
      <c r="CQ51" s="62"/>
      <c r="CR51" s="62"/>
      <c r="CS51" s="62"/>
      <c r="CT51" s="62"/>
      <c r="CU51" s="62"/>
      <c r="CV51" s="62"/>
      <c r="CW51" s="62"/>
      <c r="CX51" s="62"/>
      <c r="CY51" s="62"/>
      <c r="CZ51" s="62"/>
      <c r="DA51" s="62"/>
      <c r="DB51" s="62"/>
      <c r="DC51" s="62"/>
      <c r="DD51" s="62"/>
      <c r="DE51" s="62"/>
      <c r="DF51" s="62"/>
      <c r="DG51" s="62"/>
      <c r="DH51" s="62"/>
      <c r="DI51" s="62"/>
      <c r="DJ51" s="62"/>
      <c r="DK51" s="62"/>
      <c r="DL51" s="62"/>
      <c r="DM51" s="62"/>
      <c r="DN51" s="62"/>
      <c r="DO51" s="62"/>
      <c r="DP51" s="62"/>
      <c r="DQ51" s="62"/>
      <c r="DR51" s="62"/>
      <c r="DS51" s="62"/>
      <c r="DT51" s="62"/>
      <c r="DU51" s="62"/>
      <c r="DV51" s="62"/>
      <c r="DW51" s="62"/>
      <c r="DX51" s="62"/>
      <c r="DY51" s="62"/>
      <c r="DZ51" s="62"/>
      <c r="EA51" s="62"/>
      <c r="EB51" s="62"/>
      <c r="EC51" s="62"/>
      <c r="ED51" s="62"/>
      <c r="EE51" s="62"/>
      <c r="EF51" s="62"/>
      <c r="EG51" s="62"/>
      <c r="EH51" s="62"/>
      <c r="EI51" s="62"/>
      <c r="EJ51" s="62"/>
      <c r="EK51" s="62"/>
      <c r="EL51" s="62"/>
      <c r="EM51" s="62"/>
      <c r="EN51" s="62"/>
    </row>
    <row r="52" spans="1:144" hidden="1" outlineLevel="1" x14ac:dyDescent="0.2">
      <c r="A52" s="30" t="s">
        <v>20</v>
      </c>
      <c r="B52" s="32">
        <v>-1.0403116101455062E-2</v>
      </c>
      <c r="C52" s="21">
        <v>0.12500455970538671</v>
      </c>
      <c r="D52" s="32">
        <v>7.9656058751894618E-2</v>
      </c>
      <c r="E52" s="32">
        <v>-9.3564488099164358E-2</v>
      </c>
      <c r="F52" s="32">
        <v>-8.5500291484476142E-3</v>
      </c>
      <c r="G52" s="32">
        <v>-6.0486934040475802E-2</v>
      </c>
      <c r="H52" s="32">
        <v>-2.638974025371818E-2</v>
      </c>
      <c r="I52" s="21">
        <v>-0.16894937241364166</v>
      </c>
      <c r="J52" s="32">
        <v>1</v>
      </c>
      <c r="AQ52" s="62"/>
      <c r="AR52" s="62"/>
      <c r="AS52" s="62"/>
      <c r="AT52" s="62"/>
      <c r="AU52" s="62"/>
      <c r="AV52" s="62"/>
      <c r="AW52" s="62"/>
      <c r="AX52" s="62"/>
      <c r="AY52" s="62"/>
      <c r="AZ52" s="62"/>
      <c r="BA52" s="62"/>
      <c r="BB52" s="62"/>
      <c r="BC52" s="62"/>
      <c r="BD52" s="62"/>
      <c r="BE52" s="62"/>
      <c r="BF52" s="62"/>
      <c r="BG52" s="62"/>
      <c r="BH52" s="62"/>
      <c r="BI52" s="62"/>
      <c r="BJ52" s="62"/>
      <c r="BK52" s="62"/>
      <c r="BL52" s="62"/>
      <c r="BM52" s="62"/>
      <c r="BN52" s="62"/>
      <c r="BO52" s="62"/>
      <c r="BP52" s="62"/>
      <c r="BQ52" s="62"/>
      <c r="BR52" s="62"/>
      <c r="BS52" s="62"/>
      <c r="BT52" s="62"/>
      <c r="BU52" s="62"/>
      <c r="BV52" s="62"/>
      <c r="BW52" s="62"/>
      <c r="BX52" s="62"/>
      <c r="BY52" s="62"/>
      <c r="BZ52" s="62"/>
      <c r="CA52" s="62"/>
      <c r="CB52" s="62"/>
      <c r="CC52" s="62"/>
      <c r="CD52" s="62"/>
      <c r="CE52" s="62"/>
      <c r="CF52" s="62"/>
      <c r="CG52" s="62"/>
      <c r="CH52" s="62"/>
      <c r="CI52" s="62"/>
      <c r="CJ52" s="62"/>
      <c r="CK52" s="62"/>
      <c r="CL52" s="62"/>
      <c r="CM52" s="62"/>
      <c r="CN52" s="62"/>
      <c r="CO52" s="62"/>
      <c r="CP52" s="62"/>
      <c r="CQ52" s="62"/>
      <c r="CR52" s="62"/>
      <c r="CS52" s="62"/>
      <c r="CT52" s="62"/>
      <c r="CU52" s="62"/>
      <c r="CV52" s="62"/>
      <c r="CW52" s="62"/>
      <c r="CX52" s="62"/>
      <c r="CY52" s="62"/>
      <c r="CZ52" s="62"/>
      <c r="DA52" s="62"/>
      <c r="DB52" s="62"/>
      <c r="DC52" s="62"/>
      <c r="DD52" s="62"/>
      <c r="DE52" s="62"/>
      <c r="DF52" s="62"/>
      <c r="DG52" s="62"/>
      <c r="DH52" s="62"/>
      <c r="DI52" s="62"/>
      <c r="DJ52" s="62"/>
      <c r="DK52" s="62"/>
      <c r="DL52" s="62"/>
      <c r="DM52" s="62"/>
      <c r="DN52" s="62"/>
      <c r="DO52" s="62"/>
      <c r="DP52" s="62"/>
      <c r="DQ52" s="62"/>
      <c r="DR52" s="62"/>
      <c r="DS52" s="62"/>
      <c r="DT52" s="62"/>
      <c r="DU52" s="62"/>
      <c r="DV52" s="62"/>
      <c r="DW52" s="62"/>
      <c r="DX52" s="62"/>
      <c r="DY52" s="62"/>
      <c r="DZ52" s="62"/>
      <c r="EA52" s="62"/>
      <c r="EB52" s="62"/>
      <c r="EC52" s="62"/>
      <c r="ED52" s="62"/>
      <c r="EE52" s="62"/>
      <c r="EF52" s="62"/>
      <c r="EG52" s="62"/>
      <c r="EH52" s="62"/>
      <c r="EI52" s="62"/>
      <c r="EJ52" s="62"/>
      <c r="EK52" s="62"/>
      <c r="EL52" s="62"/>
      <c r="EM52" s="62"/>
      <c r="EN52" s="62"/>
    </row>
    <row r="53" spans="1:144" collapsed="1" x14ac:dyDescent="0.2">
      <c r="A53" s="74"/>
      <c r="AQ53" s="62"/>
      <c r="AR53" s="62"/>
      <c r="AS53" s="62"/>
      <c r="AT53" s="62"/>
      <c r="AU53" s="62"/>
      <c r="AV53" s="62"/>
      <c r="AW53" s="62"/>
      <c r="AX53" s="62"/>
      <c r="AY53" s="62"/>
      <c r="AZ53" s="62"/>
      <c r="BA53" s="62"/>
      <c r="BB53" s="62"/>
      <c r="BC53" s="62"/>
      <c r="BD53" s="62"/>
      <c r="BE53" s="62"/>
      <c r="BF53" s="62"/>
      <c r="BG53" s="62"/>
      <c r="BH53" s="62"/>
      <c r="BI53" s="62"/>
      <c r="BJ53" s="62"/>
      <c r="BK53" s="62"/>
      <c r="BL53" s="62"/>
      <c r="BM53" s="62"/>
      <c r="BN53" s="62"/>
      <c r="BO53" s="62"/>
      <c r="BP53" s="62"/>
      <c r="BQ53" s="62"/>
      <c r="BR53" s="62"/>
      <c r="BS53" s="62"/>
      <c r="BT53" s="62"/>
      <c r="BU53" s="62"/>
      <c r="BV53" s="62"/>
      <c r="BW53" s="62"/>
      <c r="BX53" s="62"/>
      <c r="BY53" s="62"/>
      <c r="BZ53" s="62"/>
      <c r="CA53" s="62"/>
      <c r="CB53" s="62"/>
      <c r="CC53" s="62"/>
      <c r="CD53" s="62"/>
      <c r="CE53" s="62"/>
      <c r="CF53" s="62"/>
      <c r="CG53" s="62"/>
      <c r="CH53" s="62"/>
      <c r="CI53" s="62"/>
      <c r="CJ53" s="62"/>
      <c r="CK53" s="62"/>
      <c r="CL53" s="62"/>
      <c r="CM53" s="62"/>
      <c r="CN53" s="62"/>
      <c r="CO53" s="62"/>
      <c r="CP53" s="62"/>
      <c r="CQ53" s="62"/>
      <c r="CR53" s="62"/>
      <c r="CS53" s="62"/>
      <c r="CT53" s="62"/>
      <c r="CU53" s="62"/>
      <c r="CV53" s="62"/>
      <c r="CW53" s="62"/>
      <c r="CX53" s="62"/>
      <c r="CY53" s="62"/>
      <c r="CZ53" s="62"/>
      <c r="DA53" s="62"/>
      <c r="DB53" s="62"/>
      <c r="DC53" s="62"/>
      <c r="DD53" s="62"/>
      <c r="DE53" s="62"/>
      <c r="DF53" s="62"/>
      <c r="DG53" s="62"/>
      <c r="DH53" s="62"/>
      <c r="DI53" s="62"/>
      <c r="DJ53" s="62"/>
      <c r="DK53" s="62"/>
      <c r="DL53" s="62"/>
      <c r="DM53" s="62"/>
      <c r="DN53" s="62"/>
      <c r="DO53" s="62"/>
      <c r="DP53" s="62"/>
      <c r="DQ53" s="62"/>
      <c r="DR53" s="62"/>
      <c r="DS53" s="62"/>
      <c r="DT53" s="62"/>
      <c r="DU53" s="62"/>
      <c r="DV53" s="62"/>
      <c r="DW53" s="62"/>
      <c r="DX53" s="62"/>
      <c r="DY53" s="62"/>
      <c r="DZ53" s="62"/>
      <c r="EA53" s="62"/>
      <c r="EB53" s="62"/>
      <c r="EC53" s="62"/>
      <c r="ED53" s="62"/>
      <c r="EE53" s="62"/>
      <c r="EF53" s="62"/>
      <c r="EG53" s="62"/>
      <c r="EH53" s="62"/>
      <c r="EI53" s="62"/>
      <c r="EJ53" s="62"/>
      <c r="EK53" s="62"/>
      <c r="EL53" s="62"/>
      <c r="EM53" s="62"/>
      <c r="EN53" s="62"/>
    </row>
    <row r="54" spans="1:144" x14ac:dyDescent="0.2">
      <c r="A54" s="14" t="s">
        <v>182</v>
      </c>
      <c r="AQ54" s="62" t="s">
        <v>113</v>
      </c>
      <c r="AR54" s="62"/>
      <c r="AS54" s="62"/>
      <c r="AT54" s="62">
        <v>10</v>
      </c>
      <c r="AU54" s="62"/>
      <c r="AV54" s="62"/>
      <c r="AW54" s="62"/>
      <c r="AX54" s="62"/>
      <c r="AY54" s="62"/>
      <c r="AZ54" s="62"/>
      <c r="BA54" s="62"/>
      <c r="BB54" s="62"/>
      <c r="BC54" s="62"/>
      <c r="BD54" s="62"/>
      <c r="BE54" s="62"/>
      <c r="BF54" s="62"/>
      <c r="BG54" s="62"/>
      <c r="BH54" s="62"/>
      <c r="BI54" s="62"/>
      <c r="BJ54" s="62"/>
      <c r="BK54" s="62"/>
      <c r="BL54" s="62"/>
      <c r="BM54" s="62"/>
      <c r="BN54" s="62"/>
      <c r="BO54" s="62"/>
      <c r="BP54" s="62"/>
      <c r="BQ54" s="62"/>
      <c r="BR54" s="62"/>
      <c r="BS54" s="62"/>
      <c r="BT54" s="62"/>
      <c r="BU54" s="62"/>
      <c r="BV54" s="62"/>
      <c r="BW54" s="62"/>
      <c r="BX54" s="62"/>
      <c r="BY54" s="62"/>
      <c r="BZ54" s="62"/>
      <c r="CA54" s="62"/>
      <c r="CB54" s="62"/>
      <c r="CC54" s="62"/>
      <c r="CD54" s="62"/>
      <c r="CE54" s="62"/>
      <c r="CF54" s="62"/>
      <c r="CG54" s="62"/>
      <c r="CH54" s="62"/>
      <c r="CI54" s="62"/>
      <c r="CJ54" s="62"/>
      <c r="CK54" s="62"/>
      <c r="CL54" s="62"/>
      <c r="CM54" s="62"/>
      <c r="CN54" s="62"/>
      <c r="CO54" s="62"/>
      <c r="CP54" s="62"/>
      <c r="CQ54" s="62"/>
      <c r="CR54" s="62"/>
      <c r="CS54" s="62"/>
      <c r="CT54" s="62"/>
      <c r="CU54" s="62"/>
      <c r="CV54" s="62"/>
      <c r="CW54" s="62"/>
      <c r="CX54" s="62"/>
      <c r="CY54" s="62"/>
      <c r="CZ54" s="62"/>
      <c r="DA54" s="62"/>
      <c r="DB54" s="62"/>
      <c r="DC54" s="62"/>
      <c r="DD54" s="62"/>
      <c r="DE54" s="62"/>
      <c r="DF54" s="62"/>
      <c r="DG54" s="62"/>
      <c r="DH54" s="62"/>
      <c r="DI54" s="62"/>
      <c r="DJ54" s="62"/>
      <c r="DK54" s="62"/>
      <c r="DL54" s="62"/>
      <c r="DM54" s="62"/>
      <c r="DN54" s="62"/>
      <c r="DO54" s="62"/>
      <c r="DP54" s="62"/>
      <c r="DQ54" s="62"/>
      <c r="DR54" s="62"/>
      <c r="DS54" s="62"/>
      <c r="DT54" s="62"/>
      <c r="DU54" s="62"/>
      <c r="DV54" s="62"/>
      <c r="DW54" s="62"/>
      <c r="DX54" s="62"/>
      <c r="DY54" s="62"/>
      <c r="DZ54" s="62"/>
      <c r="EA54" s="62"/>
      <c r="EB54" s="62"/>
      <c r="EC54" s="62"/>
      <c r="ED54" s="62"/>
      <c r="EE54" s="62"/>
      <c r="EF54" s="62"/>
      <c r="EG54" s="62"/>
      <c r="EH54" s="62"/>
      <c r="EI54" s="62"/>
      <c r="EJ54" s="62"/>
      <c r="EK54" s="62"/>
      <c r="EL54" s="62"/>
      <c r="EM54" s="62"/>
      <c r="EN54" s="62"/>
    </row>
    <row r="55" spans="1:144" outlineLevel="1" x14ac:dyDescent="0.2">
      <c r="A55" s="12"/>
      <c r="B55" s="34"/>
      <c r="C55" s="40" t="str">
        <f>"Cutoff value for prediction of "&amp;$I$2&amp;":"</f>
        <v>Cutoff value for prediction of Yes:</v>
      </c>
      <c r="D55" s="41">
        <f>$AT$54/20</f>
        <v>0.5</v>
      </c>
      <c r="E55" s="40" t="s">
        <v>87</v>
      </c>
      <c r="F55" s="42">
        <v>0.40538196118337927</v>
      </c>
      <c r="G55" s="34"/>
      <c r="H55" s="34"/>
      <c r="I55" s="35"/>
      <c r="AQ55" s="62" t="s">
        <v>114</v>
      </c>
      <c r="AR55" s="62">
        <v>-9.9999999999999995E-8</v>
      </c>
      <c r="AS55" s="62">
        <v>9.9999000000000008E-3</v>
      </c>
      <c r="AT55" s="62">
        <v>1.9999900000000001E-2</v>
      </c>
      <c r="AU55" s="62">
        <v>2.9999900000000003E-2</v>
      </c>
      <c r="AV55" s="62">
        <v>3.9999900000000005E-2</v>
      </c>
      <c r="AW55" s="62">
        <v>4.9999900000000007E-2</v>
      </c>
      <c r="AX55" s="62">
        <v>5.9999900000000009E-2</v>
      </c>
      <c r="AY55" s="62">
        <v>6.9999900000000004E-2</v>
      </c>
      <c r="AZ55" s="62">
        <v>7.9999899999999999E-2</v>
      </c>
      <c r="BA55" s="62">
        <v>8.9999899999999994E-2</v>
      </c>
      <c r="BB55" s="62">
        <v>9.9999899999999989E-2</v>
      </c>
      <c r="BC55" s="62">
        <v>0.10999989999999998</v>
      </c>
      <c r="BD55" s="62">
        <v>0.11999989999999998</v>
      </c>
      <c r="BE55" s="62">
        <v>0.12999989999999997</v>
      </c>
      <c r="BF55" s="62">
        <v>0.13999989999999998</v>
      </c>
      <c r="BG55" s="62">
        <v>0.14999989999999999</v>
      </c>
      <c r="BH55" s="62">
        <v>0.1599999</v>
      </c>
      <c r="BI55" s="62">
        <v>0.16999990000000001</v>
      </c>
      <c r="BJ55" s="62">
        <v>0.17999990000000002</v>
      </c>
      <c r="BK55" s="62">
        <v>0.18999990000000003</v>
      </c>
      <c r="BL55" s="62">
        <v>0.19999990000000004</v>
      </c>
      <c r="BM55" s="62">
        <v>0.20999990000000004</v>
      </c>
      <c r="BN55" s="62">
        <v>0.21999990000000005</v>
      </c>
      <c r="BO55" s="62">
        <v>0.22999990000000006</v>
      </c>
      <c r="BP55" s="62">
        <v>0.23999990000000007</v>
      </c>
      <c r="BQ55" s="62">
        <v>0.24999990000000008</v>
      </c>
      <c r="BR55" s="62">
        <v>0.25999990000000006</v>
      </c>
      <c r="BS55" s="62">
        <v>0.26999990000000007</v>
      </c>
      <c r="BT55" s="62">
        <v>0.27999990000000008</v>
      </c>
      <c r="BU55" s="62">
        <v>0.28999990000000009</v>
      </c>
      <c r="BV55" s="62">
        <v>0.2999999000000001</v>
      </c>
      <c r="BW55" s="62">
        <v>0.30999990000000011</v>
      </c>
      <c r="BX55" s="62">
        <v>0.31999990000000011</v>
      </c>
      <c r="BY55" s="62">
        <v>0.32999990000000012</v>
      </c>
      <c r="BZ55" s="62">
        <v>0.33999990000000013</v>
      </c>
      <c r="CA55" s="62">
        <v>0.34999990000000014</v>
      </c>
      <c r="CB55" s="62">
        <v>0.35999990000000015</v>
      </c>
      <c r="CC55" s="62">
        <v>0.36999990000000016</v>
      </c>
      <c r="CD55" s="62">
        <v>0.37999990000000017</v>
      </c>
      <c r="CE55" s="62">
        <v>0.38999990000000018</v>
      </c>
      <c r="CF55" s="62">
        <v>0.39999990000000019</v>
      </c>
      <c r="CG55" s="62">
        <v>0.40999990000000019</v>
      </c>
      <c r="CH55" s="62">
        <v>0.4199999000000002</v>
      </c>
      <c r="CI55" s="62">
        <v>0.42999990000000021</v>
      </c>
      <c r="CJ55" s="62">
        <v>0.43999990000000022</v>
      </c>
      <c r="CK55" s="62">
        <v>0.44999990000000023</v>
      </c>
      <c r="CL55" s="62">
        <v>0.45999990000000024</v>
      </c>
      <c r="CM55" s="62">
        <v>0.46999990000000025</v>
      </c>
      <c r="CN55" s="62">
        <v>0.47999990000000026</v>
      </c>
      <c r="CO55" s="62">
        <v>0.48999990000000027</v>
      </c>
      <c r="CP55" s="62">
        <v>0.49999990000000027</v>
      </c>
      <c r="CQ55" s="62">
        <v>0.50999990000000028</v>
      </c>
      <c r="CR55" s="62">
        <v>0.51999990000000029</v>
      </c>
      <c r="CS55" s="62">
        <v>0.5299999000000003</v>
      </c>
      <c r="CT55" s="62">
        <v>0.53999990000000031</v>
      </c>
      <c r="CU55" s="62">
        <v>0.54999990000000032</v>
      </c>
      <c r="CV55" s="62">
        <v>0.55999990000000033</v>
      </c>
      <c r="CW55" s="62">
        <v>0.56999990000000034</v>
      </c>
      <c r="CX55" s="62">
        <v>0.57999990000000035</v>
      </c>
      <c r="CY55" s="62">
        <v>0.58999990000000035</v>
      </c>
      <c r="CZ55" s="62">
        <v>0.59999990000000036</v>
      </c>
      <c r="DA55" s="62">
        <v>0.60999990000000037</v>
      </c>
      <c r="DB55" s="62">
        <v>0.61999990000000038</v>
      </c>
      <c r="DC55" s="62">
        <v>0.62999990000000039</v>
      </c>
      <c r="DD55" s="62">
        <v>0.6399999000000004</v>
      </c>
      <c r="DE55" s="62">
        <v>0.64999990000000041</v>
      </c>
      <c r="DF55" s="62">
        <v>0.65999990000000042</v>
      </c>
      <c r="DG55" s="62">
        <v>0.66999990000000043</v>
      </c>
      <c r="DH55" s="62">
        <v>0.67999990000000043</v>
      </c>
      <c r="DI55" s="62">
        <v>0.68999990000000044</v>
      </c>
      <c r="DJ55" s="62">
        <v>0.69999990000000045</v>
      </c>
      <c r="DK55" s="62">
        <v>0.70999990000000046</v>
      </c>
      <c r="DL55" s="62">
        <v>0.71999990000000047</v>
      </c>
      <c r="DM55" s="62">
        <v>0.72999990000000048</v>
      </c>
      <c r="DN55" s="62">
        <v>0.73999990000000049</v>
      </c>
      <c r="DO55" s="62">
        <v>0.7499999000000005</v>
      </c>
      <c r="DP55" s="62">
        <v>0.75999990000000051</v>
      </c>
      <c r="DQ55" s="62">
        <v>0.76999990000000051</v>
      </c>
      <c r="DR55" s="62">
        <v>0.77999990000000052</v>
      </c>
      <c r="DS55" s="62">
        <v>0.78999990000000053</v>
      </c>
      <c r="DT55" s="62">
        <v>0.79999990000000054</v>
      </c>
      <c r="DU55" s="62">
        <v>0.80999990000000055</v>
      </c>
      <c r="DV55" s="62">
        <v>0.81999990000000056</v>
      </c>
      <c r="DW55" s="62">
        <v>0.82999990000000057</v>
      </c>
      <c r="DX55" s="62">
        <v>0.83999990000000058</v>
      </c>
      <c r="DY55" s="62">
        <v>0.84999990000000059</v>
      </c>
      <c r="DZ55" s="62">
        <v>0.85999990000000059</v>
      </c>
      <c r="EA55" s="62">
        <v>0.8699999000000006</v>
      </c>
      <c r="EB55" s="62">
        <v>0.87999990000000061</v>
      </c>
      <c r="EC55" s="62">
        <v>0.88999990000000062</v>
      </c>
      <c r="ED55" s="62">
        <v>0.89999990000000063</v>
      </c>
      <c r="EE55" s="62">
        <v>0.90999990000000064</v>
      </c>
      <c r="EF55" s="62">
        <v>0.91999990000000065</v>
      </c>
      <c r="EG55" s="62">
        <v>0.92999990000000066</v>
      </c>
      <c r="EH55" s="62">
        <v>0.93999990000000067</v>
      </c>
      <c r="EI55" s="62">
        <v>0.94999990000000067</v>
      </c>
      <c r="EJ55" s="62">
        <v>0.95999990000000068</v>
      </c>
      <c r="EK55" s="62">
        <v>0.96999990000000069</v>
      </c>
      <c r="EL55" s="62">
        <v>0.9799999000000007</v>
      </c>
      <c r="EM55" s="62">
        <v>0.98999990000000071</v>
      </c>
      <c r="EN55" s="62">
        <v>0.99999990000000072</v>
      </c>
    </row>
    <row r="56" spans="1:144" outlineLevel="1" x14ac:dyDescent="0.2">
      <c r="A56" s="11"/>
      <c r="B56" s="43" t="s">
        <v>88</v>
      </c>
      <c r="C56" s="36"/>
      <c r="D56" s="36"/>
      <c r="E56" s="36"/>
      <c r="F56" s="36"/>
      <c r="G56" s="43" t="s">
        <v>88</v>
      </c>
      <c r="H56" s="36"/>
      <c r="I56" s="37"/>
      <c r="AQ56" s="73" t="s">
        <v>115</v>
      </c>
      <c r="AR56" s="62">
        <v>500</v>
      </c>
      <c r="AS56" s="62">
        <v>500</v>
      </c>
      <c r="AT56" s="62">
        <v>500</v>
      </c>
      <c r="AU56" s="62">
        <v>499</v>
      </c>
      <c r="AV56" s="62">
        <v>499</v>
      </c>
      <c r="AW56" s="62">
        <v>494</v>
      </c>
      <c r="AX56" s="62">
        <v>487</v>
      </c>
      <c r="AY56" s="62">
        <v>470</v>
      </c>
      <c r="AZ56" s="62">
        <v>458</v>
      </c>
      <c r="BA56" s="62">
        <v>439</v>
      </c>
      <c r="BB56" s="62">
        <v>420</v>
      </c>
      <c r="BC56" s="62">
        <v>401</v>
      </c>
      <c r="BD56" s="62">
        <v>384</v>
      </c>
      <c r="BE56" s="62">
        <v>368</v>
      </c>
      <c r="BF56" s="62">
        <v>353</v>
      </c>
      <c r="BG56" s="62">
        <v>337</v>
      </c>
      <c r="BH56" s="62">
        <v>322</v>
      </c>
      <c r="BI56" s="62">
        <v>308</v>
      </c>
      <c r="BJ56" s="62">
        <v>291</v>
      </c>
      <c r="BK56" s="62">
        <v>277</v>
      </c>
      <c r="BL56" s="62">
        <v>264</v>
      </c>
      <c r="BM56" s="62">
        <v>244</v>
      </c>
      <c r="BN56" s="62">
        <v>233</v>
      </c>
      <c r="BO56" s="62">
        <v>223</v>
      </c>
      <c r="BP56" s="62">
        <v>211</v>
      </c>
      <c r="BQ56" s="62">
        <v>198</v>
      </c>
      <c r="BR56" s="62">
        <v>191</v>
      </c>
      <c r="BS56" s="62">
        <v>186</v>
      </c>
      <c r="BT56" s="62">
        <v>179</v>
      </c>
      <c r="BU56" s="62">
        <v>174</v>
      </c>
      <c r="BV56" s="62">
        <v>166</v>
      </c>
      <c r="BW56" s="62">
        <v>158</v>
      </c>
      <c r="BX56" s="62">
        <v>151</v>
      </c>
      <c r="BY56" s="62">
        <v>142</v>
      </c>
      <c r="BZ56" s="62">
        <v>136</v>
      </c>
      <c r="CA56" s="62">
        <v>125</v>
      </c>
      <c r="CB56" s="62">
        <v>117</v>
      </c>
      <c r="CC56" s="62">
        <v>114</v>
      </c>
      <c r="CD56" s="62">
        <v>105</v>
      </c>
      <c r="CE56" s="62">
        <v>100</v>
      </c>
      <c r="CF56" s="62">
        <v>94</v>
      </c>
      <c r="CG56" s="62">
        <v>89</v>
      </c>
      <c r="CH56" s="62">
        <v>84</v>
      </c>
      <c r="CI56" s="62">
        <v>79</v>
      </c>
      <c r="CJ56" s="62">
        <v>76</v>
      </c>
      <c r="CK56" s="62">
        <v>66</v>
      </c>
      <c r="CL56" s="62">
        <v>61</v>
      </c>
      <c r="CM56" s="62">
        <v>56</v>
      </c>
      <c r="CN56" s="62">
        <v>52</v>
      </c>
      <c r="CO56" s="62">
        <v>46</v>
      </c>
      <c r="CP56" s="62">
        <v>41</v>
      </c>
      <c r="CQ56" s="62">
        <v>38</v>
      </c>
      <c r="CR56" s="62">
        <v>34</v>
      </c>
      <c r="CS56" s="62">
        <v>29</v>
      </c>
      <c r="CT56" s="62">
        <v>26</v>
      </c>
      <c r="CU56" s="62">
        <v>23</v>
      </c>
      <c r="CV56" s="62">
        <v>21</v>
      </c>
      <c r="CW56" s="62">
        <v>20</v>
      </c>
      <c r="CX56" s="62">
        <v>15</v>
      </c>
      <c r="CY56" s="62">
        <v>12</v>
      </c>
      <c r="CZ56" s="62">
        <v>11</v>
      </c>
      <c r="DA56" s="62">
        <v>10</v>
      </c>
      <c r="DB56" s="62">
        <v>8</v>
      </c>
      <c r="DC56" s="62">
        <v>6</v>
      </c>
      <c r="DD56" s="62">
        <v>6</v>
      </c>
      <c r="DE56" s="62">
        <v>5</v>
      </c>
      <c r="DF56" s="62">
        <v>5</v>
      </c>
      <c r="DG56" s="62">
        <v>3</v>
      </c>
      <c r="DH56" s="62">
        <v>2</v>
      </c>
      <c r="DI56" s="62">
        <v>2</v>
      </c>
      <c r="DJ56" s="62">
        <v>2</v>
      </c>
      <c r="DK56" s="62">
        <v>2</v>
      </c>
      <c r="DL56" s="62">
        <v>2</v>
      </c>
      <c r="DM56" s="62">
        <v>2</v>
      </c>
      <c r="DN56" s="62">
        <v>1</v>
      </c>
      <c r="DO56" s="62">
        <v>0</v>
      </c>
      <c r="DP56" s="62">
        <v>0</v>
      </c>
      <c r="DQ56" s="62">
        <v>0</v>
      </c>
      <c r="DR56" s="62">
        <v>0</v>
      </c>
      <c r="DS56" s="62">
        <v>0</v>
      </c>
      <c r="DT56" s="62">
        <v>0</v>
      </c>
      <c r="DU56" s="62">
        <v>0</v>
      </c>
      <c r="DV56" s="62">
        <v>0</v>
      </c>
      <c r="DW56" s="62">
        <v>0</v>
      </c>
      <c r="DX56" s="62">
        <v>0</v>
      </c>
      <c r="DY56" s="62">
        <v>0</v>
      </c>
      <c r="DZ56" s="62">
        <v>0</v>
      </c>
      <c r="EA56" s="62">
        <v>0</v>
      </c>
      <c r="EB56" s="62">
        <v>0</v>
      </c>
      <c r="EC56" s="62">
        <v>0</v>
      </c>
      <c r="ED56" s="62">
        <v>0</v>
      </c>
      <c r="EE56" s="62">
        <v>0</v>
      </c>
      <c r="EF56" s="62">
        <v>0</v>
      </c>
      <c r="EG56" s="62">
        <v>0</v>
      </c>
      <c r="EH56" s="62">
        <v>0</v>
      </c>
      <c r="EI56" s="62">
        <v>0</v>
      </c>
      <c r="EJ56" s="62">
        <v>0</v>
      </c>
      <c r="EK56" s="62">
        <v>0</v>
      </c>
      <c r="EL56" s="62">
        <v>0</v>
      </c>
      <c r="EM56" s="62">
        <v>0</v>
      </c>
      <c r="EN56" s="62">
        <v>0</v>
      </c>
    </row>
    <row r="57" spans="1:144" outlineLevel="1" x14ac:dyDescent="0.2">
      <c r="A57" s="44" t="s">
        <v>89</v>
      </c>
      <c r="B57" s="36" t="str">
        <f>"# "&amp;$H$2</f>
        <v># No</v>
      </c>
      <c r="C57" s="36" t="str">
        <f>"# "&amp;$I$2</f>
        <v># Yes</v>
      </c>
      <c r="D57" s="36" t="s">
        <v>90</v>
      </c>
      <c r="E57" s="36"/>
      <c r="F57" s="43" t="s">
        <v>91</v>
      </c>
      <c r="G57" s="36" t="str">
        <f>"% "&amp;$H$2</f>
        <v>% No</v>
      </c>
      <c r="H57" s="36" t="str">
        <f>"% "&amp;$I$2</f>
        <v>% Yes</v>
      </c>
      <c r="I57" s="37" t="s">
        <v>90</v>
      </c>
      <c r="AQ57" s="73" t="s">
        <v>116</v>
      </c>
      <c r="AR57" s="62">
        <v>125</v>
      </c>
      <c r="AS57" s="62">
        <v>125</v>
      </c>
      <c r="AT57" s="62">
        <v>125</v>
      </c>
      <c r="AU57" s="62">
        <v>125</v>
      </c>
      <c r="AV57" s="62">
        <v>125</v>
      </c>
      <c r="AW57" s="62">
        <v>125</v>
      </c>
      <c r="AX57" s="62">
        <v>124</v>
      </c>
      <c r="AY57" s="62">
        <v>124</v>
      </c>
      <c r="AZ57" s="62">
        <v>124</v>
      </c>
      <c r="BA57" s="62">
        <v>120</v>
      </c>
      <c r="BB57" s="62">
        <v>119</v>
      </c>
      <c r="BC57" s="62">
        <v>118</v>
      </c>
      <c r="BD57" s="62">
        <v>116</v>
      </c>
      <c r="BE57" s="62">
        <v>114</v>
      </c>
      <c r="BF57" s="62">
        <v>112</v>
      </c>
      <c r="BG57" s="62">
        <v>106</v>
      </c>
      <c r="BH57" s="62">
        <v>104</v>
      </c>
      <c r="BI57" s="62">
        <v>102</v>
      </c>
      <c r="BJ57" s="62">
        <v>98</v>
      </c>
      <c r="BK57" s="62">
        <v>97</v>
      </c>
      <c r="BL57" s="62">
        <v>96</v>
      </c>
      <c r="BM57" s="62">
        <v>92</v>
      </c>
      <c r="BN57" s="62">
        <v>90</v>
      </c>
      <c r="BO57" s="62">
        <v>88</v>
      </c>
      <c r="BP57" s="62">
        <v>81</v>
      </c>
      <c r="BQ57" s="62">
        <v>80</v>
      </c>
      <c r="BR57" s="62">
        <v>80</v>
      </c>
      <c r="BS57" s="62">
        <v>80</v>
      </c>
      <c r="BT57" s="62">
        <v>79</v>
      </c>
      <c r="BU57" s="62">
        <v>79</v>
      </c>
      <c r="BV57" s="62">
        <v>78</v>
      </c>
      <c r="BW57" s="62">
        <v>74</v>
      </c>
      <c r="BX57" s="62">
        <v>71</v>
      </c>
      <c r="BY57" s="62">
        <v>67</v>
      </c>
      <c r="BZ57" s="62">
        <v>64</v>
      </c>
      <c r="CA57" s="62">
        <v>61</v>
      </c>
      <c r="CB57" s="62">
        <v>59</v>
      </c>
      <c r="CC57" s="62">
        <v>57</v>
      </c>
      <c r="CD57" s="62">
        <v>53</v>
      </c>
      <c r="CE57" s="62">
        <v>52</v>
      </c>
      <c r="CF57" s="62">
        <v>49</v>
      </c>
      <c r="CG57" s="62">
        <v>47</v>
      </c>
      <c r="CH57" s="62">
        <v>46</v>
      </c>
      <c r="CI57" s="62">
        <v>44</v>
      </c>
      <c r="CJ57" s="62">
        <v>42</v>
      </c>
      <c r="CK57" s="62">
        <v>37</v>
      </c>
      <c r="CL57" s="62">
        <v>34</v>
      </c>
      <c r="CM57" s="62">
        <v>31</v>
      </c>
      <c r="CN57" s="62">
        <v>29</v>
      </c>
      <c r="CO57" s="62">
        <v>24</v>
      </c>
      <c r="CP57" s="62">
        <v>22</v>
      </c>
      <c r="CQ57" s="62">
        <v>21</v>
      </c>
      <c r="CR57" s="62">
        <v>18</v>
      </c>
      <c r="CS57" s="62">
        <v>14</v>
      </c>
      <c r="CT57" s="62">
        <v>13</v>
      </c>
      <c r="CU57" s="62">
        <v>11</v>
      </c>
      <c r="CV57" s="62">
        <v>10</v>
      </c>
      <c r="CW57" s="62">
        <v>10</v>
      </c>
      <c r="CX57" s="62">
        <v>7</v>
      </c>
      <c r="CY57" s="62">
        <v>5</v>
      </c>
      <c r="CZ57" s="62">
        <v>4</v>
      </c>
      <c r="DA57" s="62">
        <v>4</v>
      </c>
      <c r="DB57" s="62">
        <v>4</v>
      </c>
      <c r="DC57" s="62">
        <v>3</v>
      </c>
      <c r="DD57" s="62">
        <v>3</v>
      </c>
      <c r="DE57" s="62">
        <v>3</v>
      </c>
      <c r="DF57" s="62">
        <v>3</v>
      </c>
      <c r="DG57" s="62">
        <v>1</v>
      </c>
      <c r="DH57" s="62">
        <v>0</v>
      </c>
      <c r="DI57" s="62">
        <v>0</v>
      </c>
      <c r="DJ57" s="62">
        <v>0</v>
      </c>
      <c r="DK57" s="62">
        <v>0</v>
      </c>
      <c r="DL57" s="62">
        <v>0</v>
      </c>
      <c r="DM57" s="62">
        <v>0</v>
      </c>
      <c r="DN57" s="62">
        <v>0</v>
      </c>
      <c r="DO57" s="62">
        <v>0</v>
      </c>
      <c r="DP57" s="62">
        <v>0</v>
      </c>
      <c r="DQ57" s="62">
        <v>0</v>
      </c>
      <c r="DR57" s="62">
        <v>0</v>
      </c>
      <c r="DS57" s="62">
        <v>0</v>
      </c>
      <c r="DT57" s="62">
        <v>0</v>
      </c>
      <c r="DU57" s="62">
        <v>0</v>
      </c>
      <c r="DV57" s="62">
        <v>0</v>
      </c>
      <c r="DW57" s="62">
        <v>0</v>
      </c>
      <c r="DX57" s="62">
        <v>0</v>
      </c>
      <c r="DY57" s="62">
        <v>0</v>
      </c>
      <c r="DZ57" s="62">
        <v>0</v>
      </c>
      <c r="EA57" s="62">
        <v>0</v>
      </c>
      <c r="EB57" s="62">
        <v>0</v>
      </c>
      <c r="EC57" s="62">
        <v>0</v>
      </c>
      <c r="ED57" s="62">
        <v>0</v>
      </c>
      <c r="EE57" s="62">
        <v>0</v>
      </c>
      <c r="EF57" s="62">
        <v>0</v>
      </c>
      <c r="EG57" s="62">
        <v>0</v>
      </c>
      <c r="EH57" s="62">
        <v>0</v>
      </c>
      <c r="EI57" s="62">
        <v>0</v>
      </c>
      <c r="EJ57" s="62">
        <v>0</v>
      </c>
      <c r="EK57" s="62">
        <v>0</v>
      </c>
      <c r="EL57" s="62">
        <v>0</v>
      </c>
      <c r="EM57" s="62">
        <v>0</v>
      </c>
      <c r="EN57" s="62">
        <v>0</v>
      </c>
    </row>
    <row r="58" spans="1:144" outlineLevel="1" x14ac:dyDescent="0.2">
      <c r="A58" s="45" t="str">
        <f>"# "&amp;$H$2</f>
        <v># No</v>
      </c>
      <c r="B58" s="50">
        <f>B60-B59</f>
        <v>356</v>
      </c>
      <c r="C58" s="51">
        <f>C60-C59</f>
        <v>19</v>
      </c>
      <c r="D58" s="52">
        <f>D60-D59</f>
        <v>375</v>
      </c>
      <c r="E58" s="36"/>
      <c r="F58" s="46" t="str">
        <f>"% "&amp;$H$2</f>
        <v>% No</v>
      </c>
      <c r="G58" s="55">
        <f>B58/D60</f>
        <v>0.71199999999999997</v>
      </c>
      <c r="H58" s="56">
        <f>C58/D60</f>
        <v>3.7999999999999999E-2</v>
      </c>
      <c r="I58" s="57">
        <f>D58/D60</f>
        <v>0.75</v>
      </c>
      <c r="AQ58" s="73" t="s">
        <v>117</v>
      </c>
      <c r="AR58" s="62">
        <v>375</v>
      </c>
      <c r="AS58" s="62">
        <v>375</v>
      </c>
      <c r="AT58" s="62">
        <v>375</v>
      </c>
      <c r="AU58" s="62">
        <v>374</v>
      </c>
      <c r="AV58" s="62">
        <v>374</v>
      </c>
      <c r="AW58" s="62">
        <v>369</v>
      </c>
      <c r="AX58" s="62">
        <v>363</v>
      </c>
      <c r="AY58" s="62">
        <v>346</v>
      </c>
      <c r="AZ58" s="62">
        <v>334</v>
      </c>
      <c r="BA58" s="62">
        <v>319</v>
      </c>
      <c r="BB58" s="62">
        <v>301</v>
      </c>
      <c r="BC58" s="62">
        <v>283</v>
      </c>
      <c r="BD58" s="62">
        <v>268</v>
      </c>
      <c r="BE58" s="62">
        <v>254</v>
      </c>
      <c r="BF58" s="62">
        <v>241</v>
      </c>
      <c r="BG58" s="62">
        <v>231</v>
      </c>
      <c r="BH58" s="62">
        <v>218</v>
      </c>
      <c r="BI58" s="62">
        <v>206</v>
      </c>
      <c r="BJ58" s="62">
        <v>193</v>
      </c>
      <c r="BK58" s="62">
        <v>180</v>
      </c>
      <c r="BL58" s="62">
        <v>168</v>
      </c>
      <c r="BM58" s="62">
        <v>152</v>
      </c>
      <c r="BN58" s="62">
        <v>143</v>
      </c>
      <c r="BO58" s="62">
        <v>135</v>
      </c>
      <c r="BP58" s="62">
        <v>130</v>
      </c>
      <c r="BQ58" s="62">
        <v>118</v>
      </c>
      <c r="BR58" s="62">
        <v>111</v>
      </c>
      <c r="BS58" s="62">
        <v>106</v>
      </c>
      <c r="BT58" s="62">
        <v>100</v>
      </c>
      <c r="BU58" s="62">
        <v>95</v>
      </c>
      <c r="BV58" s="62">
        <v>88</v>
      </c>
      <c r="BW58" s="62">
        <v>84</v>
      </c>
      <c r="BX58" s="62">
        <v>80</v>
      </c>
      <c r="BY58" s="62">
        <v>75</v>
      </c>
      <c r="BZ58" s="62">
        <v>72</v>
      </c>
      <c r="CA58" s="62">
        <v>64</v>
      </c>
      <c r="CB58" s="62">
        <v>58</v>
      </c>
      <c r="CC58" s="62">
        <v>57</v>
      </c>
      <c r="CD58" s="62">
        <v>52</v>
      </c>
      <c r="CE58" s="62">
        <v>48</v>
      </c>
      <c r="CF58" s="62">
        <v>45</v>
      </c>
      <c r="CG58" s="62">
        <v>42</v>
      </c>
      <c r="CH58" s="62">
        <v>38</v>
      </c>
      <c r="CI58" s="62">
        <v>35</v>
      </c>
      <c r="CJ58" s="62">
        <v>34</v>
      </c>
      <c r="CK58" s="62">
        <v>29</v>
      </c>
      <c r="CL58" s="62">
        <v>27</v>
      </c>
      <c r="CM58" s="62">
        <v>25</v>
      </c>
      <c r="CN58" s="62">
        <v>23</v>
      </c>
      <c r="CO58" s="62">
        <v>22</v>
      </c>
      <c r="CP58" s="62">
        <v>19</v>
      </c>
      <c r="CQ58" s="62">
        <v>17</v>
      </c>
      <c r="CR58" s="62">
        <v>16</v>
      </c>
      <c r="CS58" s="62">
        <v>15</v>
      </c>
      <c r="CT58" s="62">
        <v>13</v>
      </c>
      <c r="CU58" s="62">
        <v>12</v>
      </c>
      <c r="CV58" s="62">
        <v>11</v>
      </c>
      <c r="CW58" s="62">
        <v>10</v>
      </c>
      <c r="CX58" s="62">
        <v>8</v>
      </c>
      <c r="CY58" s="62">
        <v>7</v>
      </c>
      <c r="CZ58" s="62">
        <v>7</v>
      </c>
      <c r="DA58" s="62">
        <v>6</v>
      </c>
      <c r="DB58" s="62">
        <v>4</v>
      </c>
      <c r="DC58" s="62">
        <v>3</v>
      </c>
      <c r="DD58" s="62">
        <v>3</v>
      </c>
      <c r="DE58" s="62">
        <v>2</v>
      </c>
      <c r="DF58" s="62">
        <v>2</v>
      </c>
      <c r="DG58" s="62">
        <v>2</v>
      </c>
      <c r="DH58" s="62">
        <v>2</v>
      </c>
      <c r="DI58" s="62">
        <v>2</v>
      </c>
      <c r="DJ58" s="62">
        <v>2</v>
      </c>
      <c r="DK58" s="62">
        <v>2</v>
      </c>
      <c r="DL58" s="62">
        <v>2</v>
      </c>
      <c r="DM58" s="62">
        <v>2</v>
      </c>
      <c r="DN58" s="62">
        <v>1</v>
      </c>
      <c r="DO58" s="62">
        <v>0</v>
      </c>
      <c r="DP58" s="62">
        <v>0</v>
      </c>
      <c r="DQ58" s="62">
        <v>0</v>
      </c>
      <c r="DR58" s="62">
        <v>0</v>
      </c>
      <c r="DS58" s="62">
        <v>0</v>
      </c>
      <c r="DT58" s="62">
        <v>0</v>
      </c>
      <c r="DU58" s="62">
        <v>0</v>
      </c>
      <c r="DV58" s="62">
        <v>0</v>
      </c>
      <c r="DW58" s="62">
        <v>0</v>
      </c>
      <c r="DX58" s="62">
        <v>0</v>
      </c>
      <c r="DY58" s="62">
        <v>0</v>
      </c>
      <c r="DZ58" s="62">
        <v>0</v>
      </c>
      <c r="EA58" s="62">
        <v>0</v>
      </c>
      <c r="EB58" s="62">
        <v>0</v>
      </c>
      <c r="EC58" s="62">
        <v>0</v>
      </c>
      <c r="ED58" s="62">
        <v>0</v>
      </c>
      <c r="EE58" s="62">
        <v>0</v>
      </c>
      <c r="EF58" s="62">
        <v>0</v>
      </c>
      <c r="EG58" s="62">
        <v>0</v>
      </c>
      <c r="EH58" s="62">
        <v>0</v>
      </c>
      <c r="EI58" s="62">
        <v>0</v>
      </c>
      <c r="EJ58" s="62">
        <v>0</v>
      </c>
      <c r="EK58" s="62">
        <v>0</v>
      </c>
      <c r="EL58" s="62">
        <v>0</v>
      </c>
      <c r="EM58" s="62">
        <v>0</v>
      </c>
      <c r="EN58" s="62">
        <v>0</v>
      </c>
    </row>
    <row r="59" spans="1:144" outlineLevel="1" x14ac:dyDescent="0.2">
      <c r="A59" s="45" t="str">
        <f>"# "&amp;$I$2</f>
        <v># Yes</v>
      </c>
      <c r="B59" s="53">
        <f>D59-C59</f>
        <v>103</v>
      </c>
      <c r="C59" s="54">
        <f>INDEX($AR$57:$EN$57,MATCH(D55,$AR$55:$EN$55,1))</f>
        <v>22</v>
      </c>
      <c r="D59" s="52">
        <f>$E$11 * $F$11</f>
        <v>125</v>
      </c>
      <c r="E59" s="36"/>
      <c r="F59" s="46" t="str">
        <f>"% "&amp;$I$2</f>
        <v>% Yes</v>
      </c>
      <c r="G59" s="58">
        <f>B59/D60</f>
        <v>0.20599999999999999</v>
      </c>
      <c r="H59" s="59">
        <f>C59/D60</f>
        <v>4.3999999999999997E-2</v>
      </c>
      <c r="I59" s="57">
        <f>D59/D60</f>
        <v>0.25</v>
      </c>
      <c r="AQ59" s="73" t="s">
        <v>118</v>
      </c>
      <c r="AR59" s="62">
        <v>0</v>
      </c>
      <c r="AS59" s="62">
        <v>0</v>
      </c>
      <c r="AT59" s="62">
        <v>0</v>
      </c>
      <c r="AU59" s="62">
        <v>1</v>
      </c>
      <c r="AV59" s="62">
        <v>1</v>
      </c>
      <c r="AW59" s="62">
        <v>6</v>
      </c>
      <c r="AX59" s="62">
        <v>12</v>
      </c>
      <c r="AY59" s="62">
        <v>29</v>
      </c>
      <c r="AZ59" s="62">
        <v>41</v>
      </c>
      <c r="BA59" s="62">
        <v>56</v>
      </c>
      <c r="BB59" s="62">
        <v>74</v>
      </c>
      <c r="BC59" s="62">
        <v>92</v>
      </c>
      <c r="BD59" s="62">
        <v>107</v>
      </c>
      <c r="BE59" s="62">
        <v>121</v>
      </c>
      <c r="BF59" s="62">
        <v>134</v>
      </c>
      <c r="BG59" s="62">
        <v>144</v>
      </c>
      <c r="BH59" s="62">
        <v>157</v>
      </c>
      <c r="BI59" s="62">
        <v>169</v>
      </c>
      <c r="BJ59" s="62">
        <v>182</v>
      </c>
      <c r="BK59" s="62">
        <v>195</v>
      </c>
      <c r="BL59" s="62">
        <v>207</v>
      </c>
      <c r="BM59" s="62">
        <v>223</v>
      </c>
      <c r="BN59" s="62">
        <v>232</v>
      </c>
      <c r="BO59" s="62">
        <v>240</v>
      </c>
      <c r="BP59" s="62">
        <v>245</v>
      </c>
      <c r="BQ59" s="62">
        <v>257</v>
      </c>
      <c r="BR59" s="62">
        <v>264</v>
      </c>
      <c r="BS59" s="62">
        <v>269</v>
      </c>
      <c r="BT59" s="62">
        <v>275</v>
      </c>
      <c r="BU59" s="62">
        <v>280</v>
      </c>
      <c r="BV59" s="62">
        <v>287</v>
      </c>
      <c r="BW59" s="62">
        <v>291</v>
      </c>
      <c r="BX59" s="62">
        <v>295</v>
      </c>
      <c r="BY59" s="62">
        <v>300</v>
      </c>
      <c r="BZ59" s="62">
        <v>303</v>
      </c>
      <c r="CA59" s="62">
        <v>311</v>
      </c>
      <c r="CB59" s="62">
        <v>317</v>
      </c>
      <c r="CC59" s="62">
        <v>318</v>
      </c>
      <c r="CD59" s="62">
        <v>323</v>
      </c>
      <c r="CE59" s="62">
        <v>327</v>
      </c>
      <c r="CF59" s="62">
        <v>330</v>
      </c>
      <c r="CG59" s="62">
        <v>333</v>
      </c>
      <c r="CH59" s="62">
        <v>337</v>
      </c>
      <c r="CI59" s="62">
        <v>340</v>
      </c>
      <c r="CJ59" s="62">
        <v>341</v>
      </c>
      <c r="CK59" s="62">
        <v>346</v>
      </c>
      <c r="CL59" s="62">
        <v>348</v>
      </c>
      <c r="CM59" s="62">
        <v>350</v>
      </c>
      <c r="CN59" s="62">
        <v>352</v>
      </c>
      <c r="CO59" s="62">
        <v>353</v>
      </c>
      <c r="CP59" s="62">
        <v>356</v>
      </c>
      <c r="CQ59" s="62">
        <v>358</v>
      </c>
      <c r="CR59" s="62">
        <v>359</v>
      </c>
      <c r="CS59" s="62">
        <v>360</v>
      </c>
      <c r="CT59" s="62">
        <v>362</v>
      </c>
      <c r="CU59" s="62">
        <v>363</v>
      </c>
      <c r="CV59" s="62">
        <v>364</v>
      </c>
      <c r="CW59" s="62">
        <v>365</v>
      </c>
      <c r="CX59" s="62">
        <v>367</v>
      </c>
      <c r="CY59" s="62">
        <v>368</v>
      </c>
      <c r="CZ59" s="62">
        <v>368</v>
      </c>
      <c r="DA59" s="62">
        <v>369</v>
      </c>
      <c r="DB59" s="62">
        <v>371</v>
      </c>
      <c r="DC59" s="62">
        <v>372</v>
      </c>
      <c r="DD59" s="62">
        <v>372</v>
      </c>
      <c r="DE59" s="62">
        <v>373</v>
      </c>
      <c r="DF59" s="62">
        <v>373</v>
      </c>
      <c r="DG59" s="62">
        <v>373</v>
      </c>
      <c r="DH59" s="62">
        <v>373</v>
      </c>
      <c r="DI59" s="62">
        <v>373</v>
      </c>
      <c r="DJ59" s="62">
        <v>373</v>
      </c>
      <c r="DK59" s="62">
        <v>373</v>
      </c>
      <c r="DL59" s="62">
        <v>373</v>
      </c>
      <c r="DM59" s="62">
        <v>373</v>
      </c>
      <c r="DN59" s="62">
        <v>374</v>
      </c>
      <c r="DO59" s="62">
        <v>375</v>
      </c>
      <c r="DP59" s="62">
        <v>375</v>
      </c>
      <c r="DQ59" s="62">
        <v>375</v>
      </c>
      <c r="DR59" s="62">
        <v>375</v>
      </c>
      <c r="DS59" s="62">
        <v>375</v>
      </c>
      <c r="DT59" s="62">
        <v>375</v>
      </c>
      <c r="DU59" s="62">
        <v>375</v>
      </c>
      <c r="DV59" s="62">
        <v>375</v>
      </c>
      <c r="DW59" s="62">
        <v>375</v>
      </c>
      <c r="DX59" s="62">
        <v>375</v>
      </c>
      <c r="DY59" s="62">
        <v>375</v>
      </c>
      <c r="DZ59" s="62">
        <v>375</v>
      </c>
      <c r="EA59" s="62">
        <v>375</v>
      </c>
      <c r="EB59" s="62">
        <v>375</v>
      </c>
      <c r="EC59" s="62">
        <v>375</v>
      </c>
      <c r="ED59" s="62">
        <v>375</v>
      </c>
      <c r="EE59" s="62">
        <v>375</v>
      </c>
      <c r="EF59" s="62">
        <v>375</v>
      </c>
      <c r="EG59" s="62">
        <v>375</v>
      </c>
      <c r="EH59" s="62">
        <v>375</v>
      </c>
      <c r="EI59" s="62">
        <v>375</v>
      </c>
      <c r="EJ59" s="62">
        <v>375</v>
      </c>
      <c r="EK59" s="62">
        <v>375</v>
      </c>
      <c r="EL59" s="62">
        <v>375</v>
      </c>
      <c r="EM59" s="62">
        <v>375</v>
      </c>
      <c r="EN59" s="62">
        <v>375</v>
      </c>
    </row>
    <row r="60" spans="1:144" outlineLevel="1" x14ac:dyDescent="0.2">
      <c r="A60" s="45" t="s">
        <v>90</v>
      </c>
      <c r="B60" s="52">
        <f>D60-C60</f>
        <v>459</v>
      </c>
      <c r="C60" s="52">
        <f>INDEX($AR$56:$EN$56,MATCH(D55,$AR$55:$EN$55,1))</f>
        <v>41</v>
      </c>
      <c r="D60" s="52">
        <f>$F$11</f>
        <v>500</v>
      </c>
      <c r="E60" s="36"/>
      <c r="F60" s="46" t="s">
        <v>90</v>
      </c>
      <c r="G60" s="60">
        <f>B60/D60</f>
        <v>0.91800000000000004</v>
      </c>
      <c r="H60" s="60">
        <f>C60/D60</f>
        <v>8.2000000000000003E-2</v>
      </c>
      <c r="I60" s="57">
        <f>D60/D60</f>
        <v>1</v>
      </c>
      <c r="AQ60" s="73" t="s">
        <v>119</v>
      </c>
      <c r="AR60" s="62">
        <v>0</v>
      </c>
      <c r="AS60" s="62">
        <v>0</v>
      </c>
      <c r="AT60" s="62">
        <v>0</v>
      </c>
      <c r="AU60" s="62">
        <v>0</v>
      </c>
      <c r="AV60" s="62">
        <v>0</v>
      </c>
      <c r="AW60" s="62">
        <v>0</v>
      </c>
      <c r="AX60" s="62">
        <v>1</v>
      </c>
      <c r="AY60" s="62">
        <v>1</v>
      </c>
      <c r="AZ60" s="62">
        <v>1</v>
      </c>
      <c r="BA60" s="62">
        <v>5</v>
      </c>
      <c r="BB60" s="62">
        <v>6</v>
      </c>
      <c r="BC60" s="62">
        <v>7</v>
      </c>
      <c r="BD60" s="62">
        <v>9</v>
      </c>
      <c r="BE60" s="62">
        <v>11</v>
      </c>
      <c r="BF60" s="62">
        <v>13</v>
      </c>
      <c r="BG60" s="62">
        <v>19</v>
      </c>
      <c r="BH60" s="62">
        <v>21</v>
      </c>
      <c r="BI60" s="62">
        <v>23</v>
      </c>
      <c r="BJ60" s="62">
        <v>27</v>
      </c>
      <c r="BK60" s="62">
        <v>28</v>
      </c>
      <c r="BL60" s="62">
        <v>29</v>
      </c>
      <c r="BM60" s="62">
        <v>33</v>
      </c>
      <c r="BN60" s="62">
        <v>35</v>
      </c>
      <c r="BO60" s="62">
        <v>37</v>
      </c>
      <c r="BP60" s="62">
        <v>44</v>
      </c>
      <c r="BQ60" s="62">
        <v>45</v>
      </c>
      <c r="BR60" s="62">
        <v>45</v>
      </c>
      <c r="BS60" s="62">
        <v>45</v>
      </c>
      <c r="BT60" s="62">
        <v>46</v>
      </c>
      <c r="BU60" s="62">
        <v>46</v>
      </c>
      <c r="BV60" s="62">
        <v>47</v>
      </c>
      <c r="BW60" s="62">
        <v>51</v>
      </c>
      <c r="BX60" s="62">
        <v>54</v>
      </c>
      <c r="BY60" s="62">
        <v>58</v>
      </c>
      <c r="BZ60" s="62">
        <v>61</v>
      </c>
      <c r="CA60" s="62">
        <v>64</v>
      </c>
      <c r="CB60" s="62">
        <v>66</v>
      </c>
      <c r="CC60" s="62">
        <v>68</v>
      </c>
      <c r="CD60" s="62">
        <v>72</v>
      </c>
      <c r="CE60" s="62">
        <v>73</v>
      </c>
      <c r="CF60" s="62">
        <v>76</v>
      </c>
      <c r="CG60" s="62">
        <v>78</v>
      </c>
      <c r="CH60" s="62">
        <v>79</v>
      </c>
      <c r="CI60" s="62">
        <v>81</v>
      </c>
      <c r="CJ60" s="62">
        <v>83</v>
      </c>
      <c r="CK60" s="62">
        <v>88</v>
      </c>
      <c r="CL60" s="62">
        <v>91</v>
      </c>
      <c r="CM60" s="62">
        <v>94</v>
      </c>
      <c r="CN60" s="62">
        <v>96</v>
      </c>
      <c r="CO60" s="62">
        <v>101</v>
      </c>
      <c r="CP60" s="62">
        <v>103</v>
      </c>
      <c r="CQ60" s="62">
        <v>104</v>
      </c>
      <c r="CR60" s="62">
        <v>107</v>
      </c>
      <c r="CS60" s="62">
        <v>111</v>
      </c>
      <c r="CT60" s="62">
        <v>112</v>
      </c>
      <c r="CU60" s="62">
        <v>114</v>
      </c>
      <c r="CV60" s="62">
        <v>115</v>
      </c>
      <c r="CW60" s="62">
        <v>115</v>
      </c>
      <c r="CX60" s="62">
        <v>118</v>
      </c>
      <c r="CY60" s="62">
        <v>120</v>
      </c>
      <c r="CZ60" s="62">
        <v>121</v>
      </c>
      <c r="DA60" s="62">
        <v>121</v>
      </c>
      <c r="DB60" s="62">
        <v>121</v>
      </c>
      <c r="DC60" s="62">
        <v>122</v>
      </c>
      <c r="DD60" s="62">
        <v>122</v>
      </c>
      <c r="DE60" s="62">
        <v>122</v>
      </c>
      <c r="DF60" s="62">
        <v>122</v>
      </c>
      <c r="DG60" s="62">
        <v>124</v>
      </c>
      <c r="DH60" s="62">
        <v>125</v>
      </c>
      <c r="DI60" s="62">
        <v>125</v>
      </c>
      <c r="DJ60" s="62">
        <v>125</v>
      </c>
      <c r="DK60" s="62">
        <v>125</v>
      </c>
      <c r="DL60" s="62">
        <v>125</v>
      </c>
      <c r="DM60" s="62">
        <v>125</v>
      </c>
      <c r="DN60" s="62">
        <v>125</v>
      </c>
      <c r="DO60" s="62">
        <v>125</v>
      </c>
      <c r="DP60" s="62">
        <v>125</v>
      </c>
      <c r="DQ60" s="62">
        <v>125</v>
      </c>
      <c r="DR60" s="62">
        <v>125</v>
      </c>
      <c r="DS60" s="62">
        <v>125</v>
      </c>
      <c r="DT60" s="62">
        <v>125</v>
      </c>
      <c r="DU60" s="62">
        <v>125</v>
      </c>
      <c r="DV60" s="62">
        <v>125</v>
      </c>
      <c r="DW60" s="62">
        <v>125</v>
      </c>
      <c r="DX60" s="62">
        <v>125</v>
      </c>
      <c r="DY60" s="62">
        <v>125</v>
      </c>
      <c r="DZ60" s="62">
        <v>125</v>
      </c>
      <c r="EA60" s="62">
        <v>125</v>
      </c>
      <c r="EB60" s="62">
        <v>125</v>
      </c>
      <c r="EC60" s="62">
        <v>125</v>
      </c>
      <c r="ED60" s="62">
        <v>125</v>
      </c>
      <c r="EE60" s="62">
        <v>125</v>
      </c>
      <c r="EF60" s="62">
        <v>125</v>
      </c>
      <c r="EG60" s="62">
        <v>125</v>
      </c>
      <c r="EH60" s="62">
        <v>125</v>
      </c>
      <c r="EI60" s="62">
        <v>125</v>
      </c>
      <c r="EJ60" s="62">
        <v>125</v>
      </c>
      <c r="EK60" s="62">
        <v>125</v>
      </c>
      <c r="EL60" s="62">
        <v>125</v>
      </c>
      <c r="EM60" s="62">
        <v>125</v>
      </c>
      <c r="EN60" s="62">
        <v>125</v>
      </c>
    </row>
    <row r="61" spans="1:144" outlineLevel="1" x14ac:dyDescent="0.2">
      <c r="A61" s="47" t="s">
        <v>92</v>
      </c>
      <c r="B61" s="48">
        <f>G58+H59</f>
        <v>0.75600000000000001</v>
      </c>
      <c r="C61" s="38"/>
      <c r="D61" s="49" t="s">
        <v>93</v>
      </c>
      <c r="E61" s="48">
        <f>H59/I59</f>
        <v>0.17599999999999999</v>
      </c>
      <c r="F61" s="38"/>
      <c r="G61" s="49" t="s">
        <v>94</v>
      </c>
      <c r="H61" s="48">
        <f>G58/I58</f>
        <v>0.94933333333333325</v>
      </c>
      <c r="I61" s="39"/>
      <c r="AQ61" s="73"/>
      <c r="AR61" s="62"/>
      <c r="AS61" s="62"/>
      <c r="AT61" s="62"/>
      <c r="AU61" s="62"/>
      <c r="AV61" s="62"/>
      <c r="AW61" s="62"/>
      <c r="AX61" s="62"/>
      <c r="AY61" s="62"/>
      <c r="AZ61" s="62"/>
      <c r="BA61" s="62"/>
      <c r="BB61" s="62"/>
      <c r="BC61" s="62"/>
      <c r="BD61" s="62"/>
      <c r="BE61" s="62"/>
      <c r="BF61" s="62"/>
      <c r="BG61" s="62"/>
      <c r="BH61" s="62"/>
      <c r="BI61" s="62"/>
      <c r="BJ61" s="62"/>
      <c r="BK61" s="62"/>
      <c r="BL61" s="62"/>
      <c r="BM61" s="62"/>
      <c r="BN61" s="62"/>
      <c r="BO61" s="62"/>
      <c r="BP61" s="62"/>
      <c r="BQ61" s="62"/>
      <c r="BR61" s="62"/>
      <c r="BS61" s="62"/>
      <c r="BT61" s="62"/>
      <c r="BU61" s="62"/>
      <c r="BV61" s="62"/>
      <c r="BW61" s="62"/>
      <c r="BX61" s="62"/>
      <c r="BY61" s="62"/>
      <c r="BZ61" s="62"/>
      <c r="CA61" s="62"/>
      <c r="CB61" s="62"/>
      <c r="CC61" s="62"/>
      <c r="CD61" s="62"/>
      <c r="CE61" s="62"/>
      <c r="CF61" s="62"/>
      <c r="CG61" s="62"/>
      <c r="CH61" s="62"/>
      <c r="CI61" s="62"/>
      <c r="CJ61" s="62"/>
      <c r="CK61" s="62"/>
      <c r="CL61" s="62"/>
      <c r="CM61" s="62"/>
      <c r="CN61" s="62"/>
      <c r="CO61" s="62"/>
      <c r="CP61" s="62"/>
      <c r="CQ61" s="62"/>
      <c r="CR61" s="62"/>
      <c r="CS61" s="62"/>
      <c r="CT61" s="62"/>
      <c r="CU61" s="62"/>
      <c r="CV61" s="62"/>
      <c r="CW61" s="62"/>
      <c r="CX61" s="62"/>
      <c r="CY61" s="62"/>
      <c r="CZ61" s="62"/>
      <c r="DA61" s="62"/>
      <c r="DB61" s="62"/>
      <c r="DC61" s="62"/>
      <c r="DD61" s="62"/>
      <c r="DE61" s="62"/>
      <c r="DF61" s="62"/>
      <c r="DG61" s="62"/>
      <c r="DH61" s="62"/>
      <c r="DI61" s="62"/>
      <c r="DJ61" s="62"/>
      <c r="DK61" s="62"/>
      <c r="DL61" s="62"/>
      <c r="DM61" s="62"/>
      <c r="DN61" s="62"/>
      <c r="DO61" s="62"/>
      <c r="DP61" s="62"/>
      <c r="DQ61" s="62"/>
      <c r="DR61" s="62"/>
      <c r="DS61" s="62"/>
      <c r="DT61" s="62"/>
      <c r="DU61" s="62"/>
      <c r="DV61" s="62"/>
      <c r="DW61" s="62"/>
      <c r="DX61" s="62"/>
      <c r="DY61" s="62"/>
      <c r="DZ61" s="62"/>
      <c r="EA61" s="62"/>
      <c r="EB61" s="62"/>
      <c r="EC61" s="62"/>
      <c r="ED61" s="62"/>
      <c r="EE61" s="62"/>
      <c r="EF61" s="62"/>
      <c r="EG61" s="62"/>
      <c r="EH61" s="62"/>
      <c r="EI61" s="62"/>
      <c r="EJ61" s="62"/>
      <c r="EK61" s="62"/>
      <c r="EL61" s="62"/>
      <c r="EM61" s="62"/>
      <c r="EN61" s="62"/>
    </row>
    <row r="62" spans="1:144" x14ac:dyDescent="0.2">
      <c r="A62" s="74"/>
      <c r="AQ62" s="62"/>
      <c r="AR62" s="62"/>
      <c r="AS62" s="62"/>
      <c r="AT62" s="62"/>
      <c r="AU62" s="62"/>
      <c r="AV62" s="62"/>
      <c r="AW62" s="62"/>
      <c r="AX62" s="62"/>
      <c r="AY62" s="62"/>
      <c r="AZ62" s="62"/>
      <c r="BA62" s="62"/>
      <c r="BB62" s="62"/>
      <c r="BC62" s="62"/>
      <c r="BD62" s="62"/>
      <c r="BE62" s="62"/>
      <c r="BF62" s="62"/>
      <c r="BG62" s="62"/>
      <c r="BH62" s="62"/>
      <c r="BI62" s="62"/>
      <c r="BJ62" s="62"/>
      <c r="BK62" s="62"/>
      <c r="BL62" s="62"/>
      <c r="BM62" s="62"/>
      <c r="BN62" s="62"/>
      <c r="BO62" s="62"/>
      <c r="BP62" s="62"/>
      <c r="BQ62" s="62"/>
      <c r="BR62" s="62"/>
      <c r="BS62" s="62"/>
      <c r="BT62" s="62"/>
      <c r="BU62" s="62"/>
      <c r="BV62" s="62"/>
      <c r="BW62" s="62"/>
      <c r="BX62" s="62"/>
      <c r="BY62" s="62"/>
      <c r="BZ62" s="62"/>
      <c r="CA62" s="62"/>
      <c r="CB62" s="62"/>
      <c r="CC62" s="62"/>
      <c r="CD62" s="62"/>
      <c r="CE62" s="62"/>
      <c r="CF62" s="62"/>
      <c r="CG62" s="62"/>
      <c r="CH62" s="62"/>
      <c r="CI62" s="62"/>
      <c r="CJ62" s="62"/>
      <c r="CK62" s="62"/>
      <c r="CL62" s="62"/>
      <c r="CM62" s="62"/>
      <c r="CN62" s="62"/>
      <c r="CO62" s="62"/>
      <c r="CP62" s="62"/>
      <c r="CQ62" s="62"/>
      <c r="CR62" s="62"/>
      <c r="CS62" s="62"/>
      <c r="CT62" s="62"/>
      <c r="CU62" s="62"/>
      <c r="CV62" s="62"/>
      <c r="CW62" s="62"/>
      <c r="CX62" s="62"/>
      <c r="CY62" s="62"/>
      <c r="CZ62" s="62"/>
      <c r="DA62" s="62"/>
      <c r="DB62" s="62"/>
      <c r="DC62" s="62"/>
      <c r="DD62" s="62"/>
      <c r="DE62" s="62"/>
      <c r="DF62" s="62"/>
      <c r="DG62" s="62"/>
      <c r="DH62" s="62"/>
      <c r="DI62" s="62"/>
      <c r="DJ62" s="62"/>
      <c r="DK62" s="62"/>
      <c r="DL62" s="62"/>
      <c r="DM62" s="62"/>
      <c r="DN62" s="62"/>
      <c r="DO62" s="62"/>
      <c r="DP62" s="62"/>
      <c r="DQ62" s="62"/>
      <c r="DR62" s="62"/>
      <c r="DS62" s="62"/>
      <c r="DT62" s="62"/>
      <c r="DU62" s="62"/>
      <c r="DV62" s="62"/>
      <c r="DW62" s="62"/>
      <c r="DX62" s="62"/>
      <c r="DY62" s="62"/>
      <c r="DZ62" s="62"/>
      <c r="EA62" s="62"/>
      <c r="EB62" s="62"/>
      <c r="EC62" s="62"/>
      <c r="ED62" s="62"/>
      <c r="EE62" s="62"/>
      <c r="EF62" s="62"/>
      <c r="EG62" s="62"/>
      <c r="EH62" s="62"/>
      <c r="EI62" s="62"/>
      <c r="EJ62" s="62"/>
      <c r="EK62" s="62"/>
      <c r="EL62" s="62"/>
      <c r="EM62" s="62"/>
      <c r="EN62" s="62"/>
    </row>
    <row r="63" spans="1:144" x14ac:dyDescent="0.2">
      <c r="A63" s="14" t="s">
        <v>95</v>
      </c>
      <c r="AQ63" s="62" t="s">
        <v>120</v>
      </c>
      <c r="AR63" s="62"/>
      <c r="AS63" s="62"/>
      <c r="AT63" s="62"/>
      <c r="AU63" s="62"/>
      <c r="AV63" s="62"/>
      <c r="AW63" s="62"/>
      <c r="AX63" s="62"/>
      <c r="AY63" s="62"/>
      <c r="AZ63" s="62"/>
      <c r="BA63" s="62"/>
      <c r="BB63" s="62"/>
      <c r="BC63" s="62"/>
      <c r="BD63" s="62"/>
      <c r="BE63" s="62"/>
      <c r="BF63" s="62"/>
      <c r="BG63" s="62"/>
      <c r="BH63" s="62"/>
      <c r="BI63" s="62"/>
      <c r="BJ63" s="62"/>
      <c r="BK63" s="62"/>
      <c r="BL63" s="62"/>
      <c r="BM63" s="62"/>
      <c r="BN63" s="62"/>
      <c r="BO63" s="62"/>
      <c r="BP63" s="62"/>
      <c r="BQ63" s="62"/>
      <c r="BR63" s="62"/>
      <c r="BS63" s="62"/>
      <c r="BT63" s="62"/>
      <c r="BU63" s="62"/>
      <c r="BV63" s="62"/>
      <c r="BW63" s="62"/>
      <c r="BX63" s="62"/>
      <c r="BY63" s="62"/>
      <c r="BZ63" s="62"/>
      <c r="CA63" s="62"/>
      <c r="CB63" s="62"/>
      <c r="CC63" s="62"/>
      <c r="CD63" s="62"/>
      <c r="CE63" s="62"/>
      <c r="CF63" s="62"/>
      <c r="CG63" s="62"/>
      <c r="CH63" s="62"/>
      <c r="CI63" s="62"/>
      <c r="CJ63" s="62"/>
      <c r="CK63" s="62"/>
      <c r="CL63" s="62"/>
      <c r="CM63" s="62"/>
      <c r="CN63" s="62"/>
      <c r="CO63" s="62"/>
      <c r="CP63" s="62"/>
      <c r="CQ63" s="62"/>
      <c r="CR63" s="62"/>
      <c r="CS63" s="62"/>
      <c r="CT63" s="62"/>
      <c r="CU63" s="62"/>
      <c r="CV63" s="62"/>
      <c r="CW63" s="62"/>
      <c r="CX63" s="62"/>
      <c r="CY63" s="62"/>
      <c r="CZ63" s="62"/>
      <c r="DA63" s="62"/>
      <c r="DB63" s="62"/>
      <c r="DC63" s="62"/>
      <c r="DD63" s="62"/>
      <c r="DE63" s="62"/>
      <c r="DF63" s="62"/>
      <c r="DG63" s="62"/>
      <c r="DH63" s="62"/>
      <c r="DI63" s="62"/>
      <c r="DJ63" s="62"/>
      <c r="DK63" s="62"/>
      <c r="DL63" s="62"/>
      <c r="DM63" s="62"/>
      <c r="DN63" s="62"/>
      <c r="DO63" s="62"/>
      <c r="DP63" s="62"/>
      <c r="DQ63" s="62"/>
      <c r="DR63" s="62"/>
      <c r="DS63" s="62"/>
      <c r="DT63" s="62"/>
      <c r="DU63" s="62"/>
      <c r="DV63" s="62"/>
      <c r="DW63" s="62"/>
      <c r="DX63" s="62"/>
      <c r="DY63" s="62"/>
      <c r="DZ63" s="62"/>
      <c r="EA63" s="62"/>
      <c r="EB63" s="62"/>
      <c r="EC63" s="62"/>
      <c r="ED63" s="62"/>
      <c r="EE63" s="62"/>
      <c r="EF63" s="62"/>
      <c r="EG63" s="62"/>
      <c r="EH63" s="62"/>
      <c r="EI63" s="62"/>
      <c r="EJ63" s="62"/>
      <c r="EK63" s="62"/>
      <c r="EL63" s="62"/>
      <c r="EM63" s="62"/>
      <c r="EN63" s="62"/>
    </row>
    <row r="64" spans="1:144" outlineLevel="1" x14ac:dyDescent="0.2">
      <c r="AQ64" s="62" t="s">
        <v>114</v>
      </c>
      <c r="AR64" s="62">
        <v>0</v>
      </c>
      <c r="AS64" s="62">
        <v>0.01</v>
      </c>
      <c r="AT64" s="62">
        <v>0.02</v>
      </c>
      <c r="AU64" s="62">
        <v>0.03</v>
      </c>
      <c r="AV64" s="62">
        <v>0.04</v>
      </c>
      <c r="AW64" s="62">
        <v>0.05</v>
      </c>
      <c r="AX64" s="62">
        <v>6.0000000000000005E-2</v>
      </c>
      <c r="AY64" s="62">
        <v>7.0000000000000007E-2</v>
      </c>
      <c r="AZ64" s="62">
        <v>0.08</v>
      </c>
      <c r="BA64" s="62">
        <v>0.09</v>
      </c>
      <c r="BB64" s="62">
        <v>9.9999999999999992E-2</v>
      </c>
      <c r="BC64" s="62">
        <v>0.10999999999999999</v>
      </c>
      <c r="BD64" s="62">
        <v>0.11999999999999998</v>
      </c>
      <c r="BE64" s="62">
        <v>0.12999999999999998</v>
      </c>
      <c r="BF64" s="62">
        <v>0.13999999999999999</v>
      </c>
      <c r="BG64" s="62">
        <v>0.15</v>
      </c>
      <c r="BH64" s="62">
        <v>0.16</v>
      </c>
      <c r="BI64" s="62">
        <v>0.17</v>
      </c>
      <c r="BJ64" s="62">
        <v>0.18000000000000002</v>
      </c>
      <c r="BK64" s="62">
        <v>0.19000000000000003</v>
      </c>
      <c r="BL64" s="62">
        <v>0.20000000000000004</v>
      </c>
      <c r="BM64" s="62">
        <v>0.21000000000000005</v>
      </c>
      <c r="BN64" s="62">
        <v>0.22000000000000006</v>
      </c>
      <c r="BO64" s="62">
        <v>0.23000000000000007</v>
      </c>
      <c r="BP64" s="62">
        <v>0.24000000000000007</v>
      </c>
      <c r="BQ64" s="62">
        <v>0.25000000000000006</v>
      </c>
      <c r="BR64" s="62">
        <v>0.26000000000000006</v>
      </c>
      <c r="BS64" s="62">
        <v>0.27000000000000007</v>
      </c>
      <c r="BT64" s="62">
        <v>0.28000000000000008</v>
      </c>
      <c r="BU64" s="62">
        <v>0.29000000000000009</v>
      </c>
      <c r="BV64" s="62">
        <v>0.3000000000000001</v>
      </c>
      <c r="BW64" s="62">
        <v>0.31000000000000011</v>
      </c>
      <c r="BX64" s="62">
        <v>0.32000000000000012</v>
      </c>
      <c r="BY64" s="62">
        <v>0.33000000000000013</v>
      </c>
      <c r="BZ64" s="62">
        <v>0.34000000000000014</v>
      </c>
      <c r="CA64" s="62">
        <v>0.35000000000000014</v>
      </c>
      <c r="CB64" s="62">
        <v>0.36000000000000015</v>
      </c>
      <c r="CC64" s="62">
        <v>0.37000000000000016</v>
      </c>
      <c r="CD64" s="62">
        <v>0.38000000000000017</v>
      </c>
      <c r="CE64" s="62">
        <v>0.39000000000000018</v>
      </c>
      <c r="CF64" s="62">
        <v>0.40000000000000019</v>
      </c>
      <c r="CG64" s="62">
        <v>0.4100000000000002</v>
      </c>
      <c r="CH64" s="62">
        <v>0.42000000000000021</v>
      </c>
      <c r="CI64" s="62">
        <v>0.43000000000000022</v>
      </c>
      <c r="CJ64" s="62">
        <v>0.44000000000000022</v>
      </c>
      <c r="CK64" s="62">
        <v>0.45000000000000023</v>
      </c>
      <c r="CL64" s="62">
        <v>0.46000000000000024</v>
      </c>
      <c r="CM64" s="62">
        <v>0.47000000000000025</v>
      </c>
      <c r="CN64" s="62">
        <v>0.48000000000000026</v>
      </c>
      <c r="CO64" s="62">
        <v>0.49000000000000027</v>
      </c>
      <c r="CP64" s="62">
        <v>0.50000000000000022</v>
      </c>
      <c r="CQ64" s="62">
        <v>0.51000000000000023</v>
      </c>
      <c r="CR64" s="62">
        <v>0.52000000000000024</v>
      </c>
      <c r="CS64" s="62">
        <v>0.53000000000000025</v>
      </c>
      <c r="CT64" s="62">
        <v>0.54000000000000026</v>
      </c>
      <c r="CU64" s="62">
        <v>0.55000000000000027</v>
      </c>
      <c r="CV64" s="62">
        <v>0.56000000000000028</v>
      </c>
      <c r="CW64" s="62">
        <v>0.57000000000000028</v>
      </c>
      <c r="CX64" s="62">
        <v>0.58000000000000029</v>
      </c>
      <c r="CY64" s="62">
        <v>0.5900000000000003</v>
      </c>
      <c r="CZ64" s="62">
        <v>0.60000000000000031</v>
      </c>
      <c r="DA64" s="62">
        <v>0.61000000000000032</v>
      </c>
      <c r="DB64" s="62">
        <v>0.62000000000000033</v>
      </c>
      <c r="DC64" s="62">
        <v>0.63000000000000034</v>
      </c>
      <c r="DD64" s="62">
        <v>0.64000000000000035</v>
      </c>
      <c r="DE64" s="62">
        <v>0.65000000000000036</v>
      </c>
      <c r="DF64" s="62">
        <v>0.66000000000000036</v>
      </c>
      <c r="DG64" s="62">
        <v>0.67000000000000037</v>
      </c>
      <c r="DH64" s="62">
        <v>0.68000000000000038</v>
      </c>
      <c r="DI64" s="62">
        <v>0.69000000000000039</v>
      </c>
      <c r="DJ64" s="62">
        <v>0.7000000000000004</v>
      </c>
      <c r="DK64" s="62">
        <v>0.71000000000000041</v>
      </c>
      <c r="DL64" s="62">
        <v>0.72000000000000042</v>
      </c>
      <c r="DM64" s="62">
        <v>0.73000000000000043</v>
      </c>
      <c r="DN64" s="62">
        <v>0.74000000000000044</v>
      </c>
      <c r="DO64" s="62">
        <v>0.75000000000000044</v>
      </c>
      <c r="DP64" s="62">
        <v>0.76000000000000045</v>
      </c>
      <c r="DQ64" s="62">
        <v>0.77000000000000046</v>
      </c>
      <c r="DR64" s="62">
        <v>0.78000000000000047</v>
      </c>
      <c r="DS64" s="62">
        <v>0.79000000000000048</v>
      </c>
      <c r="DT64" s="62">
        <v>0.80000000000000049</v>
      </c>
      <c r="DU64" s="62">
        <v>0.8100000000000005</v>
      </c>
      <c r="DV64" s="62">
        <v>0.82000000000000051</v>
      </c>
      <c r="DW64" s="62">
        <v>0.83000000000000052</v>
      </c>
      <c r="DX64" s="62">
        <v>0.84000000000000052</v>
      </c>
      <c r="DY64" s="62">
        <v>0.85000000000000053</v>
      </c>
      <c r="DZ64" s="62">
        <v>0.86000000000000054</v>
      </c>
      <c r="EA64" s="62">
        <v>0.87000000000000055</v>
      </c>
      <c r="EB64" s="62">
        <v>0.88000000000000056</v>
      </c>
      <c r="EC64" s="62">
        <v>0.89000000000000057</v>
      </c>
      <c r="ED64" s="62">
        <v>0.90000000000000058</v>
      </c>
      <c r="EE64" s="62">
        <v>0.91000000000000059</v>
      </c>
      <c r="EF64" s="62">
        <v>0.9200000000000006</v>
      </c>
      <c r="EG64" s="62">
        <v>0.9300000000000006</v>
      </c>
      <c r="EH64" s="62">
        <v>0.94000000000000061</v>
      </c>
      <c r="EI64" s="62">
        <v>0.95000000000000062</v>
      </c>
      <c r="EJ64" s="62">
        <v>0.96000000000000063</v>
      </c>
      <c r="EK64" s="62">
        <v>0.97000000000000064</v>
      </c>
      <c r="EL64" s="62">
        <v>0.98000000000000065</v>
      </c>
      <c r="EM64" s="62">
        <v>0.99000000000000066</v>
      </c>
      <c r="EN64" s="62">
        <v>1.0000000000000007</v>
      </c>
    </row>
    <row r="65" spans="2:144" outlineLevel="1" x14ac:dyDescent="0.2">
      <c r="AQ65" s="62" t="s">
        <v>121</v>
      </c>
      <c r="AR65" s="62">
        <v>1</v>
      </c>
      <c r="AS65" s="62">
        <v>1</v>
      </c>
      <c r="AT65" s="62">
        <v>1</v>
      </c>
      <c r="AU65" s="62">
        <v>1</v>
      </c>
      <c r="AV65" s="62">
        <v>1</v>
      </c>
      <c r="AW65" s="62">
        <v>1</v>
      </c>
      <c r="AX65" s="62">
        <v>0.99199999999999999</v>
      </c>
      <c r="AY65" s="62">
        <v>0.99199999999999999</v>
      </c>
      <c r="AZ65" s="62">
        <v>0.99199999999999999</v>
      </c>
      <c r="BA65" s="62">
        <v>0.96</v>
      </c>
      <c r="BB65" s="62">
        <v>0.95199999999999996</v>
      </c>
      <c r="BC65" s="62">
        <v>0.94399999999999995</v>
      </c>
      <c r="BD65" s="62">
        <v>0.92800000000000005</v>
      </c>
      <c r="BE65" s="62">
        <v>0.91200000000000003</v>
      </c>
      <c r="BF65" s="62">
        <v>0.89600000000000002</v>
      </c>
      <c r="BG65" s="62">
        <v>0.84799999999999998</v>
      </c>
      <c r="BH65" s="62">
        <v>0.83199999999999996</v>
      </c>
      <c r="BI65" s="62">
        <v>0.81599999999999995</v>
      </c>
      <c r="BJ65" s="62">
        <v>0.78400000000000003</v>
      </c>
      <c r="BK65" s="62">
        <v>0.77600000000000002</v>
      </c>
      <c r="BL65" s="62">
        <v>0.76800000000000002</v>
      </c>
      <c r="BM65" s="62">
        <v>0.73599999999999999</v>
      </c>
      <c r="BN65" s="62">
        <v>0.72</v>
      </c>
      <c r="BO65" s="62">
        <v>0.70399999999999996</v>
      </c>
      <c r="BP65" s="62">
        <v>0.64800000000000002</v>
      </c>
      <c r="BQ65" s="62">
        <v>0.64</v>
      </c>
      <c r="BR65" s="62">
        <v>0.64</v>
      </c>
      <c r="BS65" s="62">
        <v>0.64</v>
      </c>
      <c r="BT65" s="62">
        <v>0.63200000000000001</v>
      </c>
      <c r="BU65" s="62">
        <v>0.63200000000000001</v>
      </c>
      <c r="BV65" s="62">
        <v>0.624</v>
      </c>
      <c r="BW65" s="62">
        <v>0.59199999999999997</v>
      </c>
      <c r="BX65" s="62">
        <v>0.56799999999999995</v>
      </c>
      <c r="BY65" s="62">
        <v>0.53600000000000003</v>
      </c>
      <c r="BZ65" s="62">
        <v>0.51200000000000001</v>
      </c>
      <c r="CA65" s="62">
        <v>0.48799999999999999</v>
      </c>
      <c r="CB65" s="62">
        <v>0.47199999999999998</v>
      </c>
      <c r="CC65" s="62">
        <v>0.45600000000000002</v>
      </c>
      <c r="CD65" s="62">
        <v>0.42399999999999999</v>
      </c>
      <c r="CE65" s="62">
        <v>0.41599999999999998</v>
      </c>
      <c r="CF65" s="62">
        <v>0.39200000000000002</v>
      </c>
      <c r="CG65" s="62">
        <v>0.376</v>
      </c>
      <c r="CH65" s="62">
        <v>0.36799999999999999</v>
      </c>
      <c r="CI65" s="62">
        <v>0.35199999999999998</v>
      </c>
      <c r="CJ65" s="62">
        <v>0.33600000000000002</v>
      </c>
      <c r="CK65" s="62">
        <v>0.29599999999999999</v>
      </c>
      <c r="CL65" s="62">
        <v>0.27200000000000002</v>
      </c>
      <c r="CM65" s="62">
        <v>0.248</v>
      </c>
      <c r="CN65" s="62">
        <v>0.23200000000000001</v>
      </c>
      <c r="CO65" s="62">
        <v>0.192</v>
      </c>
      <c r="CP65" s="62">
        <v>0.17599999999999999</v>
      </c>
      <c r="CQ65" s="62">
        <v>0.16800000000000001</v>
      </c>
      <c r="CR65" s="62">
        <v>0.14399999999999999</v>
      </c>
      <c r="CS65" s="62">
        <v>0.112</v>
      </c>
      <c r="CT65" s="62">
        <v>0.104</v>
      </c>
      <c r="CU65" s="62">
        <v>8.7999999999999995E-2</v>
      </c>
      <c r="CV65" s="62">
        <v>0.08</v>
      </c>
      <c r="CW65" s="62">
        <v>0.08</v>
      </c>
      <c r="CX65" s="62">
        <v>5.6000000000000001E-2</v>
      </c>
      <c r="CY65" s="62">
        <v>0.04</v>
      </c>
      <c r="CZ65" s="62">
        <v>3.2000000000000001E-2</v>
      </c>
      <c r="DA65" s="62">
        <v>3.2000000000000001E-2</v>
      </c>
      <c r="DB65" s="62">
        <v>3.2000000000000001E-2</v>
      </c>
      <c r="DC65" s="62">
        <v>2.4E-2</v>
      </c>
      <c r="DD65" s="62">
        <v>2.4E-2</v>
      </c>
      <c r="DE65" s="62">
        <v>2.4E-2</v>
      </c>
      <c r="DF65" s="62">
        <v>2.4E-2</v>
      </c>
      <c r="DG65" s="62">
        <v>8.0000000000000002E-3</v>
      </c>
      <c r="DH65" s="62">
        <v>0</v>
      </c>
      <c r="DI65" s="62">
        <v>0</v>
      </c>
      <c r="DJ65" s="62">
        <v>0</v>
      </c>
      <c r="DK65" s="62">
        <v>0</v>
      </c>
      <c r="DL65" s="62">
        <v>0</v>
      </c>
      <c r="DM65" s="62">
        <v>0</v>
      </c>
      <c r="DN65" s="62">
        <v>0</v>
      </c>
      <c r="DO65" s="62">
        <v>0</v>
      </c>
      <c r="DP65" s="62">
        <v>0</v>
      </c>
      <c r="DQ65" s="62">
        <v>0</v>
      </c>
      <c r="DR65" s="62">
        <v>0</v>
      </c>
      <c r="DS65" s="62">
        <v>0</v>
      </c>
      <c r="DT65" s="62">
        <v>0</v>
      </c>
      <c r="DU65" s="62">
        <v>0</v>
      </c>
      <c r="DV65" s="62">
        <v>0</v>
      </c>
      <c r="DW65" s="62">
        <v>0</v>
      </c>
      <c r="DX65" s="62">
        <v>0</v>
      </c>
      <c r="DY65" s="62">
        <v>0</v>
      </c>
      <c r="DZ65" s="62">
        <v>0</v>
      </c>
      <c r="EA65" s="62">
        <v>0</v>
      </c>
      <c r="EB65" s="62">
        <v>0</v>
      </c>
      <c r="EC65" s="62">
        <v>0</v>
      </c>
      <c r="ED65" s="62">
        <v>0</v>
      </c>
      <c r="EE65" s="62">
        <v>0</v>
      </c>
      <c r="EF65" s="62">
        <v>0</v>
      </c>
      <c r="EG65" s="62">
        <v>0</v>
      </c>
      <c r="EH65" s="62">
        <v>0</v>
      </c>
      <c r="EI65" s="62">
        <v>0</v>
      </c>
      <c r="EJ65" s="62">
        <v>0</v>
      </c>
      <c r="EK65" s="62">
        <v>0</v>
      </c>
      <c r="EL65" s="62">
        <v>0</v>
      </c>
      <c r="EM65" s="62">
        <v>0</v>
      </c>
      <c r="EN65" s="62">
        <v>0</v>
      </c>
    </row>
    <row r="66" spans="2:144" outlineLevel="1" x14ac:dyDescent="0.2">
      <c r="B66" s="4" t="s">
        <v>124</v>
      </c>
      <c r="C66" s="4">
        <f>$AR$68</f>
        <v>0.72808533333333314</v>
      </c>
      <c r="AQ66" s="62" t="s">
        <v>122</v>
      </c>
      <c r="AR66" s="62">
        <v>1</v>
      </c>
      <c r="AS66" s="62">
        <v>1</v>
      </c>
      <c r="AT66" s="62">
        <v>1</v>
      </c>
      <c r="AU66" s="62">
        <v>0.99733333333333329</v>
      </c>
      <c r="AV66" s="62">
        <v>0.99733333333333329</v>
      </c>
      <c r="AW66" s="62">
        <v>0.98399999999999999</v>
      </c>
      <c r="AX66" s="62">
        <v>0.96799999999999997</v>
      </c>
      <c r="AY66" s="62">
        <v>0.92266666666666663</v>
      </c>
      <c r="AZ66" s="62">
        <v>0.89066666666666672</v>
      </c>
      <c r="BA66" s="62">
        <v>0.85066666666666668</v>
      </c>
      <c r="BB66" s="62">
        <v>0.80266666666666664</v>
      </c>
      <c r="BC66" s="62">
        <v>0.75466666666666671</v>
      </c>
      <c r="BD66" s="62">
        <v>0.71466666666666667</v>
      </c>
      <c r="BE66" s="62">
        <v>0.67733333333333334</v>
      </c>
      <c r="BF66" s="62">
        <v>0.64266666666666672</v>
      </c>
      <c r="BG66" s="62">
        <v>0.61599999999999999</v>
      </c>
      <c r="BH66" s="62">
        <v>0.58133333333333337</v>
      </c>
      <c r="BI66" s="62">
        <v>0.54933333333333334</v>
      </c>
      <c r="BJ66" s="62">
        <v>0.51466666666666672</v>
      </c>
      <c r="BK66" s="62">
        <v>0.48</v>
      </c>
      <c r="BL66" s="62">
        <v>0.44800000000000001</v>
      </c>
      <c r="BM66" s="62">
        <v>0.40533333333333332</v>
      </c>
      <c r="BN66" s="62">
        <v>0.38133333333333336</v>
      </c>
      <c r="BO66" s="62">
        <v>0.36</v>
      </c>
      <c r="BP66" s="62">
        <v>0.34666666666666668</v>
      </c>
      <c r="BQ66" s="62">
        <v>0.31466666666666665</v>
      </c>
      <c r="BR66" s="62">
        <v>0.29599999999999999</v>
      </c>
      <c r="BS66" s="62">
        <v>0.28266666666666668</v>
      </c>
      <c r="BT66" s="62">
        <v>0.26666666666666666</v>
      </c>
      <c r="BU66" s="62">
        <v>0.25333333333333335</v>
      </c>
      <c r="BV66" s="62">
        <v>0.23466666666666666</v>
      </c>
      <c r="BW66" s="62">
        <v>0.224</v>
      </c>
      <c r="BX66" s="62">
        <v>0.21333333333333335</v>
      </c>
      <c r="BY66" s="62">
        <v>0.2</v>
      </c>
      <c r="BZ66" s="62">
        <v>0.192</v>
      </c>
      <c r="CA66" s="62">
        <v>0.17066666666666666</v>
      </c>
      <c r="CB66" s="62">
        <v>0.15466666666666667</v>
      </c>
      <c r="CC66" s="62">
        <v>0.152</v>
      </c>
      <c r="CD66" s="62">
        <v>0.13866666666666666</v>
      </c>
      <c r="CE66" s="62">
        <v>0.128</v>
      </c>
      <c r="CF66" s="62">
        <v>0.12</v>
      </c>
      <c r="CG66" s="62">
        <v>0.112</v>
      </c>
      <c r="CH66" s="62">
        <v>0.10133333333333333</v>
      </c>
      <c r="CI66" s="62">
        <v>9.3333333333333338E-2</v>
      </c>
      <c r="CJ66" s="62">
        <v>9.0666666666666673E-2</v>
      </c>
      <c r="CK66" s="62">
        <v>7.7333333333333337E-2</v>
      </c>
      <c r="CL66" s="62">
        <v>7.1999999999999995E-2</v>
      </c>
      <c r="CM66" s="62">
        <v>6.6666666666666666E-2</v>
      </c>
      <c r="CN66" s="62">
        <v>6.133333333333333E-2</v>
      </c>
      <c r="CO66" s="62">
        <v>5.8666666666666666E-2</v>
      </c>
      <c r="CP66" s="62">
        <v>5.0666666666666665E-2</v>
      </c>
      <c r="CQ66" s="62">
        <v>4.5333333333333337E-2</v>
      </c>
      <c r="CR66" s="62">
        <v>4.2666666666666665E-2</v>
      </c>
      <c r="CS66" s="62">
        <v>0.04</v>
      </c>
      <c r="CT66" s="62">
        <v>3.4666666666666665E-2</v>
      </c>
      <c r="CU66" s="62">
        <v>3.2000000000000001E-2</v>
      </c>
      <c r="CV66" s="62">
        <v>2.9333333333333333E-2</v>
      </c>
      <c r="CW66" s="62">
        <v>2.6666666666666668E-2</v>
      </c>
      <c r="CX66" s="62">
        <v>2.1333333333333333E-2</v>
      </c>
      <c r="CY66" s="62">
        <v>1.8666666666666668E-2</v>
      </c>
      <c r="CZ66" s="62">
        <v>1.8666666666666668E-2</v>
      </c>
      <c r="DA66" s="62">
        <v>1.6E-2</v>
      </c>
      <c r="DB66" s="62">
        <v>1.0666666666666666E-2</v>
      </c>
      <c r="DC66" s="62">
        <v>8.0000000000000002E-3</v>
      </c>
      <c r="DD66" s="62">
        <v>8.0000000000000002E-3</v>
      </c>
      <c r="DE66" s="62">
        <v>5.3333333333333332E-3</v>
      </c>
      <c r="DF66" s="62">
        <v>5.3333333333333332E-3</v>
      </c>
      <c r="DG66" s="62">
        <v>5.3333333333333332E-3</v>
      </c>
      <c r="DH66" s="62">
        <v>5.3333333333333332E-3</v>
      </c>
      <c r="DI66" s="62">
        <v>5.3333333333333332E-3</v>
      </c>
      <c r="DJ66" s="62">
        <v>5.3333333333333332E-3</v>
      </c>
      <c r="DK66" s="62">
        <v>5.3333333333333332E-3</v>
      </c>
      <c r="DL66" s="62">
        <v>5.3333333333333332E-3</v>
      </c>
      <c r="DM66" s="62">
        <v>5.3333333333333332E-3</v>
      </c>
      <c r="DN66" s="62">
        <v>2.6666666666666666E-3</v>
      </c>
      <c r="DO66" s="62">
        <v>0</v>
      </c>
      <c r="DP66" s="62">
        <v>0</v>
      </c>
      <c r="DQ66" s="62">
        <v>0</v>
      </c>
      <c r="DR66" s="62">
        <v>0</v>
      </c>
      <c r="DS66" s="62">
        <v>0</v>
      </c>
      <c r="DT66" s="62">
        <v>0</v>
      </c>
      <c r="DU66" s="62">
        <v>0</v>
      </c>
      <c r="DV66" s="62">
        <v>0</v>
      </c>
      <c r="DW66" s="62">
        <v>0</v>
      </c>
      <c r="DX66" s="62">
        <v>0</v>
      </c>
      <c r="DY66" s="62">
        <v>0</v>
      </c>
      <c r="DZ66" s="62">
        <v>0</v>
      </c>
      <c r="EA66" s="62">
        <v>0</v>
      </c>
      <c r="EB66" s="62">
        <v>0</v>
      </c>
      <c r="EC66" s="62">
        <v>0</v>
      </c>
      <c r="ED66" s="62">
        <v>0</v>
      </c>
      <c r="EE66" s="62">
        <v>0</v>
      </c>
      <c r="EF66" s="62">
        <v>0</v>
      </c>
      <c r="EG66" s="62">
        <v>0</v>
      </c>
      <c r="EH66" s="62">
        <v>0</v>
      </c>
      <c r="EI66" s="62">
        <v>0</v>
      </c>
      <c r="EJ66" s="62">
        <v>0</v>
      </c>
      <c r="EK66" s="62">
        <v>0</v>
      </c>
      <c r="EL66" s="62">
        <v>0</v>
      </c>
      <c r="EM66" s="62">
        <v>0</v>
      </c>
      <c r="EN66" s="62">
        <v>0</v>
      </c>
    </row>
    <row r="67" spans="2:144" outlineLevel="1" x14ac:dyDescent="0.2">
      <c r="B67" s="4" t="s">
        <v>125</v>
      </c>
      <c r="C67" s="4" t="str">
        <f xml:space="preserve"> "Cutoff = " &amp; TEXT($D$55,"0.00")</f>
        <v>Cutoff = 0.50</v>
      </c>
      <c r="AQ67" s="62" t="s">
        <v>123</v>
      </c>
      <c r="AR67" s="62">
        <v>0</v>
      </c>
      <c r="AS67" s="62">
        <v>0</v>
      </c>
      <c r="AT67" s="62">
        <v>2.666666666666706E-3</v>
      </c>
      <c r="AU67" s="62">
        <v>0</v>
      </c>
      <c r="AV67" s="62">
        <v>1.3333333333333308E-2</v>
      </c>
      <c r="AW67" s="62">
        <v>1.5936000000000013E-2</v>
      </c>
      <c r="AX67" s="62">
        <v>4.4970666666666673E-2</v>
      </c>
      <c r="AY67" s="62">
        <v>3.1743999999999918E-2</v>
      </c>
      <c r="AZ67" s="62">
        <v>3.9040000000000033E-2</v>
      </c>
      <c r="BA67" s="62">
        <v>4.588800000000004E-2</v>
      </c>
      <c r="BB67" s="62">
        <v>4.5503999999999933E-2</v>
      </c>
      <c r="BC67" s="62">
        <v>3.7440000000000029E-2</v>
      </c>
      <c r="BD67" s="62">
        <v>3.4346666666666664E-2</v>
      </c>
      <c r="BE67" s="62">
        <v>3.1338666666666626E-2</v>
      </c>
      <c r="BF67" s="62">
        <v>2.3253333333333386E-2</v>
      </c>
      <c r="BG67" s="62">
        <v>2.9119999999999962E-2</v>
      </c>
      <c r="BH67" s="62">
        <v>2.6368000000000023E-2</v>
      </c>
      <c r="BI67" s="62">
        <v>2.7733333333333301E-2</v>
      </c>
      <c r="BJ67" s="62">
        <v>2.7040000000000054E-2</v>
      </c>
      <c r="BK67" s="62">
        <v>2.4703999999999979E-2</v>
      </c>
      <c r="BL67" s="62">
        <v>3.2085333333333348E-2</v>
      </c>
      <c r="BM67" s="62">
        <v>1.7471999999999974E-2</v>
      </c>
      <c r="BN67" s="62">
        <v>1.5189333333333358E-2</v>
      </c>
      <c r="BO67" s="62">
        <v>9.0133333333333159E-3</v>
      </c>
      <c r="BP67" s="62">
        <v>2.0608000000000019E-2</v>
      </c>
      <c r="BQ67" s="62">
        <v>1.1946666666666666E-2</v>
      </c>
      <c r="BR67" s="62">
        <v>8.5333333333333181E-3</v>
      </c>
      <c r="BS67" s="62">
        <v>1.017600000000001E-2</v>
      </c>
      <c r="BT67" s="62">
        <v>8.42666666666665E-3</v>
      </c>
      <c r="BU67" s="62">
        <v>1.1722666666666683E-2</v>
      </c>
      <c r="BV67" s="62">
        <v>6.4853333333333273E-3</v>
      </c>
      <c r="BW67" s="62">
        <v>6.1866666666666606E-3</v>
      </c>
      <c r="BX67" s="62">
        <v>7.360000000000002E-3</v>
      </c>
      <c r="BY67" s="62">
        <v>4.1920000000000039E-3</v>
      </c>
      <c r="BZ67" s="62">
        <v>1.0666666666666672E-2</v>
      </c>
      <c r="CA67" s="62">
        <v>7.6799999999999933E-3</v>
      </c>
      <c r="CB67" s="62">
        <v>1.2373333333333385E-3</v>
      </c>
      <c r="CC67" s="62">
        <v>5.8666666666666676E-3</v>
      </c>
      <c r="CD67" s="62">
        <v>4.4799999999999961E-3</v>
      </c>
      <c r="CE67" s="62">
        <v>3.2320000000000031E-3</v>
      </c>
      <c r="CF67" s="62">
        <v>3.0719999999999975E-3</v>
      </c>
      <c r="CG67" s="62">
        <v>3.9680000000000019E-3</v>
      </c>
      <c r="CH67" s="62">
        <v>2.8799999999999976E-3</v>
      </c>
      <c r="CI67" s="62">
        <v>9.173333333333325E-4</v>
      </c>
      <c r="CJ67" s="62">
        <v>4.2133333333333346E-3</v>
      </c>
      <c r="CK67" s="62">
        <v>1.5146666666666696E-3</v>
      </c>
      <c r="CL67" s="62">
        <v>1.3866666666666656E-3</v>
      </c>
      <c r="CM67" s="62">
        <v>1.2800000000000005E-3</v>
      </c>
      <c r="CN67" s="62">
        <v>5.6533333333333294E-4</v>
      </c>
      <c r="CO67" s="62">
        <v>1.472E-3</v>
      </c>
      <c r="CP67" s="62">
        <v>9.173333333333325E-4</v>
      </c>
      <c r="CQ67" s="62">
        <v>4.1600000000000073E-4</v>
      </c>
      <c r="CR67" s="62">
        <v>3.4133333333333303E-4</v>
      </c>
      <c r="CS67" s="62">
        <v>5.7600000000000023E-4</v>
      </c>
      <c r="CT67" s="62">
        <v>2.5599999999999977E-4</v>
      </c>
      <c r="CU67" s="62">
        <v>2.2400000000000008E-4</v>
      </c>
      <c r="CV67" s="62">
        <v>2.1333333333333317E-4</v>
      </c>
      <c r="CW67" s="62">
        <v>3.6266666666666684E-4</v>
      </c>
      <c r="CX67" s="62">
        <v>1.2799999999999989E-4</v>
      </c>
      <c r="CY67" s="62">
        <v>0</v>
      </c>
      <c r="CZ67" s="62">
        <v>8.5333333333333379E-5</v>
      </c>
      <c r="DA67" s="62">
        <v>1.706666666666667E-4</v>
      </c>
      <c r="DB67" s="62">
        <v>7.4666666666666647E-5</v>
      </c>
      <c r="DC67" s="62">
        <v>0</v>
      </c>
      <c r="DD67" s="62">
        <v>6.4000000000000011E-5</v>
      </c>
      <c r="DE67" s="62">
        <v>0</v>
      </c>
      <c r="DF67" s="62">
        <v>0</v>
      </c>
      <c r="DG67" s="62">
        <v>0</v>
      </c>
      <c r="DH67" s="62">
        <v>0</v>
      </c>
      <c r="DI67" s="62">
        <v>0</v>
      </c>
      <c r="DJ67" s="62">
        <v>0</v>
      </c>
      <c r="DK67" s="62">
        <v>0</v>
      </c>
      <c r="DL67" s="62">
        <v>0</v>
      </c>
      <c r="DM67" s="62">
        <v>0</v>
      </c>
      <c r="DN67" s="62">
        <v>0</v>
      </c>
      <c r="DO67" s="62">
        <v>0</v>
      </c>
      <c r="DP67" s="62">
        <v>0</v>
      </c>
      <c r="DQ67" s="62">
        <v>0</v>
      </c>
      <c r="DR67" s="62">
        <v>0</v>
      </c>
      <c r="DS67" s="62">
        <v>0</v>
      </c>
      <c r="DT67" s="62">
        <v>0</v>
      </c>
      <c r="DU67" s="62">
        <v>0</v>
      </c>
      <c r="DV67" s="62">
        <v>0</v>
      </c>
      <c r="DW67" s="62">
        <v>0</v>
      </c>
      <c r="DX67" s="62">
        <v>0</v>
      </c>
      <c r="DY67" s="62">
        <v>0</v>
      </c>
      <c r="DZ67" s="62">
        <v>0</v>
      </c>
      <c r="EA67" s="62">
        <v>0</v>
      </c>
      <c r="EB67" s="62">
        <v>0</v>
      </c>
      <c r="EC67" s="62">
        <v>0</v>
      </c>
      <c r="ED67" s="62">
        <v>0</v>
      </c>
      <c r="EE67" s="62">
        <v>0</v>
      </c>
      <c r="EF67" s="62">
        <v>0</v>
      </c>
      <c r="EG67" s="62">
        <v>0</v>
      </c>
      <c r="EH67" s="62">
        <v>0</v>
      </c>
      <c r="EI67" s="62">
        <v>0</v>
      </c>
      <c r="EJ67" s="62">
        <v>0</v>
      </c>
      <c r="EK67" s="62">
        <v>0</v>
      </c>
      <c r="EL67" s="62">
        <v>0</v>
      </c>
      <c r="EM67" s="62">
        <v>0</v>
      </c>
      <c r="EN67" s="62">
        <v>0</v>
      </c>
    </row>
    <row r="68" spans="2:144" outlineLevel="1" x14ac:dyDescent="0.2">
      <c r="B68" s="4" t="s">
        <v>126</v>
      </c>
      <c r="C68" s="4" t="str">
        <f xml:space="preserve"> "ROC curve:  area under curve = " &amp; TEXT(C66,"0.00") &amp; " 
Model 2 for FRACTURE    (8 variables, n=500)"</f>
        <v>ROC curve:  area under curve = 0.73 
Model 2 for FRACTURE    (8 variables, n=500)</v>
      </c>
      <c r="AQ68" s="62" t="s">
        <v>124</v>
      </c>
      <c r="AR68" s="62">
        <f>SUM(AR67:EN67)</f>
        <v>0.72808533333333314</v>
      </c>
      <c r="AS68" s="62"/>
      <c r="AT68" s="62"/>
      <c r="AU68" s="62"/>
      <c r="AV68" s="62"/>
      <c r="AW68" s="62"/>
      <c r="AX68" s="62"/>
      <c r="AY68" s="62"/>
      <c r="AZ68" s="62"/>
      <c r="BA68" s="62"/>
      <c r="BB68" s="62"/>
      <c r="BC68" s="62"/>
      <c r="BD68" s="62"/>
      <c r="BE68" s="62"/>
      <c r="BF68" s="62"/>
      <c r="BG68" s="62"/>
      <c r="BH68" s="62"/>
      <c r="BI68" s="62"/>
      <c r="BJ68" s="62"/>
      <c r="BK68" s="62"/>
      <c r="BL68" s="62"/>
      <c r="BM68" s="62"/>
      <c r="BN68" s="62"/>
      <c r="BO68" s="62"/>
      <c r="BP68" s="62"/>
      <c r="BQ68" s="62"/>
      <c r="BR68" s="62"/>
      <c r="BS68" s="62"/>
      <c r="BT68" s="62"/>
      <c r="BU68" s="62"/>
      <c r="BV68" s="62"/>
      <c r="BW68" s="62"/>
      <c r="BX68" s="62"/>
      <c r="BY68" s="62"/>
      <c r="BZ68" s="62"/>
      <c r="CA68" s="62"/>
      <c r="CB68" s="62"/>
      <c r="CC68" s="62"/>
      <c r="CD68" s="62"/>
      <c r="CE68" s="62"/>
      <c r="CF68" s="62"/>
      <c r="CG68" s="62"/>
      <c r="CH68" s="62"/>
      <c r="CI68" s="62"/>
      <c r="CJ68" s="62"/>
      <c r="CK68" s="62"/>
      <c r="CL68" s="62"/>
      <c r="CM68" s="62"/>
      <c r="CN68" s="62"/>
      <c r="CO68" s="62"/>
      <c r="CP68" s="62"/>
      <c r="CQ68" s="62"/>
      <c r="CR68" s="62"/>
      <c r="CS68" s="62"/>
      <c r="CT68" s="62"/>
      <c r="CU68" s="62"/>
      <c r="CV68" s="62"/>
      <c r="CW68" s="62"/>
      <c r="CX68" s="62"/>
      <c r="CY68" s="62"/>
      <c r="CZ68" s="62"/>
      <c r="DA68" s="62"/>
      <c r="DB68" s="62"/>
      <c r="DC68" s="62"/>
      <c r="DD68" s="62"/>
      <c r="DE68" s="62"/>
      <c r="DF68" s="62"/>
      <c r="DG68" s="62"/>
      <c r="DH68" s="62"/>
      <c r="DI68" s="62"/>
      <c r="DJ68" s="62"/>
      <c r="DK68" s="62"/>
      <c r="DL68" s="62"/>
      <c r="DM68" s="62"/>
      <c r="DN68" s="62"/>
      <c r="DO68" s="62"/>
      <c r="DP68" s="62"/>
      <c r="DQ68" s="62"/>
      <c r="DR68" s="62"/>
      <c r="DS68" s="62"/>
      <c r="DT68" s="62"/>
      <c r="DU68" s="62"/>
      <c r="DV68" s="62"/>
      <c r="DW68" s="62"/>
      <c r="DX68" s="62"/>
      <c r="DY68" s="62"/>
      <c r="DZ68" s="62"/>
      <c r="EA68" s="62"/>
      <c r="EB68" s="62"/>
      <c r="EC68" s="62"/>
      <c r="ED68" s="62"/>
      <c r="EE68" s="62"/>
      <c r="EF68" s="62"/>
      <c r="EG68" s="62"/>
      <c r="EH68" s="62"/>
      <c r="EI68" s="62"/>
      <c r="EJ68" s="62"/>
      <c r="EK68" s="62"/>
      <c r="EL68" s="62"/>
      <c r="EM68" s="62"/>
      <c r="EN68" s="62"/>
    </row>
    <row r="69" spans="2:144" outlineLevel="1" x14ac:dyDescent="0.2">
      <c r="B69" s="4" t="s">
        <v>127</v>
      </c>
      <c r="D69" s="4">
        <v>0</v>
      </c>
      <c r="E69" s="4">
        <v>1</v>
      </c>
      <c r="AQ69" s="62"/>
      <c r="AR69" s="62"/>
      <c r="AS69" s="62"/>
      <c r="AT69" s="62"/>
      <c r="AU69" s="62"/>
      <c r="AV69" s="62"/>
      <c r="AW69" s="62"/>
      <c r="AX69" s="62"/>
      <c r="AY69" s="62"/>
      <c r="AZ69" s="62"/>
      <c r="BA69" s="62"/>
      <c r="BB69" s="62"/>
      <c r="BC69" s="62"/>
      <c r="BD69" s="62"/>
      <c r="BE69" s="62"/>
      <c r="BF69" s="62"/>
      <c r="BG69" s="62"/>
      <c r="BH69" s="62"/>
      <c r="BI69" s="62"/>
      <c r="BJ69" s="62"/>
      <c r="BK69" s="62"/>
      <c r="BL69" s="62"/>
      <c r="BM69" s="62"/>
      <c r="BN69" s="62"/>
      <c r="BO69" s="62"/>
      <c r="BP69" s="62"/>
      <c r="BQ69" s="62"/>
      <c r="BR69" s="62"/>
      <c r="BS69" s="62"/>
      <c r="BT69" s="62"/>
      <c r="BU69" s="62"/>
      <c r="BV69" s="62"/>
      <c r="BW69" s="62"/>
      <c r="BX69" s="62"/>
      <c r="BY69" s="62"/>
      <c r="BZ69" s="62"/>
      <c r="CA69" s="62"/>
      <c r="CB69" s="62"/>
      <c r="CC69" s="62"/>
      <c r="CD69" s="62"/>
      <c r="CE69" s="62"/>
      <c r="CF69" s="62"/>
      <c r="CG69" s="62"/>
      <c r="CH69" s="62"/>
      <c r="CI69" s="62"/>
      <c r="CJ69" s="62"/>
      <c r="CK69" s="62"/>
      <c r="CL69" s="62"/>
      <c r="CM69" s="62"/>
      <c r="CN69" s="62"/>
      <c r="CO69" s="62"/>
      <c r="CP69" s="62"/>
      <c r="CQ69" s="62"/>
      <c r="CR69" s="62"/>
      <c r="CS69" s="62"/>
      <c r="CT69" s="62"/>
      <c r="CU69" s="62"/>
      <c r="CV69" s="62"/>
      <c r="CW69" s="62"/>
      <c r="CX69" s="62"/>
      <c r="CY69" s="62"/>
      <c r="CZ69" s="62"/>
      <c r="DA69" s="62"/>
      <c r="DB69" s="62"/>
      <c r="DC69" s="62"/>
      <c r="DD69" s="62"/>
      <c r="DE69" s="62"/>
      <c r="DF69" s="62"/>
      <c r="DG69" s="62"/>
      <c r="DH69" s="62"/>
      <c r="DI69" s="62"/>
      <c r="DJ69" s="62"/>
      <c r="DK69" s="62"/>
      <c r="DL69" s="62"/>
      <c r="DM69" s="62"/>
      <c r="DN69" s="62"/>
      <c r="DO69" s="62"/>
      <c r="DP69" s="62"/>
      <c r="DQ69" s="62"/>
      <c r="DR69" s="62"/>
      <c r="DS69" s="62"/>
      <c r="DT69" s="62"/>
      <c r="DU69" s="62"/>
      <c r="DV69" s="62"/>
      <c r="DW69" s="62"/>
      <c r="DX69" s="62"/>
      <c r="DY69" s="62"/>
      <c r="DZ69" s="62"/>
      <c r="EA69" s="62"/>
      <c r="EB69" s="62"/>
      <c r="EC69" s="62"/>
      <c r="ED69" s="62"/>
      <c r="EE69" s="62"/>
      <c r="EF69" s="62"/>
      <c r="EG69" s="62"/>
      <c r="EH69" s="62"/>
      <c r="EI69" s="62"/>
      <c r="EJ69" s="62"/>
      <c r="EK69" s="62"/>
      <c r="EL69" s="62"/>
      <c r="EM69" s="62"/>
      <c r="EN69" s="62"/>
    </row>
    <row r="70" spans="2:144" outlineLevel="1" x14ac:dyDescent="0.2">
      <c r="D70" s="4">
        <v>0</v>
      </c>
      <c r="E70" s="4">
        <v>1</v>
      </c>
      <c r="AQ70" s="62"/>
      <c r="AR70" s="62"/>
      <c r="AS70" s="62"/>
      <c r="AT70" s="62"/>
      <c r="AU70" s="62"/>
      <c r="AV70" s="62"/>
      <c r="AW70" s="62"/>
      <c r="AX70" s="62"/>
      <c r="AY70" s="62"/>
      <c r="AZ70" s="62"/>
      <c r="BA70" s="62"/>
      <c r="BB70" s="62"/>
      <c r="BC70" s="62"/>
      <c r="BD70" s="62"/>
      <c r="BE70" s="62"/>
      <c r="BF70" s="62"/>
      <c r="BG70" s="62"/>
      <c r="BH70" s="62"/>
      <c r="BI70" s="62"/>
      <c r="BJ70" s="62"/>
      <c r="BK70" s="62"/>
      <c r="BL70" s="62"/>
      <c r="BM70" s="62"/>
      <c r="BN70" s="62"/>
      <c r="BO70" s="62"/>
      <c r="BP70" s="62"/>
      <c r="BQ70" s="62"/>
      <c r="BR70" s="62"/>
      <c r="BS70" s="62"/>
      <c r="BT70" s="62"/>
      <c r="BU70" s="62"/>
      <c r="BV70" s="62"/>
      <c r="BW70" s="62"/>
      <c r="BX70" s="62"/>
      <c r="BY70" s="62"/>
      <c r="BZ70" s="62"/>
      <c r="CA70" s="62"/>
      <c r="CB70" s="62"/>
      <c r="CC70" s="62"/>
      <c r="CD70" s="62"/>
      <c r="CE70" s="62"/>
      <c r="CF70" s="62"/>
      <c r="CG70" s="62"/>
      <c r="CH70" s="62"/>
      <c r="CI70" s="62"/>
      <c r="CJ70" s="62"/>
      <c r="CK70" s="62"/>
      <c r="CL70" s="62"/>
      <c r="CM70" s="62"/>
      <c r="CN70" s="62"/>
      <c r="CO70" s="62"/>
      <c r="CP70" s="62"/>
      <c r="CQ70" s="62"/>
      <c r="CR70" s="62"/>
      <c r="CS70" s="62"/>
      <c r="CT70" s="62"/>
      <c r="CU70" s="62"/>
      <c r="CV70" s="62"/>
      <c r="CW70" s="62"/>
      <c r="CX70" s="62"/>
      <c r="CY70" s="62"/>
      <c r="CZ70" s="62"/>
      <c r="DA70" s="62"/>
      <c r="DB70" s="62"/>
      <c r="DC70" s="62"/>
      <c r="DD70" s="62"/>
      <c r="DE70" s="62"/>
      <c r="DF70" s="62"/>
      <c r="DG70" s="62"/>
      <c r="DH70" s="62"/>
      <c r="DI70" s="62"/>
      <c r="DJ70" s="62"/>
      <c r="DK70" s="62"/>
      <c r="DL70" s="62"/>
      <c r="DM70" s="62"/>
      <c r="DN70" s="62"/>
      <c r="DO70" s="62"/>
      <c r="DP70" s="62"/>
      <c r="DQ70" s="62"/>
      <c r="DR70" s="62"/>
      <c r="DS70" s="62"/>
      <c r="DT70" s="62"/>
      <c r="DU70" s="62"/>
      <c r="DV70" s="62"/>
      <c r="DW70" s="62"/>
      <c r="DX70" s="62"/>
      <c r="DY70" s="62"/>
      <c r="DZ70" s="62"/>
      <c r="EA70" s="62"/>
      <c r="EB70" s="62"/>
      <c r="EC70" s="62"/>
      <c r="ED70" s="62"/>
      <c r="EE70" s="62"/>
      <c r="EF70" s="62"/>
      <c r="EG70" s="62"/>
      <c r="EH70" s="62"/>
      <c r="EI70" s="62"/>
      <c r="EJ70" s="62"/>
      <c r="EK70" s="62"/>
      <c r="EL70" s="62"/>
      <c r="EM70" s="62"/>
      <c r="EN70" s="62"/>
    </row>
    <row r="71" spans="2:144" outlineLevel="1" x14ac:dyDescent="0.2">
      <c r="D71" s="4">
        <f>1-$H$61</f>
        <v>5.0666666666666749E-2</v>
      </c>
      <c r="E71" s="4">
        <f>$E$61</f>
        <v>0.17599999999999999</v>
      </c>
      <c r="AQ71" s="62"/>
      <c r="AR71" s="62"/>
      <c r="AS71" s="62"/>
      <c r="AT71" s="62"/>
      <c r="AU71" s="62"/>
      <c r="AV71" s="62"/>
      <c r="AW71" s="62"/>
      <c r="AX71" s="62"/>
      <c r="AY71" s="62"/>
      <c r="AZ71" s="62"/>
      <c r="BA71" s="62"/>
      <c r="BB71" s="62"/>
      <c r="BC71" s="62"/>
      <c r="BD71" s="62"/>
      <c r="BE71" s="62"/>
      <c r="BF71" s="62"/>
      <c r="BG71" s="62"/>
      <c r="BH71" s="62"/>
      <c r="BI71" s="62"/>
      <c r="BJ71" s="62"/>
      <c r="BK71" s="62"/>
      <c r="BL71" s="62"/>
      <c r="BM71" s="62"/>
      <c r="BN71" s="62"/>
      <c r="BO71" s="62"/>
      <c r="BP71" s="62"/>
      <c r="BQ71" s="62"/>
      <c r="BR71" s="62"/>
      <c r="BS71" s="62"/>
      <c r="BT71" s="62"/>
      <c r="BU71" s="62"/>
      <c r="BV71" s="62"/>
      <c r="BW71" s="62"/>
      <c r="BX71" s="62"/>
      <c r="BY71" s="62"/>
      <c r="BZ71" s="62"/>
      <c r="CA71" s="62"/>
      <c r="CB71" s="62"/>
      <c r="CC71" s="62"/>
      <c r="CD71" s="62"/>
      <c r="CE71" s="62"/>
      <c r="CF71" s="62"/>
      <c r="CG71" s="62"/>
      <c r="CH71" s="62"/>
      <c r="CI71" s="62"/>
      <c r="CJ71" s="62"/>
      <c r="CK71" s="62"/>
      <c r="CL71" s="62"/>
      <c r="CM71" s="62"/>
      <c r="CN71" s="62"/>
      <c r="CO71" s="62"/>
      <c r="CP71" s="62"/>
      <c r="CQ71" s="62"/>
      <c r="CR71" s="62"/>
      <c r="CS71" s="62"/>
      <c r="CT71" s="62"/>
      <c r="CU71" s="62"/>
      <c r="CV71" s="62"/>
      <c r="CW71" s="62"/>
      <c r="CX71" s="62"/>
      <c r="CY71" s="62"/>
      <c r="CZ71" s="62"/>
      <c r="DA71" s="62"/>
      <c r="DB71" s="62"/>
      <c r="DC71" s="62"/>
      <c r="DD71" s="62"/>
      <c r="DE71" s="62"/>
      <c r="DF71" s="62"/>
      <c r="DG71" s="62"/>
      <c r="DH71" s="62"/>
      <c r="DI71" s="62"/>
      <c r="DJ71" s="62"/>
      <c r="DK71" s="62"/>
      <c r="DL71" s="62"/>
      <c r="DM71" s="62"/>
      <c r="DN71" s="62"/>
      <c r="DO71" s="62"/>
      <c r="DP71" s="62"/>
      <c r="DQ71" s="62"/>
      <c r="DR71" s="62"/>
      <c r="DS71" s="62"/>
      <c r="DT71" s="62"/>
      <c r="DU71" s="62"/>
      <c r="DV71" s="62"/>
      <c r="DW71" s="62"/>
      <c r="DX71" s="62"/>
      <c r="DY71" s="62"/>
      <c r="DZ71" s="62"/>
      <c r="EA71" s="62"/>
      <c r="EB71" s="62"/>
      <c r="EC71" s="62"/>
      <c r="ED71" s="62"/>
      <c r="EE71" s="62"/>
      <c r="EF71" s="62"/>
      <c r="EG71" s="62"/>
      <c r="EH71" s="62"/>
      <c r="EI71" s="62"/>
      <c r="EJ71" s="62"/>
      <c r="EK71" s="62"/>
      <c r="EL71" s="62"/>
      <c r="EM71" s="62"/>
      <c r="EN71" s="62"/>
    </row>
    <row r="72" spans="2:144" outlineLevel="1" x14ac:dyDescent="0.2">
      <c r="AQ72" s="62"/>
      <c r="AR72" s="62"/>
      <c r="AS72" s="62"/>
      <c r="AT72" s="62"/>
      <c r="AU72" s="62"/>
      <c r="AV72" s="62"/>
      <c r="AW72" s="62"/>
      <c r="AX72" s="62"/>
      <c r="AY72" s="62"/>
      <c r="AZ72" s="62"/>
      <c r="BA72" s="62"/>
      <c r="BB72" s="62"/>
      <c r="BC72" s="62"/>
      <c r="BD72" s="62"/>
      <c r="BE72" s="62"/>
      <c r="BF72" s="62"/>
      <c r="BG72" s="62"/>
      <c r="BH72" s="62"/>
      <c r="BI72" s="62"/>
      <c r="BJ72" s="62"/>
      <c r="BK72" s="62"/>
      <c r="BL72" s="62"/>
      <c r="BM72" s="62"/>
      <c r="BN72" s="62"/>
      <c r="BO72" s="62"/>
      <c r="BP72" s="62"/>
      <c r="BQ72" s="62"/>
      <c r="BR72" s="62"/>
      <c r="BS72" s="62"/>
      <c r="BT72" s="62"/>
      <c r="BU72" s="62"/>
      <c r="BV72" s="62"/>
      <c r="BW72" s="62"/>
      <c r="BX72" s="62"/>
      <c r="BY72" s="62"/>
      <c r="BZ72" s="62"/>
      <c r="CA72" s="62"/>
      <c r="CB72" s="62"/>
      <c r="CC72" s="62"/>
      <c r="CD72" s="62"/>
      <c r="CE72" s="62"/>
      <c r="CF72" s="62"/>
      <c r="CG72" s="62"/>
      <c r="CH72" s="62"/>
      <c r="CI72" s="62"/>
      <c r="CJ72" s="62"/>
      <c r="CK72" s="62"/>
      <c r="CL72" s="62"/>
      <c r="CM72" s="62"/>
      <c r="CN72" s="62"/>
      <c r="CO72" s="62"/>
      <c r="CP72" s="62"/>
      <c r="CQ72" s="62"/>
      <c r="CR72" s="62"/>
      <c r="CS72" s="62"/>
      <c r="CT72" s="62"/>
      <c r="CU72" s="62"/>
      <c r="CV72" s="62"/>
      <c r="CW72" s="62"/>
      <c r="CX72" s="62"/>
      <c r="CY72" s="62"/>
      <c r="CZ72" s="62"/>
      <c r="DA72" s="62"/>
      <c r="DB72" s="62"/>
      <c r="DC72" s="62"/>
      <c r="DD72" s="62"/>
      <c r="DE72" s="62"/>
      <c r="DF72" s="62"/>
      <c r="DG72" s="62"/>
      <c r="DH72" s="62"/>
      <c r="DI72" s="62"/>
      <c r="DJ72" s="62"/>
      <c r="DK72" s="62"/>
      <c r="DL72" s="62"/>
      <c r="DM72" s="62"/>
      <c r="DN72" s="62"/>
      <c r="DO72" s="62"/>
      <c r="DP72" s="62"/>
      <c r="DQ72" s="62"/>
      <c r="DR72" s="62"/>
      <c r="DS72" s="62"/>
      <c r="DT72" s="62"/>
      <c r="DU72" s="62"/>
      <c r="DV72" s="62"/>
      <c r="DW72" s="62"/>
      <c r="DX72" s="62"/>
      <c r="DY72" s="62"/>
      <c r="DZ72" s="62"/>
      <c r="EA72" s="62"/>
      <c r="EB72" s="62"/>
      <c r="EC72" s="62"/>
      <c r="ED72" s="62"/>
      <c r="EE72" s="62"/>
      <c r="EF72" s="62"/>
      <c r="EG72" s="62"/>
      <c r="EH72" s="62"/>
      <c r="EI72" s="62"/>
      <c r="EJ72" s="62"/>
      <c r="EK72" s="62"/>
      <c r="EL72" s="62"/>
      <c r="EM72" s="62"/>
      <c r="EN72" s="62"/>
    </row>
    <row r="73" spans="2:144" outlineLevel="1" x14ac:dyDescent="0.2">
      <c r="AQ73" s="62"/>
      <c r="AR73" s="62"/>
      <c r="AS73" s="62"/>
      <c r="AT73" s="62"/>
      <c r="AU73" s="62"/>
      <c r="AV73" s="62"/>
      <c r="AW73" s="62"/>
      <c r="AX73" s="62"/>
      <c r="AY73" s="62"/>
      <c r="AZ73" s="62"/>
      <c r="BA73" s="62"/>
      <c r="BB73" s="62"/>
      <c r="BC73" s="62"/>
      <c r="BD73" s="62"/>
      <c r="BE73" s="62"/>
      <c r="BF73" s="62"/>
      <c r="BG73" s="62"/>
      <c r="BH73" s="62"/>
      <c r="BI73" s="62"/>
      <c r="BJ73" s="62"/>
      <c r="BK73" s="62"/>
      <c r="BL73" s="62"/>
      <c r="BM73" s="62"/>
      <c r="BN73" s="62"/>
      <c r="BO73" s="62"/>
      <c r="BP73" s="62"/>
      <c r="BQ73" s="62"/>
      <c r="BR73" s="62"/>
      <c r="BS73" s="62"/>
      <c r="BT73" s="62"/>
      <c r="BU73" s="62"/>
      <c r="BV73" s="62"/>
      <c r="BW73" s="62"/>
      <c r="BX73" s="62"/>
      <c r="BY73" s="62"/>
      <c r="BZ73" s="62"/>
      <c r="CA73" s="62"/>
      <c r="CB73" s="62"/>
      <c r="CC73" s="62"/>
      <c r="CD73" s="62"/>
      <c r="CE73" s="62"/>
      <c r="CF73" s="62"/>
      <c r="CG73" s="62"/>
      <c r="CH73" s="62"/>
      <c r="CI73" s="62"/>
      <c r="CJ73" s="62"/>
      <c r="CK73" s="62"/>
      <c r="CL73" s="62"/>
      <c r="CM73" s="62"/>
      <c r="CN73" s="62"/>
      <c r="CO73" s="62"/>
      <c r="CP73" s="62"/>
      <c r="CQ73" s="62"/>
      <c r="CR73" s="62"/>
      <c r="CS73" s="62"/>
      <c r="CT73" s="62"/>
      <c r="CU73" s="62"/>
      <c r="CV73" s="62"/>
      <c r="CW73" s="62"/>
      <c r="CX73" s="62"/>
      <c r="CY73" s="62"/>
      <c r="CZ73" s="62"/>
      <c r="DA73" s="62"/>
      <c r="DB73" s="62"/>
      <c r="DC73" s="62"/>
      <c r="DD73" s="62"/>
      <c r="DE73" s="62"/>
      <c r="DF73" s="62"/>
      <c r="DG73" s="62"/>
      <c r="DH73" s="62"/>
      <c r="DI73" s="62"/>
      <c r="DJ73" s="62"/>
      <c r="DK73" s="62"/>
      <c r="DL73" s="62"/>
      <c r="DM73" s="62"/>
      <c r="DN73" s="62"/>
      <c r="DO73" s="62"/>
      <c r="DP73" s="62"/>
      <c r="DQ73" s="62"/>
      <c r="DR73" s="62"/>
      <c r="DS73" s="62"/>
      <c r="DT73" s="62"/>
      <c r="DU73" s="62"/>
      <c r="DV73" s="62"/>
      <c r="DW73" s="62"/>
      <c r="DX73" s="62"/>
      <c r="DY73" s="62"/>
      <c r="DZ73" s="62"/>
      <c r="EA73" s="62"/>
      <c r="EB73" s="62"/>
      <c r="EC73" s="62"/>
      <c r="ED73" s="62"/>
      <c r="EE73" s="62"/>
      <c r="EF73" s="62"/>
      <c r="EG73" s="62"/>
      <c r="EH73" s="62"/>
      <c r="EI73" s="62"/>
      <c r="EJ73" s="62"/>
      <c r="EK73" s="62"/>
      <c r="EL73" s="62"/>
      <c r="EM73" s="62"/>
      <c r="EN73" s="62"/>
    </row>
    <row r="74" spans="2:144" outlineLevel="1" x14ac:dyDescent="0.2">
      <c r="AQ74" s="62"/>
      <c r="AR74" s="62"/>
      <c r="AS74" s="62"/>
      <c r="AT74" s="62"/>
      <c r="AU74" s="62"/>
      <c r="AV74" s="62"/>
      <c r="AW74" s="62"/>
      <c r="AX74" s="62"/>
      <c r="AY74" s="62"/>
      <c r="AZ74" s="62"/>
      <c r="BA74" s="62"/>
      <c r="BB74" s="62"/>
      <c r="BC74" s="62"/>
      <c r="BD74" s="62"/>
      <c r="BE74" s="62"/>
      <c r="BF74" s="62"/>
      <c r="BG74" s="62"/>
      <c r="BH74" s="62"/>
      <c r="BI74" s="62"/>
      <c r="BJ74" s="62"/>
      <c r="BK74" s="62"/>
      <c r="BL74" s="62"/>
      <c r="BM74" s="62"/>
      <c r="BN74" s="62"/>
      <c r="BO74" s="62"/>
      <c r="BP74" s="62"/>
      <c r="BQ74" s="62"/>
      <c r="BR74" s="62"/>
      <c r="BS74" s="62"/>
      <c r="BT74" s="62"/>
      <c r="BU74" s="62"/>
      <c r="BV74" s="62"/>
      <c r="BW74" s="62"/>
      <c r="BX74" s="62"/>
      <c r="BY74" s="62"/>
      <c r="BZ74" s="62"/>
      <c r="CA74" s="62"/>
      <c r="CB74" s="62"/>
      <c r="CC74" s="62"/>
      <c r="CD74" s="62"/>
      <c r="CE74" s="62"/>
      <c r="CF74" s="62"/>
      <c r="CG74" s="62"/>
      <c r="CH74" s="62"/>
      <c r="CI74" s="62"/>
      <c r="CJ74" s="62"/>
      <c r="CK74" s="62"/>
      <c r="CL74" s="62"/>
      <c r="CM74" s="62"/>
      <c r="CN74" s="62"/>
      <c r="CO74" s="62"/>
      <c r="CP74" s="62"/>
      <c r="CQ74" s="62"/>
      <c r="CR74" s="62"/>
      <c r="CS74" s="62"/>
      <c r="CT74" s="62"/>
      <c r="CU74" s="62"/>
      <c r="CV74" s="62"/>
      <c r="CW74" s="62"/>
      <c r="CX74" s="62"/>
      <c r="CY74" s="62"/>
      <c r="CZ74" s="62"/>
      <c r="DA74" s="62"/>
      <c r="DB74" s="62"/>
      <c r="DC74" s="62"/>
      <c r="DD74" s="62"/>
      <c r="DE74" s="62"/>
      <c r="DF74" s="62"/>
      <c r="DG74" s="62"/>
      <c r="DH74" s="62"/>
      <c r="DI74" s="62"/>
      <c r="DJ74" s="62"/>
      <c r="DK74" s="62"/>
      <c r="DL74" s="62"/>
      <c r="DM74" s="62"/>
      <c r="DN74" s="62"/>
      <c r="DO74" s="62"/>
      <c r="DP74" s="62"/>
      <c r="DQ74" s="62"/>
      <c r="DR74" s="62"/>
      <c r="DS74" s="62"/>
      <c r="DT74" s="62"/>
      <c r="DU74" s="62"/>
      <c r="DV74" s="62"/>
      <c r="DW74" s="62"/>
      <c r="DX74" s="62"/>
      <c r="DY74" s="62"/>
      <c r="DZ74" s="62"/>
      <c r="EA74" s="62"/>
      <c r="EB74" s="62"/>
      <c r="EC74" s="62"/>
      <c r="ED74" s="62"/>
      <c r="EE74" s="62"/>
      <c r="EF74" s="62"/>
      <c r="EG74" s="62"/>
      <c r="EH74" s="62"/>
      <c r="EI74" s="62"/>
      <c r="EJ74" s="62"/>
      <c r="EK74" s="62"/>
      <c r="EL74" s="62"/>
      <c r="EM74" s="62"/>
      <c r="EN74" s="62"/>
    </row>
    <row r="75" spans="2:144" outlineLevel="1" x14ac:dyDescent="0.2">
      <c r="AQ75" s="62"/>
      <c r="AR75" s="62"/>
      <c r="AS75" s="62"/>
      <c r="AT75" s="62"/>
      <c r="AU75" s="62"/>
      <c r="AV75" s="62"/>
      <c r="AW75" s="62"/>
      <c r="AX75" s="62"/>
      <c r="AY75" s="62"/>
      <c r="AZ75" s="62"/>
      <c r="BA75" s="62"/>
      <c r="BB75" s="62"/>
      <c r="BC75" s="62"/>
      <c r="BD75" s="62"/>
      <c r="BE75" s="62"/>
      <c r="BF75" s="62"/>
      <c r="BG75" s="62"/>
      <c r="BH75" s="62"/>
      <c r="BI75" s="62"/>
      <c r="BJ75" s="62"/>
      <c r="BK75" s="62"/>
      <c r="BL75" s="62"/>
      <c r="BM75" s="62"/>
      <c r="BN75" s="62"/>
      <c r="BO75" s="62"/>
      <c r="BP75" s="62"/>
      <c r="BQ75" s="62"/>
      <c r="BR75" s="62"/>
      <c r="BS75" s="62"/>
      <c r="BT75" s="62"/>
      <c r="BU75" s="62"/>
      <c r="BV75" s="62"/>
      <c r="BW75" s="62"/>
      <c r="BX75" s="62"/>
      <c r="BY75" s="62"/>
      <c r="BZ75" s="62"/>
      <c r="CA75" s="62"/>
      <c r="CB75" s="62"/>
      <c r="CC75" s="62"/>
      <c r="CD75" s="62"/>
      <c r="CE75" s="62"/>
      <c r="CF75" s="62"/>
      <c r="CG75" s="62"/>
      <c r="CH75" s="62"/>
      <c r="CI75" s="62"/>
      <c r="CJ75" s="62"/>
      <c r="CK75" s="62"/>
      <c r="CL75" s="62"/>
      <c r="CM75" s="62"/>
      <c r="CN75" s="62"/>
      <c r="CO75" s="62"/>
      <c r="CP75" s="62"/>
      <c r="CQ75" s="62"/>
      <c r="CR75" s="62"/>
      <c r="CS75" s="62"/>
      <c r="CT75" s="62"/>
      <c r="CU75" s="62"/>
      <c r="CV75" s="62"/>
      <c r="CW75" s="62"/>
      <c r="CX75" s="62"/>
      <c r="CY75" s="62"/>
      <c r="CZ75" s="62"/>
      <c r="DA75" s="62"/>
      <c r="DB75" s="62"/>
      <c r="DC75" s="62"/>
      <c r="DD75" s="62"/>
      <c r="DE75" s="62"/>
      <c r="DF75" s="62"/>
      <c r="DG75" s="62"/>
      <c r="DH75" s="62"/>
      <c r="DI75" s="62"/>
      <c r="DJ75" s="62"/>
      <c r="DK75" s="62"/>
      <c r="DL75" s="62"/>
      <c r="DM75" s="62"/>
      <c r="DN75" s="62"/>
      <c r="DO75" s="62"/>
      <c r="DP75" s="62"/>
      <c r="DQ75" s="62"/>
      <c r="DR75" s="62"/>
      <c r="DS75" s="62"/>
      <c r="DT75" s="62"/>
      <c r="DU75" s="62"/>
      <c r="DV75" s="62"/>
      <c r="DW75" s="62"/>
      <c r="DX75" s="62"/>
      <c r="DY75" s="62"/>
      <c r="DZ75" s="62"/>
      <c r="EA75" s="62"/>
      <c r="EB75" s="62"/>
      <c r="EC75" s="62"/>
      <c r="ED75" s="62"/>
      <c r="EE75" s="62"/>
      <c r="EF75" s="62"/>
      <c r="EG75" s="62"/>
      <c r="EH75" s="62"/>
      <c r="EI75" s="62"/>
      <c r="EJ75" s="62"/>
      <c r="EK75" s="62"/>
      <c r="EL75" s="62"/>
      <c r="EM75" s="62"/>
      <c r="EN75" s="62"/>
    </row>
    <row r="76" spans="2:144" outlineLevel="1" x14ac:dyDescent="0.2">
      <c r="AQ76" s="62"/>
      <c r="AR76" s="62"/>
      <c r="AS76" s="62"/>
      <c r="AT76" s="62"/>
      <c r="AU76" s="62"/>
      <c r="AV76" s="62"/>
      <c r="AW76" s="62"/>
      <c r="AX76" s="62"/>
      <c r="AY76" s="62"/>
      <c r="AZ76" s="62"/>
      <c r="BA76" s="62"/>
      <c r="BB76" s="62"/>
      <c r="BC76" s="62"/>
      <c r="BD76" s="62"/>
      <c r="BE76" s="62"/>
      <c r="BF76" s="62"/>
      <c r="BG76" s="62"/>
      <c r="BH76" s="62"/>
      <c r="BI76" s="62"/>
      <c r="BJ76" s="62"/>
      <c r="BK76" s="62"/>
      <c r="BL76" s="62"/>
      <c r="BM76" s="62"/>
      <c r="BN76" s="62"/>
      <c r="BO76" s="62"/>
      <c r="BP76" s="62"/>
      <c r="BQ76" s="62"/>
      <c r="BR76" s="62"/>
      <c r="BS76" s="62"/>
      <c r="BT76" s="62"/>
      <c r="BU76" s="62"/>
      <c r="BV76" s="62"/>
      <c r="BW76" s="62"/>
      <c r="BX76" s="62"/>
      <c r="BY76" s="62"/>
      <c r="BZ76" s="62"/>
      <c r="CA76" s="62"/>
      <c r="CB76" s="62"/>
      <c r="CC76" s="62"/>
      <c r="CD76" s="62"/>
      <c r="CE76" s="62"/>
      <c r="CF76" s="62"/>
      <c r="CG76" s="62"/>
      <c r="CH76" s="62"/>
      <c r="CI76" s="62"/>
      <c r="CJ76" s="62"/>
      <c r="CK76" s="62"/>
      <c r="CL76" s="62"/>
      <c r="CM76" s="62"/>
      <c r="CN76" s="62"/>
      <c r="CO76" s="62"/>
      <c r="CP76" s="62"/>
      <c r="CQ76" s="62"/>
      <c r="CR76" s="62"/>
      <c r="CS76" s="62"/>
      <c r="CT76" s="62"/>
      <c r="CU76" s="62"/>
      <c r="CV76" s="62"/>
      <c r="CW76" s="62"/>
      <c r="CX76" s="62"/>
      <c r="CY76" s="62"/>
      <c r="CZ76" s="62"/>
      <c r="DA76" s="62"/>
      <c r="DB76" s="62"/>
      <c r="DC76" s="62"/>
      <c r="DD76" s="62"/>
      <c r="DE76" s="62"/>
      <c r="DF76" s="62"/>
      <c r="DG76" s="62"/>
      <c r="DH76" s="62"/>
      <c r="DI76" s="62"/>
      <c r="DJ76" s="62"/>
      <c r="DK76" s="62"/>
      <c r="DL76" s="62"/>
      <c r="DM76" s="62"/>
      <c r="DN76" s="62"/>
      <c r="DO76" s="62"/>
      <c r="DP76" s="62"/>
      <c r="DQ76" s="62"/>
      <c r="DR76" s="62"/>
      <c r="DS76" s="62"/>
      <c r="DT76" s="62"/>
      <c r="DU76" s="62"/>
      <c r="DV76" s="62"/>
      <c r="DW76" s="62"/>
      <c r="DX76" s="62"/>
      <c r="DY76" s="62"/>
      <c r="DZ76" s="62"/>
      <c r="EA76" s="62"/>
      <c r="EB76" s="62"/>
      <c r="EC76" s="62"/>
      <c r="ED76" s="62"/>
      <c r="EE76" s="62"/>
      <c r="EF76" s="62"/>
      <c r="EG76" s="62"/>
      <c r="EH76" s="62"/>
      <c r="EI76" s="62"/>
      <c r="EJ76" s="62"/>
      <c r="EK76" s="62"/>
      <c r="EL76" s="62"/>
      <c r="EM76" s="62"/>
      <c r="EN76" s="62"/>
    </row>
    <row r="77" spans="2:144" outlineLevel="1" x14ac:dyDescent="0.2">
      <c r="AQ77" s="62"/>
      <c r="AR77" s="62"/>
      <c r="AS77" s="62"/>
      <c r="AT77" s="62"/>
      <c r="AU77" s="62"/>
      <c r="AV77" s="62"/>
      <c r="AW77" s="62"/>
      <c r="AX77" s="62"/>
      <c r="AY77" s="62"/>
      <c r="AZ77" s="62"/>
      <c r="BA77" s="62"/>
      <c r="BB77" s="62"/>
      <c r="BC77" s="62"/>
      <c r="BD77" s="62"/>
      <c r="BE77" s="62"/>
      <c r="BF77" s="62"/>
      <c r="BG77" s="62"/>
      <c r="BH77" s="62"/>
      <c r="BI77" s="62"/>
      <c r="BJ77" s="62"/>
      <c r="BK77" s="62"/>
      <c r="BL77" s="62"/>
      <c r="BM77" s="62"/>
      <c r="BN77" s="62"/>
      <c r="BO77" s="62"/>
      <c r="BP77" s="62"/>
      <c r="BQ77" s="62"/>
      <c r="BR77" s="62"/>
      <c r="BS77" s="62"/>
      <c r="BT77" s="62"/>
      <c r="BU77" s="62"/>
      <c r="BV77" s="62"/>
      <c r="BW77" s="62"/>
      <c r="BX77" s="62"/>
      <c r="BY77" s="62"/>
      <c r="BZ77" s="62"/>
      <c r="CA77" s="62"/>
      <c r="CB77" s="62"/>
      <c r="CC77" s="62"/>
      <c r="CD77" s="62"/>
      <c r="CE77" s="62"/>
      <c r="CF77" s="62"/>
      <c r="CG77" s="62"/>
      <c r="CH77" s="62"/>
      <c r="CI77" s="62"/>
      <c r="CJ77" s="62"/>
      <c r="CK77" s="62"/>
      <c r="CL77" s="62"/>
      <c r="CM77" s="62"/>
      <c r="CN77" s="62"/>
      <c r="CO77" s="62"/>
      <c r="CP77" s="62"/>
      <c r="CQ77" s="62"/>
      <c r="CR77" s="62"/>
      <c r="CS77" s="62"/>
      <c r="CT77" s="62"/>
      <c r="CU77" s="62"/>
      <c r="CV77" s="62"/>
      <c r="CW77" s="62"/>
      <c r="CX77" s="62"/>
      <c r="CY77" s="62"/>
      <c r="CZ77" s="62"/>
      <c r="DA77" s="62"/>
      <c r="DB77" s="62"/>
      <c r="DC77" s="62"/>
      <c r="DD77" s="62"/>
      <c r="DE77" s="62"/>
      <c r="DF77" s="62"/>
      <c r="DG77" s="62"/>
      <c r="DH77" s="62"/>
      <c r="DI77" s="62"/>
      <c r="DJ77" s="62"/>
      <c r="DK77" s="62"/>
      <c r="DL77" s="62"/>
      <c r="DM77" s="62"/>
      <c r="DN77" s="62"/>
      <c r="DO77" s="62"/>
      <c r="DP77" s="62"/>
      <c r="DQ77" s="62"/>
      <c r="DR77" s="62"/>
      <c r="DS77" s="62"/>
      <c r="DT77" s="62"/>
      <c r="DU77" s="62"/>
      <c r="DV77" s="62"/>
      <c r="DW77" s="62"/>
      <c r="DX77" s="62"/>
      <c r="DY77" s="62"/>
      <c r="DZ77" s="62"/>
      <c r="EA77" s="62"/>
      <c r="EB77" s="62"/>
      <c r="EC77" s="62"/>
      <c r="ED77" s="62"/>
      <c r="EE77" s="62"/>
      <c r="EF77" s="62"/>
      <c r="EG77" s="62"/>
      <c r="EH77" s="62"/>
      <c r="EI77" s="62"/>
      <c r="EJ77" s="62"/>
      <c r="EK77" s="62"/>
      <c r="EL77" s="62"/>
      <c r="EM77" s="62"/>
      <c r="EN77" s="62"/>
    </row>
    <row r="78" spans="2:144" outlineLevel="1" x14ac:dyDescent="0.2">
      <c r="AQ78" s="62"/>
      <c r="AR78" s="62"/>
      <c r="AS78" s="62"/>
      <c r="AT78" s="62"/>
      <c r="AU78" s="62"/>
      <c r="AV78" s="62"/>
      <c r="AW78" s="62"/>
      <c r="AX78" s="62"/>
      <c r="AY78" s="62"/>
      <c r="AZ78" s="62"/>
      <c r="BA78" s="62"/>
      <c r="BB78" s="62"/>
      <c r="BC78" s="62"/>
      <c r="BD78" s="62"/>
      <c r="BE78" s="62"/>
      <c r="BF78" s="62"/>
      <c r="BG78" s="62"/>
      <c r="BH78" s="62"/>
      <c r="BI78" s="62"/>
      <c r="BJ78" s="62"/>
      <c r="BK78" s="62"/>
      <c r="BL78" s="62"/>
      <c r="BM78" s="62"/>
      <c r="BN78" s="62"/>
      <c r="BO78" s="62"/>
      <c r="BP78" s="62"/>
      <c r="BQ78" s="62"/>
      <c r="BR78" s="62"/>
      <c r="BS78" s="62"/>
      <c r="BT78" s="62"/>
      <c r="BU78" s="62"/>
      <c r="BV78" s="62"/>
      <c r="BW78" s="62"/>
      <c r="BX78" s="62"/>
      <c r="BY78" s="62"/>
      <c r="BZ78" s="62"/>
      <c r="CA78" s="62"/>
      <c r="CB78" s="62"/>
      <c r="CC78" s="62"/>
      <c r="CD78" s="62"/>
      <c r="CE78" s="62"/>
      <c r="CF78" s="62"/>
      <c r="CG78" s="62"/>
      <c r="CH78" s="62"/>
      <c r="CI78" s="62"/>
      <c r="CJ78" s="62"/>
      <c r="CK78" s="62"/>
      <c r="CL78" s="62"/>
      <c r="CM78" s="62"/>
      <c r="CN78" s="62"/>
      <c r="CO78" s="62"/>
      <c r="CP78" s="62"/>
      <c r="CQ78" s="62"/>
      <c r="CR78" s="62"/>
      <c r="CS78" s="62"/>
      <c r="CT78" s="62"/>
      <c r="CU78" s="62"/>
      <c r="CV78" s="62"/>
      <c r="CW78" s="62"/>
      <c r="CX78" s="62"/>
      <c r="CY78" s="62"/>
      <c r="CZ78" s="62"/>
      <c r="DA78" s="62"/>
      <c r="DB78" s="62"/>
      <c r="DC78" s="62"/>
      <c r="DD78" s="62"/>
      <c r="DE78" s="62"/>
      <c r="DF78" s="62"/>
      <c r="DG78" s="62"/>
      <c r="DH78" s="62"/>
      <c r="DI78" s="62"/>
      <c r="DJ78" s="62"/>
      <c r="DK78" s="62"/>
      <c r="DL78" s="62"/>
      <c r="DM78" s="62"/>
      <c r="DN78" s="62"/>
      <c r="DO78" s="62"/>
      <c r="DP78" s="62"/>
      <c r="DQ78" s="62"/>
      <c r="DR78" s="62"/>
      <c r="DS78" s="62"/>
      <c r="DT78" s="62"/>
      <c r="DU78" s="62"/>
      <c r="DV78" s="62"/>
      <c r="DW78" s="62"/>
      <c r="DX78" s="62"/>
      <c r="DY78" s="62"/>
      <c r="DZ78" s="62"/>
      <c r="EA78" s="62"/>
      <c r="EB78" s="62"/>
      <c r="EC78" s="62"/>
      <c r="ED78" s="62"/>
      <c r="EE78" s="62"/>
      <c r="EF78" s="62"/>
      <c r="EG78" s="62"/>
      <c r="EH78" s="62"/>
      <c r="EI78" s="62"/>
      <c r="EJ78" s="62"/>
      <c r="EK78" s="62"/>
      <c r="EL78" s="62"/>
      <c r="EM78" s="62"/>
      <c r="EN78" s="62"/>
    </row>
    <row r="79" spans="2:144" outlineLevel="1" x14ac:dyDescent="0.2">
      <c r="AQ79" s="62"/>
      <c r="AR79" s="62"/>
      <c r="AS79" s="62"/>
      <c r="AT79" s="62"/>
      <c r="AU79" s="62"/>
      <c r="AV79" s="62"/>
      <c r="AW79" s="62"/>
      <c r="AX79" s="62"/>
      <c r="AY79" s="62"/>
      <c r="AZ79" s="62"/>
      <c r="BA79" s="62"/>
      <c r="BB79" s="62"/>
      <c r="BC79" s="62"/>
      <c r="BD79" s="62"/>
      <c r="BE79" s="62"/>
      <c r="BF79" s="62"/>
      <c r="BG79" s="62"/>
      <c r="BH79" s="62"/>
      <c r="BI79" s="62"/>
      <c r="BJ79" s="62"/>
      <c r="BK79" s="62"/>
      <c r="BL79" s="62"/>
      <c r="BM79" s="62"/>
      <c r="BN79" s="62"/>
      <c r="BO79" s="62"/>
      <c r="BP79" s="62"/>
      <c r="BQ79" s="62"/>
      <c r="BR79" s="62"/>
      <c r="BS79" s="62"/>
      <c r="BT79" s="62"/>
      <c r="BU79" s="62"/>
      <c r="BV79" s="62"/>
      <c r="BW79" s="62"/>
      <c r="BX79" s="62"/>
      <c r="BY79" s="62"/>
      <c r="BZ79" s="62"/>
      <c r="CA79" s="62"/>
      <c r="CB79" s="62"/>
      <c r="CC79" s="62"/>
      <c r="CD79" s="62"/>
      <c r="CE79" s="62"/>
      <c r="CF79" s="62"/>
      <c r="CG79" s="62"/>
      <c r="CH79" s="62"/>
      <c r="CI79" s="62"/>
      <c r="CJ79" s="62"/>
      <c r="CK79" s="62"/>
      <c r="CL79" s="62"/>
      <c r="CM79" s="62"/>
      <c r="CN79" s="62"/>
      <c r="CO79" s="62"/>
      <c r="CP79" s="62"/>
      <c r="CQ79" s="62"/>
      <c r="CR79" s="62"/>
      <c r="CS79" s="62"/>
      <c r="CT79" s="62"/>
      <c r="CU79" s="62"/>
      <c r="CV79" s="62"/>
      <c r="CW79" s="62"/>
      <c r="CX79" s="62"/>
      <c r="CY79" s="62"/>
      <c r="CZ79" s="62"/>
      <c r="DA79" s="62"/>
      <c r="DB79" s="62"/>
      <c r="DC79" s="62"/>
      <c r="DD79" s="62"/>
      <c r="DE79" s="62"/>
      <c r="DF79" s="62"/>
      <c r="DG79" s="62"/>
      <c r="DH79" s="62"/>
      <c r="DI79" s="62"/>
      <c r="DJ79" s="62"/>
      <c r="DK79" s="62"/>
      <c r="DL79" s="62"/>
      <c r="DM79" s="62"/>
      <c r="DN79" s="62"/>
      <c r="DO79" s="62"/>
      <c r="DP79" s="62"/>
      <c r="DQ79" s="62"/>
      <c r="DR79" s="62"/>
      <c r="DS79" s="62"/>
      <c r="DT79" s="62"/>
      <c r="DU79" s="62"/>
      <c r="DV79" s="62"/>
      <c r="DW79" s="62"/>
      <c r="DX79" s="62"/>
      <c r="DY79" s="62"/>
      <c r="DZ79" s="62"/>
      <c r="EA79" s="62"/>
      <c r="EB79" s="62"/>
      <c r="EC79" s="62"/>
      <c r="ED79" s="62"/>
      <c r="EE79" s="62"/>
      <c r="EF79" s="62"/>
      <c r="EG79" s="62"/>
      <c r="EH79" s="62"/>
      <c r="EI79" s="62"/>
      <c r="EJ79" s="62"/>
      <c r="EK79" s="62"/>
      <c r="EL79" s="62"/>
      <c r="EM79" s="62"/>
      <c r="EN79" s="62"/>
    </row>
    <row r="80" spans="2:144" outlineLevel="1" x14ac:dyDescent="0.2">
      <c r="AQ80" s="62"/>
      <c r="AR80" s="62"/>
      <c r="AS80" s="62"/>
      <c r="AT80" s="62"/>
      <c r="AU80" s="62"/>
      <c r="AV80" s="62"/>
      <c r="AW80" s="62"/>
      <c r="AX80" s="62"/>
      <c r="AY80" s="62"/>
      <c r="AZ80" s="62"/>
      <c r="BA80" s="62"/>
      <c r="BB80" s="62"/>
      <c r="BC80" s="62"/>
      <c r="BD80" s="62"/>
      <c r="BE80" s="62"/>
      <c r="BF80" s="62"/>
      <c r="BG80" s="62"/>
      <c r="BH80" s="62"/>
      <c r="BI80" s="62"/>
      <c r="BJ80" s="62"/>
      <c r="BK80" s="62"/>
      <c r="BL80" s="62"/>
      <c r="BM80" s="62"/>
      <c r="BN80" s="62"/>
      <c r="BO80" s="62"/>
      <c r="BP80" s="62"/>
      <c r="BQ80" s="62"/>
      <c r="BR80" s="62"/>
      <c r="BS80" s="62"/>
      <c r="BT80" s="62"/>
      <c r="BU80" s="62"/>
      <c r="BV80" s="62"/>
      <c r="BW80" s="62"/>
      <c r="BX80" s="62"/>
      <c r="BY80" s="62"/>
      <c r="BZ80" s="62"/>
      <c r="CA80" s="62"/>
      <c r="CB80" s="62"/>
      <c r="CC80" s="62"/>
      <c r="CD80" s="62"/>
      <c r="CE80" s="62"/>
      <c r="CF80" s="62"/>
      <c r="CG80" s="62"/>
      <c r="CH80" s="62"/>
      <c r="CI80" s="62"/>
      <c r="CJ80" s="62"/>
      <c r="CK80" s="62"/>
      <c r="CL80" s="62"/>
      <c r="CM80" s="62"/>
      <c r="CN80" s="62"/>
      <c r="CO80" s="62"/>
      <c r="CP80" s="62"/>
      <c r="CQ80" s="62"/>
      <c r="CR80" s="62"/>
      <c r="CS80" s="62"/>
      <c r="CT80" s="62"/>
      <c r="CU80" s="62"/>
      <c r="CV80" s="62"/>
      <c r="CW80" s="62"/>
      <c r="CX80" s="62"/>
      <c r="CY80" s="62"/>
      <c r="CZ80" s="62"/>
      <c r="DA80" s="62"/>
      <c r="DB80" s="62"/>
      <c r="DC80" s="62"/>
      <c r="DD80" s="62"/>
      <c r="DE80" s="62"/>
      <c r="DF80" s="62"/>
      <c r="DG80" s="62"/>
      <c r="DH80" s="62"/>
      <c r="DI80" s="62"/>
      <c r="DJ80" s="62"/>
      <c r="DK80" s="62"/>
      <c r="DL80" s="62"/>
      <c r="DM80" s="62"/>
      <c r="DN80" s="62"/>
      <c r="DO80" s="62"/>
      <c r="DP80" s="62"/>
      <c r="DQ80" s="62"/>
      <c r="DR80" s="62"/>
      <c r="DS80" s="62"/>
      <c r="DT80" s="62"/>
      <c r="DU80" s="62"/>
      <c r="DV80" s="62"/>
      <c r="DW80" s="62"/>
      <c r="DX80" s="62"/>
      <c r="DY80" s="62"/>
      <c r="DZ80" s="62"/>
      <c r="EA80" s="62"/>
      <c r="EB80" s="62"/>
      <c r="EC80" s="62"/>
      <c r="ED80" s="62"/>
      <c r="EE80" s="62"/>
      <c r="EF80" s="62"/>
      <c r="EG80" s="62"/>
      <c r="EH80" s="62"/>
      <c r="EI80" s="62"/>
      <c r="EJ80" s="62"/>
      <c r="EK80" s="62"/>
      <c r="EL80" s="62"/>
      <c r="EM80" s="62"/>
      <c r="EN80" s="62"/>
    </row>
    <row r="81" spans="1:144" outlineLevel="1" x14ac:dyDescent="0.2">
      <c r="AQ81" s="62"/>
      <c r="AR81" s="62"/>
      <c r="AS81" s="62"/>
      <c r="AT81" s="62"/>
      <c r="AU81" s="62"/>
      <c r="AV81" s="62"/>
      <c r="AW81" s="62"/>
      <c r="AX81" s="62"/>
      <c r="AY81" s="62"/>
      <c r="AZ81" s="62"/>
      <c r="BA81" s="62"/>
      <c r="BB81" s="62"/>
      <c r="BC81" s="62"/>
      <c r="BD81" s="62"/>
      <c r="BE81" s="62"/>
      <c r="BF81" s="62"/>
      <c r="BG81" s="62"/>
      <c r="BH81" s="62"/>
      <c r="BI81" s="62"/>
      <c r="BJ81" s="62"/>
      <c r="BK81" s="62"/>
      <c r="BL81" s="62"/>
      <c r="BM81" s="62"/>
      <c r="BN81" s="62"/>
      <c r="BO81" s="62"/>
      <c r="BP81" s="62"/>
      <c r="BQ81" s="62"/>
      <c r="BR81" s="62"/>
      <c r="BS81" s="62"/>
      <c r="BT81" s="62"/>
      <c r="BU81" s="62"/>
      <c r="BV81" s="62"/>
      <c r="BW81" s="62"/>
      <c r="BX81" s="62"/>
      <c r="BY81" s="62"/>
      <c r="BZ81" s="62"/>
      <c r="CA81" s="62"/>
      <c r="CB81" s="62"/>
      <c r="CC81" s="62"/>
      <c r="CD81" s="62"/>
      <c r="CE81" s="62"/>
      <c r="CF81" s="62"/>
      <c r="CG81" s="62"/>
      <c r="CH81" s="62"/>
      <c r="CI81" s="62"/>
      <c r="CJ81" s="62"/>
      <c r="CK81" s="62"/>
      <c r="CL81" s="62"/>
      <c r="CM81" s="62"/>
      <c r="CN81" s="62"/>
      <c r="CO81" s="62"/>
      <c r="CP81" s="62"/>
      <c r="CQ81" s="62"/>
      <c r="CR81" s="62"/>
      <c r="CS81" s="62"/>
      <c r="CT81" s="62"/>
      <c r="CU81" s="62"/>
      <c r="CV81" s="62"/>
      <c r="CW81" s="62"/>
      <c r="CX81" s="62"/>
      <c r="CY81" s="62"/>
      <c r="CZ81" s="62"/>
      <c r="DA81" s="62"/>
      <c r="DB81" s="62"/>
      <c r="DC81" s="62"/>
      <c r="DD81" s="62"/>
      <c r="DE81" s="62"/>
      <c r="DF81" s="62"/>
      <c r="DG81" s="62"/>
      <c r="DH81" s="62"/>
      <c r="DI81" s="62"/>
      <c r="DJ81" s="62"/>
      <c r="DK81" s="62"/>
      <c r="DL81" s="62"/>
      <c r="DM81" s="62"/>
      <c r="DN81" s="62"/>
      <c r="DO81" s="62"/>
      <c r="DP81" s="62"/>
      <c r="DQ81" s="62"/>
      <c r="DR81" s="62"/>
      <c r="DS81" s="62"/>
      <c r="DT81" s="62"/>
      <c r="DU81" s="62"/>
      <c r="DV81" s="62"/>
      <c r="DW81" s="62"/>
      <c r="DX81" s="62"/>
      <c r="DY81" s="62"/>
      <c r="DZ81" s="62"/>
      <c r="EA81" s="62"/>
      <c r="EB81" s="62"/>
      <c r="EC81" s="62"/>
      <c r="ED81" s="62"/>
      <c r="EE81" s="62"/>
      <c r="EF81" s="62"/>
      <c r="EG81" s="62"/>
      <c r="EH81" s="62"/>
      <c r="EI81" s="62"/>
      <c r="EJ81" s="62"/>
      <c r="EK81" s="62"/>
      <c r="EL81" s="62"/>
      <c r="EM81" s="62"/>
      <c r="EN81" s="62"/>
    </row>
    <row r="82" spans="1:144" outlineLevel="1" x14ac:dyDescent="0.2">
      <c r="AQ82" s="62"/>
      <c r="AR82" s="62"/>
      <c r="AS82" s="62"/>
      <c r="AT82" s="62"/>
      <c r="AU82" s="62"/>
      <c r="AV82" s="62"/>
      <c r="AW82" s="62"/>
      <c r="AX82" s="62"/>
      <c r="AY82" s="62"/>
      <c r="AZ82" s="62"/>
      <c r="BA82" s="62"/>
      <c r="BB82" s="62"/>
      <c r="BC82" s="62"/>
      <c r="BD82" s="62"/>
      <c r="BE82" s="62"/>
      <c r="BF82" s="62"/>
      <c r="BG82" s="62"/>
      <c r="BH82" s="62"/>
      <c r="BI82" s="62"/>
      <c r="BJ82" s="62"/>
      <c r="BK82" s="62"/>
      <c r="BL82" s="62"/>
      <c r="BM82" s="62"/>
      <c r="BN82" s="62"/>
      <c r="BO82" s="62"/>
      <c r="BP82" s="62"/>
      <c r="BQ82" s="62"/>
      <c r="BR82" s="62"/>
      <c r="BS82" s="62"/>
      <c r="BT82" s="62"/>
      <c r="BU82" s="62"/>
      <c r="BV82" s="62"/>
      <c r="BW82" s="62"/>
      <c r="BX82" s="62"/>
      <c r="BY82" s="62"/>
      <c r="BZ82" s="62"/>
      <c r="CA82" s="62"/>
      <c r="CB82" s="62"/>
      <c r="CC82" s="62"/>
      <c r="CD82" s="62"/>
      <c r="CE82" s="62"/>
      <c r="CF82" s="62"/>
      <c r="CG82" s="62"/>
      <c r="CH82" s="62"/>
      <c r="CI82" s="62"/>
      <c r="CJ82" s="62"/>
      <c r="CK82" s="62"/>
      <c r="CL82" s="62"/>
      <c r="CM82" s="62"/>
      <c r="CN82" s="62"/>
      <c r="CO82" s="62"/>
      <c r="CP82" s="62"/>
      <c r="CQ82" s="62"/>
      <c r="CR82" s="62"/>
      <c r="CS82" s="62"/>
      <c r="CT82" s="62"/>
      <c r="CU82" s="62"/>
      <c r="CV82" s="62"/>
      <c r="CW82" s="62"/>
      <c r="CX82" s="62"/>
      <c r="CY82" s="62"/>
      <c r="CZ82" s="62"/>
      <c r="DA82" s="62"/>
      <c r="DB82" s="62"/>
      <c r="DC82" s="62"/>
      <c r="DD82" s="62"/>
      <c r="DE82" s="62"/>
      <c r="DF82" s="62"/>
      <c r="DG82" s="62"/>
      <c r="DH82" s="62"/>
      <c r="DI82" s="62"/>
      <c r="DJ82" s="62"/>
      <c r="DK82" s="62"/>
      <c r="DL82" s="62"/>
      <c r="DM82" s="62"/>
      <c r="DN82" s="62"/>
      <c r="DO82" s="62"/>
      <c r="DP82" s="62"/>
      <c r="DQ82" s="62"/>
      <c r="DR82" s="62"/>
      <c r="DS82" s="62"/>
      <c r="DT82" s="62"/>
      <c r="DU82" s="62"/>
      <c r="DV82" s="62"/>
      <c r="DW82" s="62"/>
      <c r="DX82" s="62"/>
      <c r="DY82" s="62"/>
      <c r="DZ82" s="62"/>
      <c r="EA82" s="62"/>
      <c r="EB82" s="62"/>
      <c r="EC82" s="62"/>
      <c r="ED82" s="62"/>
      <c r="EE82" s="62"/>
      <c r="EF82" s="62"/>
      <c r="EG82" s="62"/>
      <c r="EH82" s="62"/>
      <c r="EI82" s="62"/>
      <c r="EJ82" s="62"/>
      <c r="EK82" s="62"/>
      <c r="EL82" s="62"/>
      <c r="EM82" s="62"/>
      <c r="EN82" s="62"/>
    </row>
    <row r="83" spans="1:144" outlineLevel="1" x14ac:dyDescent="0.2">
      <c r="AQ83" s="62"/>
      <c r="AR83" s="62"/>
      <c r="AS83" s="62"/>
      <c r="AT83" s="62"/>
      <c r="AU83" s="62"/>
      <c r="AV83" s="62"/>
      <c r="AW83" s="62"/>
      <c r="AX83" s="62"/>
      <c r="AY83" s="62"/>
      <c r="AZ83" s="62"/>
      <c r="BA83" s="62"/>
      <c r="BB83" s="62"/>
      <c r="BC83" s="62"/>
      <c r="BD83" s="62"/>
      <c r="BE83" s="62"/>
      <c r="BF83" s="62"/>
      <c r="BG83" s="62"/>
      <c r="BH83" s="62"/>
      <c r="BI83" s="62"/>
      <c r="BJ83" s="62"/>
      <c r="BK83" s="62"/>
      <c r="BL83" s="62"/>
      <c r="BM83" s="62"/>
      <c r="BN83" s="62"/>
      <c r="BO83" s="62"/>
      <c r="BP83" s="62"/>
      <c r="BQ83" s="62"/>
      <c r="BR83" s="62"/>
      <c r="BS83" s="62"/>
      <c r="BT83" s="62"/>
      <c r="BU83" s="62"/>
      <c r="BV83" s="62"/>
      <c r="BW83" s="62"/>
      <c r="BX83" s="62"/>
      <c r="BY83" s="62"/>
      <c r="BZ83" s="62"/>
      <c r="CA83" s="62"/>
      <c r="CB83" s="62"/>
      <c r="CC83" s="62"/>
      <c r="CD83" s="62"/>
      <c r="CE83" s="62"/>
      <c r="CF83" s="62"/>
      <c r="CG83" s="62"/>
      <c r="CH83" s="62"/>
      <c r="CI83" s="62"/>
      <c r="CJ83" s="62"/>
      <c r="CK83" s="62"/>
      <c r="CL83" s="62"/>
      <c r="CM83" s="62"/>
      <c r="CN83" s="62"/>
      <c r="CO83" s="62"/>
      <c r="CP83" s="62"/>
      <c r="CQ83" s="62"/>
      <c r="CR83" s="62"/>
      <c r="CS83" s="62"/>
      <c r="CT83" s="62"/>
      <c r="CU83" s="62"/>
      <c r="CV83" s="62"/>
      <c r="CW83" s="62"/>
      <c r="CX83" s="62"/>
      <c r="CY83" s="62"/>
      <c r="CZ83" s="62"/>
      <c r="DA83" s="62"/>
      <c r="DB83" s="62"/>
      <c r="DC83" s="62"/>
      <c r="DD83" s="62"/>
      <c r="DE83" s="62"/>
      <c r="DF83" s="62"/>
      <c r="DG83" s="62"/>
      <c r="DH83" s="62"/>
      <c r="DI83" s="62"/>
      <c r="DJ83" s="62"/>
      <c r="DK83" s="62"/>
      <c r="DL83" s="62"/>
      <c r="DM83" s="62"/>
      <c r="DN83" s="62"/>
      <c r="DO83" s="62"/>
      <c r="DP83" s="62"/>
      <c r="DQ83" s="62"/>
      <c r="DR83" s="62"/>
      <c r="DS83" s="62"/>
      <c r="DT83" s="62"/>
      <c r="DU83" s="62"/>
      <c r="DV83" s="62"/>
      <c r="DW83" s="62"/>
      <c r="DX83" s="62"/>
      <c r="DY83" s="62"/>
      <c r="DZ83" s="62"/>
      <c r="EA83" s="62"/>
      <c r="EB83" s="62"/>
      <c r="EC83" s="62"/>
      <c r="ED83" s="62"/>
      <c r="EE83" s="62"/>
      <c r="EF83" s="62"/>
      <c r="EG83" s="62"/>
      <c r="EH83" s="62"/>
      <c r="EI83" s="62"/>
      <c r="EJ83" s="62"/>
      <c r="EK83" s="62"/>
      <c r="EL83" s="62"/>
      <c r="EM83" s="62"/>
      <c r="EN83" s="62"/>
    </row>
    <row r="84" spans="1:144" x14ac:dyDescent="0.2">
      <c r="A84" s="75"/>
      <c r="AQ84" s="62"/>
      <c r="AR84" s="62"/>
      <c r="AS84" s="62"/>
      <c r="AT84" s="62"/>
      <c r="AU84" s="62"/>
      <c r="AV84" s="62"/>
      <c r="AW84" s="62"/>
      <c r="AX84" s="62"/>
      <c r="AY84" s="62"/>
      <c r="AZ84" s="62"/>
      <c r="BA84" s="62"/>
      <c r="BB84" s="62"/>
      <c r="BC84" s="62"/>
      <c r="BD84" s="62"/>
      <c r="BE84" s="62"/>
      <c r="BF84" s="62"/>
      <c r="BG84" s="62"/>
      <c r="BH84" s="62"/>
      <c r="BI84" s="62"/>
      <c r="BJ84" s="62"/>
      <c r="BK84" s="62"/>
      <c r="BL84" s="62"/>
      <c r="BM84" s="62"/>
      <c r="BN84" s="62"/>
      <c r="BO84" s="62"/>
      <c r="BP84" s="62"/>
      <c r="BQ84" s="62"/>
      <c r="BR84" s="62"/>
      <c r="BS84" s="62"/>
      <c r="BT84" s="62"/>
      <c r="BU84" s="62"/>
      <c r="BV84" s="62"/>
      <c r="BW84" s="62"/>
      <c r="BX84" s="62"/>
      <c r="BY84" s="62"/>
      <c r="BZ84" s="62"/>
      <c r="CA84" s="62"/>
      <c r="CB84" s="62"/>
      <c r="CC84" s="62"/>
      <c r="CD84" s="62"/>
      <c r="CE84" s="62"/>
      <c r="CF84" s="62"/>
      <c r="CG84" s="62"/>
      <c r="CH84" s="62"/>
      <c r="CI84" s="62"/>
      <c r="CJ84" s="62"/>
      <c r="CK84" s="62"/>
      <c r="CL84" s="62"/>
      <c r="CM84" s="62"/>
      <c r="CN84" s="62"/>
      <c r="CO84" s="62"/>
      <c r="CP84" s="62"/>
      <c r="CQ84" s="62"/>
      <c r="CR84" s="62"/>
      <c r="CS84" s="62"/>
      <c r="CT84" s="62"/>
      <c r="CU84" s="62"/>
      <c r="CV84" s="62"/>
      <c r="CW84" s="62"/>
      <c r="CX84" s="62"/>
      <c r="CY84" s="62"/>
      <c r="CZ84" s="62"/>
      <c r="DA84" s="62"/>
      <c r="DB84" s="62"/>
      <c r="DC84" s="62"/>
      <c r="DD84" s="62"/>
      <c r="DE84" s="62"/>
      <c r="DF84" s="62"/>
      <c r="DG84" s="62"/>
      <c r="DH84" s="62"/>
      <c r="DI84" s="62"/>
      <c r="DJ84" s="62"/>
      <c r="DK84" s="62"/>
      <c r="DL84" s="62"/>
      <c r="DM84" s="62"/>
      <c r="DN84" s="62"/>
      <c r="DO84" s="62"/>
      <c r="DP84" s="62"/>
      <c r="DQ84" s="62"/>
      <c r="DR84" s="62"/>
      <c r="DS84" s="62"/>
      <c r="DT84" s="62"/>
      <c r="DU84" s="62"/>
      <c r="DV84" s="62"/>
      <c r="DW84" s="62"/>
      <c r="DX84" s="62"/>
      <c r="DY84" s="62"/>
      <c r="DZ84" s="62"/>
      <c r="EA84" s="62"/>
      <c r="EB84" s="62"/>
      <c r="EC84" s="62"/>
      <c r="ED84" s="62"/>
      <c r="EE84" s="62"/>
      <c r="EF84" s="62"/>
      <c r="EG84" s="62"/>
      <c r="EH84" s="62"/>
      <c r="EI84" s="62"/>
      <c r="EJ84" s="62"/>
      <c r="EK84" s="62"/>
      <c r="EL84" s="62"/>
      <c r="EM84" s="62"/>
      <c r="EN84" s="62"/>
    </row>
    <row r="85" spans="1:144" x14ac:dyDescent="0.2">
      <c r="A85" s="14" t="s">
        <v>96</v>
      </c>
      <c r="AQ85" s="62"/>
      <c r="AR85" s="62"/>
      <c r="AS85" s="62"/>
      <c r="AT85" s="62"/>
      <c r="AU85" s="62"/>
      <c r="AV85" s="62"/>
      <c r="AW85" s="62"/>
      <c r="AX85" s="62"/>
      <c r="AY85" s="62"/>
      <c r="AZ85" s="62"/>
      <c r="BA85" s="62"/>
      <c r="BB85" s="62"/>
      <c r="BC85" s="62"/>
      <c r="BD85" s="62"/>
      <c r="BE85" s="62"/>
      <c r="BF85" s="62"/>
      <c r="BG85" s="62"/>
      <c r="BH85" s="62"/>
      <c r="BI85" s="62"/>
      <c r="BJ85" s="62"/>
      <c r="BK85" s="62"/>
      <c r="BL85" s="62"/>
      <c r="BM85" s="62"/>
      <c r="BN85" s="62"/>
      <c r="BO85" s="62"/>
      <c r="BP85" s="62"/>
      <c r="BQ85" s="62"/>
      <c r="BR85" s="62"/>
      <c r="BS85" s="62"/>
      <c r="BT85" s="62"/>
      <c r="BU85" s="62"/>
      <c r="BV85" s="62"/>
      <c r="BW85" s="62"/>
      <c r="BX85" s="62"/>
      <c r="BY85" s="62"/>
      <c r="BZ85" s="62"/>
      <c r="CA85" s="62"/>
      <c r="CB85" s="62"/>
      <c r="CC85" s="62"/>
      <c r="CD85" s="62"/>
      <c r="CE85" s="62"/>
      <c r="CF85" s="62"/>
      <c r="CG85" s="62"/>
      <c r="CH85" s="62"/>
      <c r="CI85" s="62"/>
      <c r="CJ85" s="62"/>
      <c r="CK85" s="62"/>
      <c r="CL85" s="62"/>
      <c r="CM85" s="62"/>
      <c r="CN85" s="62"/>
      <c r="CO85" s="62"/>
      <c r="CP85" s="62"/>
      <c r="CQ85" s="62"/>
      <c r="CR85" s="62"/>
      <c r="CS85" s="62"/>
      <c r="CT85" s="62"/>
      <c r="CU85" s="62"/>
      <c r="CV85" s="62"/>
      <c r="CW85" s="62"/>
      <c r="CX85" s="62"/>
      <c r="CY85" s="62"/>
      <c r="CZ85" s="62"/>
      <c r="DA85" s="62"/>
      <c r="DB85" s="62"/>
      <c r="DC85" s="62"/>
      <c r="DD85" s="62"/>
      <c r="DE85" s="62"/>
      <c r="DF85" s="62"/>
      <c r="DG85" s="62"/>
      <c r="DH85" s="62"/>
      <c r="DI85" s="62"/>
      <c r="DJ85" s="62"/>
      <c r="DK85" s="62"/>
      <c r="DL85" s="62"/>
      <c r="DM85" s="62"/>
      <c r="DN85" s="62"/>
      <c r="DO85" s="62"/>
      <c r="DP85" s="62"/>
      <c r="DQ85" s="62"/>
      <c r="DR85" s="62"/>
      <c r="DS85" s="62"/>
      <c r="DT85" s="62"/>
      <c r="DU85" s="62"/>
      <c r="DV85" s="62"/>
      <c r="DW85" s="62"/>
      <c r="DX85" s="62"/>
      <c r="DY85" s="62"/>
      <c r="DZ85" s="62"/>
      <c r="EA85" s="62"/>
      <c r="EB85" s="62"/>
      <c r="EC85" s="62"/>
      <c r="ED85" s="62"/>
      <c r="EE85" s="62"/>
      <c r="EF85" s="62"/>
      <c r="EG85" s="62"/>
      <c r="EH85" s="62"/>
      <c r="EI85" s="62"/>
      <c r="EJ85" s="62"/>
      <c r="EK85" s="62"/>
      <c r="EL85" s="62"/>
      <c r="EM85" s="62"/>
      <c r="EN85" s="62"/>
    </row>
    <row r="86" spans="1:144" outlineLevel="1" x14ac:dyDescent="0.2">
      <c r="AQ86" s="73" t="s">
        <v>99</v>
      </c>
      <c r="AR86" s="73">
        <v>1</v>
      </c>
      <c r="AS86" s="62" t="s">
        <v>104</v>
      </c>
      <c r="AT86" s="62" t="s">
        <v>8</v>
      </c>
      <c r="AU86" s="62" t="s">
        <v>7</v>
      </c>
      <c r="AV86" s="62" t="s">
        <v>14</v>
      </c>
      <c r="AW86" s="62" t="s">
        <v>10</v>
      </c>
      <c r="AX86" s="62" t="s">
        <v>13</v>
      </c>
      <c r="AY86" s="62" t="s">
        <v>15</v>
      </c>
      <c r="AZ86" s="62" t="s">
        <v>3</v>
      </c>
      <c r="BA86" s="62" t="s">
        <v>20</v>
      </c>
      <c r="BB86" s="62"/>
      <c r="BC86" s="62"/>
      <c r="BD86" s="62"/>
      <c r="BE86" s="62"/>
      <c r="BF86" s="62"/>
      <c r="BG86" s="62"/>
      <c r="BH86" s="62"/>
      <c r="BI86" s="62"/>
      <c r="BJ86" s="62"/>
      <c r="BK86" s="62"/>
      <c r="BL86" s="62"/>
      <c r="BM86" s="62"/>
      <c r="BN86" s="62"/>
      <c r="BO86" s="62"/>
      <c r="BP86" s="62"/>
      <c r="BQ86" s="62"/>
      <c r="BR86" s="62"/>
      <c r="BS86" s="62"/>
      <c r="BT86" s="62"/>
      <c r="BU86" s="62"/>
      <c r="BV86" s="62"/>
      <c r="BW86" s="62"/>
      <c r="BX86" s="62"/>
      <c r="BY86" s="62"/>
      <c r="BZ86" s="62"/>
      <c r="CA86" s="62"/>
      <c r="CB86" s="62"/>
      <c r="CC86" s="62"/>
      <c r="CD86" s="62"/>
      <c r="CE86" s="62"/>
      <c r="CF86" s="62"/>
      <c r="CG86" s="62"/>
      <c r="CH86" s="62"/>
      <c r="CI86" s="62"/>
      <c r="CJ86" s="62"/>
      <c r="CK86" s="62"/>
      <c r="CL86" s="62"/>
      <c r="CM86" s="62"/>
      <c r="CN86" s="62"/>
      <c r="CO86" s="62"/>
      <c r="CP86" s="62"/>
      <c r="CQ86" s="62"/>
      <c r="CR86" s="62"/>
      <c r="CS86" s="62"/>
      <c r="CT86" s="62"/>
      <c r="CU86" s="62"/>
      <c r="CV86" s="62"/>
      <c r="CW86" s="62"/>
      <c r="CX86" s="62"/>
      <c r="CY86" s="62"/>
      <c r="CZ86" s="62"/>
      <c r="DA86" s="62"/>
      <c r="DB86" s="62"/>
      <c r="DC86" s="62"/>
      <c r="DD86" s="62"/>
      <c r="DE86" s="62"/>
      <c r="DF86" s="62"/>
      <c r="DG86" s="62"/>
      <c r="DH86" s="62"/>
      <c r="DI86" s="62"/>
      <c r="DJ86" s="62"/>
      <c r="DK86" s="62"/>
      <c r="DL86" s="62"/>
      <c r="DM86" s="62"/>
      <c r="DN86" s="62"/>
      <c r="DO86" s="62"/>
      <c r="DP86" s="62"/>
      <c r="DQ86" s="62"/>
      <c r="DR86" s="62"/>
      <c r="DS86" s="62"/>
      <c r="DT86" s="62"/>
      <c r="DU86" s="62"/>
      <c r="DV86" s="62"/>
      <c r="DW86" s="62"/>
      <c r="DX86" s="62"/>
      <c r="DY86" s="62"/>
      <c r="DZ86" s="62"/>
      <c r="EA86" s="62"/>
      <c r="EB86" s="62"/>
      <c r="EC86" s="62"/>
      <c r="ED86" s="62"/>
      <c r="EE86" s="62"/>
      <c r="EF86" s="62"/>
      <c r="EG86" s="62"/>
      <c r="EH86" s="62"/>
      <c r="EI86" s="62"/>
      <c r="EJ86" s="62"/>
      <c r="EK86" s="62"/>
      <c r="EL86" s="62"/>
      <c r="EM86" s="62"/>
      <c r="EN86" s="62"/>
    </row>
    <row r="87" spans="1:144" outlineLevel="1" x14ac:dyDescent="0.2">
      <c r="J87" s="7" t="s">
        <v>143</v>
      </c>
      <c r="AQ87" s="73" t="s">
        <v>100</v>
      </c>
      <c r="AR87" s="73" t="str">
        <f>INDEX($AT$86:$BA$86,$AR$86)</f>
        <v>AGE_STDZxNOPRIOR</v>
      </c>
      <c r="AS87" s="62" t="s">
        <v>39</v>
      </c>
      <c r="AT87" s="62">
        <v>-0.12641095656874243</v>
      </c>
      <c r="AU87" s="62">
        <v>0.12641095656874271</v>
      </c>
      <c r="AV87" s="62">
        <v>0.376</v>
      </c>
      <c r="AW87" s="62">
        <v>161.364</v>
      </c>
      <c r="AX87" s="62">
        <v>0.13</v>
      </c>
      <c r="AY87" s="62">
        <v>0.05</v>
      </c>
      <c r="AZ87" s="62">
        <v>0.252</v>
      </c>
      <c r="BA87" s="62">
        <v>0.29399999999999998</v>
      </c>
      <c r="BB87" s="62">
        <v>1</v>
      </c>
      <c r="BC87" s="62"/>
      <c r="BD87" s="62"/>
      <c r="BE87" s="62"/>
      <c r="BF87" s="62"/>
      <c r="BG87" s="62"/>
      <c r="BH87" s="62"/>
      <c r="BI87" s="62"/>
      <c r="BJ87" s="62"/>
      <c r="BK87" s="62"/>
      <c r="BL87" s="62"/>
      <c r="BM87" s="62"/>
      <c r="BN87" s="62"/>
      <c r="BO87" s="62"/>
      <c r="BP87" s="62"/>
      <c r="BQ87" s="62"/>
      <c r="BR87" s="62"/>
      <c r="BS87" s="62"/>
      <c r="BT87" s="62"/>
      <c r="BU87" s="62"/>
      <c r="BV87" s="62"/>
      <c r="BW87" s="62"/>
      <c r="BX87" s="62"/>
      <c r="BY87" s="62"/>
      <c r="BZ87" s="62"/>
      <c r="CA87" s="62"/>
      <c r="CB87" s="62"/>
      <c r="CC87" s="62"/>
      <c r="CD87" s="62"/>
      <c r="CE87" s="62"/>
      <c r="CF87" s="62"/>
      <c r="CG87" s="62"/>
      <c r="CH87" s="62"/>
      <c r="CI87" s="62"/>
      <c r="CJ87" s="62"/>
      <c r="CK87" s="62"/>
      <c r="CL87" s="62"/>
      <c r="CM87" s="62"/>
      <c r="CN87" s="62"/>
      <c r="CO87" s="62"/>
      <c r="CP87" s="62"/>
      <c r="CQ87" s="62"/>
      <c r="CR87" s="62"/>
      <c r="CS87" s="62"/>
      <c r="CT87" s="62"/>
      <c r="CU87" s="62"/>
      <c r="CV87" s="62"/>
      <c r="CW87" s="62"/>
      <c r="CX87" s="62"/>
      <c r="CY87" s="62"/>
      <c r="CZ87" s="62"/>
      <c r="DA87" s="62"/>
      <c r="DB87" s="62"/>
      <c r="DC87" s="62"/>
      <c r="DD87" s="62"/>
      <c r="DE87" s="62"/>
      <c r="DF87" s="62"/>
      <c r="DG87" s="62"/>
      <c r="DH87" s="62"/>
      <c r="DI87" s="62"/>
      <c r="DJ87" s="62"/>
      <c r="DK87" s="62"/>
      <c r="DL87" s="62"/>
      <c r="DM87" s="62"/>
      <c r="DN87" s="62"/>
      <c r="DO87" s="62"/>
      <c r="DP87" s="62"/>
      <c r="DQ87" s="62"/>
      <c r="DR87" s="62"/>
      <c r="DS87" s="62"/>
      <c r="DT87" s="62"/>
      <c r="DU87" s="62"/>
      <c r="DV87" s="62"/>
      <c r="DW87" s="62"/>
      <c r="DX87" s="62"/>
      <c r="DY87" s="62"/>
      <c r="DZ87" s="62"/>
      <c r="EA87" s="62"/>
      <c r="EB87" s="62"/>
      <c r="EC87" s="62"/>
      <c r="ED87" s="62"/>
      <c r="EE87" s="62"/>
      <c r="EF87" s="62"/>
      <c r="EG87" s="62"/>
      <c r="EH87" s="62"/>
      <c r="EI87" s="62"/>
      <c r="EJ87" s="62"/>
      <c r="EK87" s="62"/>
      <c r="EL87" s="62"/>
      <c r="EM87" s="62"/>
      <c r="EN87" s="62"/>
    </row>
    <row r="88" spans="1:144" outlineLevel="1" x14ac:dyDescent="0.2">
      <c r="AQ88" s="73"/>
      <c r="AR88" s="73" t="s">
        <v>101</v>
      </c>
      <c r="AS88" s="62"/>
      <c r="AT88" s="62"/>
      <c r="AU88" s="62"/>
      <c r="AV88" s="62"/>
      <c r="AW88" s="62"/>
      <c r="AX88" s="62"/>
      <c r="AY88" s="62"/>
      <c r="AZ88" s="62"/>
      <c r="BA88" s="62"/>
      <c r="BB88" s="62"/>
      <c r="BC88" s="62"/>
      <c r="BD88" s="62"/>
      <c r="BE88" s="62"/>
      <c r="BF88" s="62"/>
      <c r="BG88" s="62"/>
      <c r="BH88" s="62"/>
      <c r="BI88" s="62"/>
      <c r="BJ88" s="62"/>
      <c r="BK88" s="62"/>
      <c r="BL88" s="62"/>
      <c r="BM88" s="62"/>
      <c r="BN88" s="62"/>
      <c r="BO88" s="62"/>
      <c r="BP88" s="62"/>
      <c r="BQ88" s="62"/>
      <c r="BR88" s="62"/>
      <c r="BS88" s="62"/>
      <c r="BT88" s="62"/>
      <c r="BU88" s="62"/>
      <c r="BV88" s="62"/>
      <c r="BW88" s="62"/>
      <c r="BX88" s="62"/>
      <c r="BY88" s="62"/>
      <c r="BZ88" s="62"/>
      <c r="CA88" s="62"/>
      <c r="CB88" s="62"/>
      <c r="CC88" s="62"/>
      <c r="CD88" s="62"/>
      <c r="CE88" s="62"/>
      <c r="CF88" s="62"/>
      <c r="CG88" s="62"/>
      <c r="CH88" s="62"/>
      <c r="CI88" s="62"/>
      <c r="CJ88" s="62"/>
      <c r="CK88" s="62"/>
      <c r="CL88" s="62"/>
      <c r="CM88" s="62"/>
      <c r="CN88" s="62"/>
      <c r="CO88" s="62"/>
      <c r="CP88" s="62"/>
      <c r="CQ88" s="62"/>
      <c r="CR88" s="62"/>
      <c r="CS88" s="62"/>
      <c r="CT88" s="62"/>
      <c r="CU88" s="62"/>
      <c r="CV88" s="62"/>
      <c r="CW88" s="62"/>
      <c r="CX88" s="62"/>
      <c r="CY88" s="62"/>
      <c r="CZ88" s="62"/>
      <c r="DA88" s="62"/>
      <c r="DB88" s="62"/>
      <c r="DC88" s="62"/>
      <c r="DD88" s="62"/>
      <c r="DE88" s="62"/>
      <c r="DF88" s="62"/>
      <c r="DG88" s="62"/>
      <c r="DH88" s="62"/>
      <c r="DI88" s="62"/>
      <c r="DJ88" s="62"/>
      <c r="DK88" s="62"/>
      <c r="DL88" s="62"/>
      <c r="DM88" s="62"/>
      <c r="DN88" s="62"/>
      <c r="DO88" s="62"/>
      <c r="DP88" s="62"/>
      <c r="DQ88" s="62"/>
      <c r="DR88" s="62"/>
      <c r="DS88" s="62"/>
      <c r="DT88" s="62"/>
      <c r="DU88" s="62"/>
      <c r="DV88" s="62"/>
      <c r="DW88" s="62"/>
      <c r="DX88" s="62"/>
      <c r="DY88" s="62"/>
      <c r="DZ88" s="62"/>
      <c r="EA88" s="62"/>
      <c r="EB88" s="62"/>
      <c r="EC88" s="62"/>
      <c r="ED88" s="62"/>
      <c r="EE88" s="62"/>
      <c r="EF88" s="62"/>
      <c r="EG88" s="62"/>
      <c r="EH88" s="62"/>
      <c r="EI88" s="62"/>
      <c r="EJ88" s="62"/>
      <c r="EK88" s="62"/>
      <c r="EL88" s="62"/>
      <c r="EM88" s="62"/>
      <c r="EN88" s="62"/>
    </row>
    <row r="89" spans="1:144" outlineLevel="1" x14ac:dyDescent="0.2">
      <c r="AQ89" s="73"/>
      <c r="AR89" s="73" t="str">
        <f xml:space="preserve"> "Logistic Regression Curve -vs- " &amp; $AR$87 &amp; " 
Model 2 for FRACTURE    (8 variables, n=500)"</f>
        <v>Logistic Regression Curve -vs- AGE_STDZxNOPRIOR 
Model 2 for FRACTURE    (8 variables, n=500)</v>
      </c>
      <c r="AS89" s="62" t="s">
        <v>105</v>
      </c>
      <c r="AT89" s="62">
        <v>-1.508642731794132</v>
      </c>
      <c r="AU89" s="62">
        <v>-1.3974023003095328</v>
      </c>
      <c r="AV89" s="62">
        <v>0</v>
      </c>
      <c r="AW89" s="62">
        <v>134</v>
      </c>
      <c r="AX89" s="62">
        <v>0</v>
      </c>
      <c r="AY89" s="62">
        <v>0</v>
      </c>
      <c r="AZ89" s="62">
        <v>0</v>
      </c>
      <c r="BA89" s="62">
        <v>0</v>
      </c>
      <c r="BB89" s="62"/>
      <c r="BC89" s="62"/>
      <c r="BD89" s="62"/>
      <c r="BE89" s="62"/>
      <c r="BF89" s="62"/>
      <c r="BG89" s="62"/>
      <c r="BH89" s="62"/>
      <c r="BI89" s="62"/>
      <c r="BJ89" s="62"/>
      <c r="BK89" s="62"/>
      <c r="BL89" s="62"/>
      <c r="BM89" s="62"/>
      <c r="BN89" s="62"/>
      <c r="BO89" s="62"/>
      <c r="BP89" s="62"/>
      <c r="BQ89" s="62"/>
      <c r="BR89" s="62"/>
      <c r="BS89" s="62"/>
      <c r="BT89" s="62"/>
      <c r="BU89" s="62"/>
      <c r="BV89" s="62"/>
      <c r="BW89" s="62"/>
      <c r="BX89" s="62"/>
      <c r="BY89" s="62"/>
      <c r="BZ89" s="62"/>
      <c r="CA89" s="62"/>
      <c r="CB89" s="62"/>
      <c r="CC89" s="62"/>
      <c r="CD89" s="62"/>
      <c r="CE89" s="62"/>
      <c r="CF89" s="62"/>
      <c r="CG89" s="62"/>
      <c r="CH89" s="62"/>
      <c r="CI89" s="62"/>
      <c r="CJ89" s="62"/>
      <c r="CK89" s="62"/>
      <c r="CL89" s="62"/>
      <c r="CM89" s="62"/>
      <c r="CN89" s="62"/>
      <c r="CO89" s="62"/>
      <c r="CP89" s="62"/>
      <c r="CQ89" s="62"/>
      <c r="CR89" s="62"/>
      <c r="CS89" s="62"/>
      <c r="CT89" s="62"/>
      <c r="CU89" s="62"/>
      <c r="CV89" s="62"/>
      <c r="CW89" s="62"/>
      <c r="CX89" s="62"/>
      <c r="CY89" s="62"/>
      <c r="CZ89" s="62"/>
      <c r="DA89" s="62"/>
      <c r="DB89" s="62"/>
      <c r="DC89" s="62"/>
      <c r="DD89" s="62"/>
      <c r="DE89" s="62"/>
      <c r="DF89" s="62"/>
      <c r="DG89" s="62"/>
      <c r="DH89" s="62"/>
      <c r="DI89" s="62"/>
      <c r="DJ89" s="62"/>
      <c r="DK89" s="62"/>
      <c r="DL89" s="62"/>
      <c r="DM89" s="62"/>
      <c r="DN89" s="62"/>
      <c r="DO89" s="62"/>
      <c r="DP89" s="62"/>
      <c r="DQ89" s="62"/>
      <c r="DR89" s="62"/>
      <c r="DS89" s="62"/>
      <c r="DT89" s="62"/>
      <c r="DU89" s="62"/>
      <c r="DV89" s="62"/>
      <c r="DW89" s="62"/>
      <c r="DX89" s="62"/>
      <c r="DY89" s="62"/>
      <c r="DZ89" s="62"/>
      <c r="EA89" s="62"/>
      <c r="EB89" s="62"/>
      <c r="EC89" s="62"/>
      <c r="ED89" s="62"/>
      <c r="EE89" s="62"/>
      <c r="EF89" s="62"/>
      <c r="EG89" s="62"/>
      <c r="EH89" s="62"/>
      <c r="EI89" s="62"/>
      <c r="EJ89" s="62"/>
      <c r="EK89" s="62"/>
      <c r="EL89" s="62"/>
      <c r="EM89" s="62"/>
      <c r="EN89" s="62"/>
    </row>
    <row r="90" spans="1:144" outlineLevel="1" x14ac:dyDescent="0.2">
      <c r="A90" s="30" t="s">
        <v>39</v>
      </c>
      <c r="B90" s="4">
        <f>SUMPRODUCT($AT$87:$BA$87,$AT$106:$BA$106)</f>
        <v>-0.12641095656874243</v>
      </c>
      <c r="C90" s="4">
        <f>1/(1+EXP(-F90))</f>
        <v>0.21883905864246886</v>
      </c>
      <c r="D90" s="4">
        <f>1/(1+EXP(-(F90- $H$11*G90)))</f>
        <v>0.18152978593119407</v>
      </c>
      <c r="E90" s="4">
        <f>1/(1+EXP(-(F90+ $H$11*G90)))</f>
        <v>0.2613676992590272</v>
      </c>
      <c r="F90" s="4">
        <f>MMULT($AT$87:$BA$87,$B$16:$B$23) + B15</f>
        <v>-1.2724446318828679</v>
      </c>
      <c r="G90" s="4">
        <f t="array" ref="G90">SQRT(MMULT($AT$87:$BB$87,MMULT($AQ$15:$AY$23,TRANSPOSE($AT$87:$BB$87))))</f>
        <v>0.11917189559575397</v>
      </c>
      <c r="AQ90" s="73"/>
      <c r="AR90" s="73" t="str">
        <f xml:space="preserve"> $AR$87 &amp; " (min to max) " &amp; CHAR(10) &amp; "Other Variables = Means"</f>
        <v>AGE_STDZxNOPRIOR (min to max) 
Other Variables = Means</v>
      </c>
      <c r="AS90" s="62" t="s">
        <v>106</v>
      </c>
      <c r="AT90" s="62">
        <v>2.3847723701668344</v>
      </c>
      <c r="AU90" s="62">
        <v>2.3847723701668344</v>
      </c>
      <c r="AV90" s="62">
        <v>1</v>
      </c>
      <c r="AW90" s="62">
        <v>199</v>
      </c>
      <c r="AX90" s="62">
        <v>1</v>
      </c>
      <c r="AY90" s="62">
        <v>1</v>
      </c>
      <c r="AZ90" s="62">
        <v>1</v>
      </c>
      <c r="BA90" s="62">
        <v>1</v>
      </c>
      <c r="BB90" s="62"/>
      <c r="BC90" s="62"/>
      <c r="BD90" s="62"/>
      <c r="BE90" s="62"/>
      <c r="BF90" s="62"/>
      <c r="BG90" s="62"/>
      <c r="BH90" s="62"/>
      <c r="BI90" s="62"/>
      <c r="BJ90" s="62"/>
      <c r="BK90" s="62"/>
      <c r="BL90" s="62"/>
      <c r="BM90" s="62"/>
      <c r="BN90" s="62"/>
      <c r="BO90" s="62"/>
      <c r="BP90" s="62"/>
      <c r="BQ90" s="62"/>
      <c r="BR90" s="62"/>
      <c r="BS90" s="62"/>
      <c r="BT90" s="62"/>
      <c r="BU90" s="62"/>
      <c r="BV90" s="62"/>
      <c r="BW90" s="62"/>
      <c r="BX90" s="62"/>
      <c r="BY90" s="62"/>
      <c r="BZ90" s="62"/>
      <c r="CA90" s="62"/>
      <c r="CB90" s="62"/>
      <c r="CC90" s="62"/>
      <c r="CD90" s="62"/>
      <c r="CE90" s="62"/>
      <c r="CF90" s="62"/>
      <c r="CG90" s="62"/>
      <c r="CH90" s="62"/>
      <c r="CI90" s="62"/>
      <c r="CJ90" s="62"/>
      <c r="CK90" s="62"/>
      <c r="CL90" s="62"/>
      <c r="CM90" s="62"/>
      <c r="CN90" s="62"/>
      <c r="CO90" s="62"/>
      <c r="CP90" s="62"/>
      <c r="CQ90" s="62"/>
      <c r="CR90" s="62"/>
      <c r="CS90" s="62"/>
      <c r="CT90" s="62"/>
      <c r="CU90" s="62"/>
      <c r="CV90" s="62"/>
      <c r="CW90" s="62"/>
      <c r="CX90" s="62"/>
      <c r="CY90" s="62"/>
      <c r="CZ90" s="62"/>
      <c r="DA90" s="62"/>
      <c r="DB90" s="62"/>
      <c r="DC90" s="62"/>
      <c r="DD90" s="62"/>
      <c r="DE90" s="62"/>
      <c r="DF90" s="62"/>
      <c r="DG90" s="62"/>
      <c r="DH90" s="62"/>
      <c r="DI90" s="62"/>
      <c r="DJ90" s="62"/>
      <c r="DK90" s="62"/>
      <c r="DL90" s="62"/>
      <c r="DM90" s="62"/>
      <c r="DN90" s="62"/>
      <c r="DO90" s="62"/>
      <c r="DP90" s="62"/>
      <c r="DQ90" s="62"/>
      <c r="DR90" s="62"/>
      <c r="DS90" s="62"/>
      <c r="DT90" s="62"/>
      <c r="DU90" s="62"/>
      <c r="DV90" s="62"/>
      <c r="DW90" s="62"/>
      <c r="DX90" s="62"/>
      <c r="DY90" s="62"/>
      <c r="DZ90" s="62"/>
      <c r="EA90" s="62"/>
      <c r="EB90" s="62"/>
      <c r="EC90" s="62"/>
      <c r="ED90" s="62"/>
      <c r="EE90" s="62"/>
      <c r="EF90" s="62"/>
      <c r="EG90" s="62"/>
      <c r="EH90" s="62"/>
      <c r="EI90" s="62"/>
      <c r="EJ90" s="62"/>
      <c r="EK90" s="62"/>
      <c r="EL90" s="62"/>
      <c r="EM90" s="62"/>
      <c r="EN90" s="62"/>
    </row>
    <row r="91" spans="1:144" outlineLevel="1" x14ac:dyDescent="0.2">
      <c r="AQ91" s="73"/>
      <c r="AR91" s="73" t="s">
        <v>102</v>
      </c>
      <c r="AS91" s="62" t="s">
        <v>107</v>
      </c>
      <c r="AT91" s="62">
        <f t="shared" ref="AT91:BA91" si="8">AT89</f>
        <v>-1.508642731794132</v>
      </c>
      <c r="AU91" s="62">
        <f t="shared" si="8"/>
        <v>-1.3974023003095328</v>
      </c>
      <c r="AV91" s="62">
        <f t="shared" si="8"/>
        <v>0</v>
      </c>
      <c r="AW91" s="62">
        <f t="shared" si="8"/>
        <v>134</v>
      </c>
      <c r="AX91" s="62">
        <f t="shared" si="8"/>
        <v>0</v>
      </c>
      <c r="AY91" s="62">
        <f t="shared" si="8"/>
        <v>0</v>
      </c>
      <c r="AZ91" s="62">
        <f t="shared" si="8"/>
        <v>0</v>
      </c>
      <c r="BA91" s="62">
        <f t="shared" si="8"/>
        <v>0</v>
      </c>
      <c r="BB91" s="62"/>
      <c r="BC91" s="62"/>
      <c r="BD91" s="62"/>
      <c r="BE91" s="62"/>
      <c r="BF91" s="62"/>
      <c r="BG91" s="62"/>
      <c r="BH91" s="62"/>
      <c r="BI91" s="62"/>
      <c r="BJ91" s="62"/>
      <c r="BK91" s="62"/>
      <c r="BL91" s="62"/>
      <c r="BM91" s="62"/>
      <c r="BN91" s="62"/>
      <c r="BO91" s="62"/>
      <c r="BP91" s="62"/>
      <c r="BQ91" s="62"/>
      <c r="BR91" s="62"/>
      <c r="BS91" s="62"/>
      <c r="BT91" s="62"/>
      <c r="BU91" s="62"/>
      <c r="BV91" s="62"/>
      <c r="BW91" s="62"/>
      <c r="BX91" s="62"/>
      <c r="BY91" s="62"/>
      <c r="BZ91" s="62"/>
      <c r="CA91" s="62"/>
      <c r="CB91" s="62"/>
      <c r="CC91" s="62"/>
      <c r="CD91" s="62"/>
      <c r="CE91" s="62"/>
      <c r="CF91" s="62"/>
      <c r="CG91" s="62"/>
      <c r="CH91" s="62"/>
      <c r="CI91" s="62"/>
      <c r="CJ91" s="62"/>
      <c r="CK91" s="62"/>
      <c r="CL91" s="62"/>
      <c r="CM91" s="62"/>
      <c r="CN91" s="62"/>
      <c r="CO91" s="62"/>
      <c r="CP91" s="62"/>
      <c r="CQ91" s="62"/>
      <c r="CR91" s="62"/>
      <c r="CS91" s="62"/>
      <c r="CT91" s="62"/>
      <c r="CU91" s="62"/>
      <c r="CV91" s="62"/>
      <c r="CW91" s="62"/>
      <c r="CX91" s="62"/>
      <c r="CY91" s="62"/>
      <c r="CZ91" s="62"/>
      <c r="DA91" s="62"/>
      <c r="DB91" s="62"/>
      <c r="DC91" s="62"/>
      <c r="DD91" s="62"/>
      <c r="DE91" s="62"/>
      <c r="DF91" s="62"/>
      <c r="DG91" s="62"/>
      <c r="DH91" s="62"/>
      <c r="DI91" s="62"/>
      <c r="DJ91" s="62"/>
      <c r="DK91" s="62"/>
      <c r="DL91" s="62"/>
      <c r="DM91" s="62"/>
      <c r="DN91" s="62"/>
      <c r="DO91" s="62"/>
      <c r="DP91" s="62"/>
      <c r="DQ91" s="62"/>
      <c r="DR91" s="62"/>
      <c r="DS91" s="62"/>
      <c r="DT91" s="62"/>
      <c r="DU91" s="62"/>
      <c r="DV91" s="62"/>
      <c r="DW91" s="62"/>
      <c r="DX91" s="62"/>
      <c r="DY91" s="62"/>
      <c r="DZ91" s="62"/>
      <c r="EA91" s="62"/>
      <c r="EB91" s="62"/>
      <c r="EC91" s="62"/>
      <c r="ED91" s="62"/>
      <c r="EE91" s="62"/>
      <c r="EF91" s="62"/>
      <c r="EG91" s="62"/>
      <c r="EH91" s="62"/>
      <c r="EI91" s="62"/>
      <c r="EJ91" s="62"/>
      <c r="EK91" s="62"/>
      <c r="EL91" s="62"/>
      <c r="EM91" s="62"/>
      <c r="EN91" s="62"/>
    </row>
    <row r="92" spans="1:144" outlineLevel="1" x14ac:dyDescent="0.2">
      <c r="B92" s="27" t="str">
        <f>$AR$87</f>
        <v>AGE_STDZxNOPRIOR</v>
      </c>
      <c r="C92" s="27" t="s">
        <v>97</v>
      </c>
      <c r="D92" s="27" t="str">
        <f>IF($I$11&gt;99%,("Lower "&amp;TEXT($I$11,"0.0%")),("Lower "&amp;TEXT($I$11,"0%")))</f>
        <v>Lower 95%</v>
      </c>
      <c r="E92" s="27" t="str">
        <f>IF($I$11&gt;99%,("Upper "&amp;TEXT($I$11,"0.0%")),("Upper "&amp;TEXT($I$11,"0%")))</f>
        <v>Upper 95%</v>
      </c>
      <c r="F92" s="27" t="s">
        <v>98</v>
      </c>
      <c r="G92" s="27" t="s">
        <v>47</v>
      </c>
      <c r="AQ92" s="73"/>
      <c r="AR92" s="73" t="s">
        <v>103</v>
      </c>
      <c r="AS92" s="62" t="s">
        <v>108</v>
      </c>
      <c r="AT92" s="62">
        <f t="shared" ref="AT92:BA92" si="9">(AT90 - AT89)/12</f>
        <v>0.32445125849674722</v>
      </c>
      <c r="AU92" s="62">
        <f t="shared" si="9"/>
        <v>0.31518122253969727</v>
      </c>
      <c r="AV92" s="62">
        <f t="shared" si="9"/>
        <v>8.3333333333333329E-2</v>
      </c>
      <c r="AW92" s="62">
        <f t="shared" si="9"/>
        <v>5.416666666666667</v>
      </c>
      <c r="AX92" s="62">
        <f t="shared" si="9"/>
        <v>8.3333333333333329E-2</v>
      </c>
      <c r="AY92" s="62">
        <f t="shared" si="9"/>
        <v>8.3333333333333329E-2</v>
      </c>
      <c r="AZ92" s="62">
        <f t="shared" si="9"/>
        <v>8.3333333333333329E-2</v>
      </c>
      <c r="BA92" s="62">
        <f t="shared" si="9"/>
        <v>8.3333333333333329E-2</v>
      </c>
      <c r="BB92" s="62"/>
      <c r="BC92" s="62"/>
      <c r="BD92" s="62"/>
      <c r="BE92" s="62"/>
      <c r="BF92" s="62"/>
      <c r="BG92" s="62"/>
      <c r="BH92" s="62"/>
      <c r="BI92" s="62"/>
      <c r="BJ92" s="62"/>
      <c r="BK92" s="62"/>
      <c r="BL92" s="62"/>
      <c r="BM92" s="62"/>
      <c r="BN92" s="62"/>
      <c r="BO92" s="62"/>
      <c r="BP92" s="62"/>
      <c r="BQ92" s="62"/>
      <c r="BR92" s="62"/>
      <c r="BS92" s="62"/>
      <c r="BT92" s="62"/>
      <c r="BU92" s="62"/>
      <c r="BV92" s="62"/>
      <c r="BW92" s="62"/>
      <c r="BX92" s="62"/>
      <c r="BY92" s="62"/>
      <c r="BZ92" s="62"/>
      <c r="CA92" s="62"/>
      <c r="CB92" s="62"/>
      <c r="CC92" s="62"/>
      <c r="CD92" s="62"/>
      <c r="CE92" s="62"/>
      <c r="CF92" s="62"/>
      <c r="CG92" s="62"/>
      <c r="CH92" s="62"/>
      <c r="CI92" s="62"/>
      <c r="CJ92" s="62"/>
      <c r="CK92" s="62"/>
      <c r="CL92" s="62"/>
      <c r="CM92" s="62"/>
      <c r="CN92" s="62"/>
      <c r="CO92" s="62"/>
      <c r="CP92" s="62"/>
      <c r="CQ92" s="62"/>
      <c r="CR92" s="62"/>
      <c r="CS92" s="62"/>
      <c r="CT92" s="62"/>
      <c r="CU92" s="62"/>
      <c r="CV92" s="62"/>
      <c r="CW92" s="62"/>
      <c r="CX92" s="62"/>
      <c r="CY92" s="62"/>
      <c r="CZ92" s="62"/>
      <c r="DA92" s="62"/>
      <c r="DB92" s="62"/>
      <c r="DC92" s="62"/>
      <c r="DD92" s="62"/>
      <c r="DE92" s="62"/>
      <c r="DF92" s="62"/>
      <c r="DG92" s="62"/>
      <c r="DH92" s="62"/>
      <c r="DI92" s="62"/>
      <c r="DJ92" s="62"/>
      <c r="DK92" s="62"/>
      <c r="DL92" s="62"/>
      <c r="DM92" s="62"/>
      <c r="DN92" s="62"/>
      <c r="DO92" s="62"/>
      <c r="DP92" s="62"/>
      <c r="DQ92" s="62"/>
      <c r="DR92" s="62"/>
      <c r="DS92" s="62"/>
      <c r="DT92" s="62"/>
      <c r="DU92" s="62"/>
      <c r="DV92" s="62"/>
      <c r="DW92" s="62"/>
      <c r="DX92" s="62"/>
      <c r="DY92" s="62"/>
      <c r="DZ92" s="62"/>
      <c r="EA92" s="62"/>
      <c r="EB92" s="62"/>
      <c r="EC92" s="62"/>
      <c r="ED92" s="62"/>
      <c r="EE92" s="62"/>
      <c r="EF92" s="62"/>
      <c r="EG92" s="62"/>
      <c r="EH92" s="62"/>
      <c r="EI92" s="62"/>
      <c r="EJ92" s="62"/>
      <c r="EK92" s="62"/>
      <c r="EL92" s="62"/>
      <c r="EM92" s="62"/>
      <c r="EN92" s="62"/>
    </row>
    <row r="93" spans="1:144" outlineLevel="1" x14ac:dyDescent="0.2">
      <c r="B93" s="4">
        <f>SUMPRODUCT($AT$93:$BA$93,$AT$106:$BA$106)</f>
        <v>-1.508642731794132</v>
      </c>
      <c r="C93" s="4">
        <f t="shared" ref="C93:C105" si="10">1/(1+EXP(-F93))</f>
        <v>0.1208335841176281</v>
      </c>
      <c r="D93" s="4">
        <f t="shared" ref="D93:D105" si="11">1/(1+EXP(-(F93- $H$11*G93)))</f>
        <v>7.6382842607292528E-2</v>
      </c>
      <c r="E93" s="4">
        <f t="shared" ref="E93:E105" si="12">1/(1+EXP(-(F93+ $H$11*G93)))</f>
        <v>0.18594449607155009</v>
      </c>
      <c r="F93" s="4">
        <f>MMULT($AT$93:$BA$93,$B$16:$B$23) + B15</f>
        <v>-1.9845599427831946</v>
      </c>
      <c r="G93" s="4">
        <f t="array" ref="G93">SQRT(MMULT($AT$93:$BB$93,MMULT($AQ$15:$AY$23,TRANSPOSE($AT$93:$BB$93))))</f>
        <v>0.25917803461236327</v>
      </c>
      <c r="AQ93" s="62"/>
      <c r="AR93" s="62">
        <v>1</v>
      </c>
      <c r="AS93" s="62"/>
      <c r="AT93" s="62">
        <f>IF($AT$107=$AR$86,$AT$91+($AR$93-1)*$AT$92,$AT$87)</f>
        <v>-1.508642731794132</v>
      </c>
      <c r="AU93" s="62">
        <f>IF($AU$107=$AR$86,$AU$91+($AR$93-1)*$AU$92,$AU$87)</f>
        <v>0.12641095656874271</v>
      </c>
      <c r="AV93" s="62">
        <f>IF($AV$107=$AR$86,$AV$91+($AR$93-1)*$AV$92,$AV$87)</f>
        <v>0.376</v>
      </c>
      <c r="AW93" s="62">
        <f>IF($AW$107=$AR$86,$AW$91+($AR$93-1)*$AW$92,$AW$87)</f>
        <v>161.364</v>
      </c>
      <c r="AX93" s="62">
        <f>IF($AX$107=$AR$86,$AX$91+($AR$93-1)*$AX$92,$AX$87)</f>
        <v>0.13</v>
      </c>
      <c r="AY93" s="62">
        <f>IF($AY$107=$AR$86,$AY$91+($AR$93-1)*$AY$92,$AY$87)</f>
        <v>0.05</v>
      </c>
      <c r="AZ93" s="62">
        <f>IF($AZ$107=$AR$86,$AZ$91+($AR$93-1)*$AZ$92,$AZ$87)</f>
        <v>0.252</v>
      </c>
      <c r="BA93" s="62">
        <f>IF($BA$107=$AR$86,$BA$91+($AR$93-1)*$BA$92,$BA$87)</f>
        <v>0.29399999999999998</v>
      </c>
      <c r="BB93" s="62">
        <v>1</v>
      </c>
      <c r="BC93" s="62"/>
      <c r="BD93" s="62"/>
      <c r="BE93" s="62"/>
      <c r="BF93" s="62"/>
      <c r="BG93" s="62"/>
      <c r="BH93" s="62"/>
      <c r="BI93" s="62"/>
      <c r="BJ93" s="62"/>
      <c r="BK93" s="62"/>
      <c r="BL93" s="62"/>
      <c r="BM93" s="62"/>
      <c r="BN93" s="62"/>
      <c r="BO93" s="62"/>
      <c r="BP93" s="62"/>
      <c r="BQ93" s="62"/>
      <c r="BR93" s="62"/>
      <c r="BS93" s="62"/>
      <c r="BT93" s="62"/>
      <c r="BU93" s="62"/>
      <c r="BV93" s="62"/>
      <c r="BW93" s="62"/>
      <c r="BX93" s="62"/>
      <c r="BY93" s="62"/>
      <c r="BZ93" s="62"/>
      <c r="CA93" s="62"/>
      <c r="CB93" s="62"/>
      <c r="CC93" s="62"/>
      <c r="CD93" s="62"/>
      <c r="CE93" s="62"/>
      <c r="CF93" s="62"/>
      <c r="CG93" s="62"/>
      <c r="CH93" s="62"/>
      <c r="CI93" s="62"/>
      <c r="CJ93" s="62"/>
      <c r="CK93" s="62"/>
      <c r="CL93" s="62"/>
      <c r="CM93" s="62"/>
      <c r="CN93" s="62"/>
      <c r="CO93" s="62"/>
      <c r="CP93" s="62"/>
      <c r="CQ93" s="62"/>
      <c r="CR93" s="62"/>
      <c r="CS93" s="62"/>
      <c r="CT93" s="62"/>
      <c r="CU93" s="62"/>
      <c r="CV93" s="62"/>
      <c r="CW93" s="62"/>
      <c r="CX93" s="62"/>
      <c r="CY93" s="62"/>
      <c r="CZ93" s="62"/>
      <c r="DA93" s="62"/>
      <c r="DB93" s="62"/>
      <c r="DC93" s="62"/>
      <c r="DD93" s="62"/>
      <c r="DE93" s="62"/>
      <c r="DF93" s="62"/>
      <c r="DG93" s="62"/>
      <c r="DH93" s="62"/>
      <c r="DI93" s="62"/>
      <c r="DJ93" s="62"/>
      <c r="DK93" s="62"/>
      <c r="DL93" s="62"/>
      <c r="DM93" s="62"/>
      <c r="DN93" s="62"/>
      <c r="DO93" s="62"/>
      <c r="DP93" s="62"/>
      <c r="DQ93" s="62"/>
      <c r="DR93" s="62"/>
      <c r="DS93" s="62"/>
      <c r="DT93" s="62"/>
      <c r="DU93" s="62"/>
      <c r="DV93" s="62"/>
      <c r="DW93" s="62"/>
      <c r="DX93" s="62"/>
      <c r="DY93" s="62"/>
      <c r="DZ93" s="62"/>
      <c r="EA93" s="62"/>
      <c r="EB93" s="62"/>
      <c r="EC93" s="62"/>
      <c r="ED93" s="62"/>
      <c r="EE93" s="62"/>
      <c r="EF93" s="62"/>
      <c r="EG93" s="62"/>
      <c r="EH93" s="62"/>
      <c r="EI93" s="62"/>
      <c r="EJ93" s="62"/>
      <c r="EK93" s="62"/>
      <c r="EL93" s="62"/>
      <c r="EM93" s="62"/>
      <c r="EN93" s="62"/>
    </row>
    <row r="94" spans="1:144" outlineLevel="1" x14ac:dyDescent="0.2">
      <c r="B94" s="4">
        <f>SUMPRODUCT($AT$94:$BA$94,$AT$106:$BA$106)</f>
        <v>-1.1841914732973848</v>
      </c>
      <c r="C94" s="4">
        <f t="shared" si="10"/>
        <v>0.13974552951839397</v>
      </c>
      <c r="D94" s="4">
        <f t="shared" si="11"/>
        <v>9.5941471561058603E-2</v>
      </c>
      <c r="E94" s="4">
        <f t="shared" si="12"/>
        <v>0.19914376146359777</v>
      </c>
      <c r="F94" s="4">
        <f>MMULT($AT$94:$BA$94,$B$16:$B$23) + B15</f>
        <v>-1.8174051189992184</v>
      </c>
      <c r="G94" s="4">
        <f t="array" ref="G94">SQRT(MMULT($AT$94:$BB$94,MMULT($AQ$15:$AY$23,TRANSPOSE($AT$94:$BB$94))))</f>
        <v>0.21722371033347462</v>
      </c>
      <c r="AQ94" s="62"/>
      <c r="AR94" s="62">
        <v>2</v>
      </c>
      <c r="AS94" s="62"/>
      <c r="AT94" s="62">
        <f>IF($AT$107=$AR$86,$AT$91+($AR$94-1)*$AT$92,$AT$87)</f>
        <v>-1.1841914732973848</v>
      </c>
      <c r="AU94" s="62">
        <f>IF($AU$107=$AR$86,$AU$91+($AR$94-1)*$AU$92,$AU$87)</f>
        <v>0.12641095656874271</v>
      </c>
      <c r="AV94" s="62">
        <f>IF($AV$107=$AR$86,$AV$91+($AR$94-1)*$AV$92,$AV$87)</f>
        <v>0.376</v>
      </c>
      <c r="AW94" s="62">
        <f>IF($AW$107=$AR$86,$AW$91+($AR$94-1)*$AW$92,$AW$87)</f>
        <v>161.364</v>
      </c>
      <c r="AX94" s="62">
        <f>IF($AX$107=$AR$86,$AX$91+($AR$94-1)*$AX$92,$AX$87)</f>
        <v>0.13</v>
      </c>
      <c r="AY94" s="62">
        <f>IF($AY$107=$AR$86,$AY$91+($AR$94-1)*$AY$92,$AY$87)</f>
        <v>0.05</v>
      </c>
      <c r="AZ94" s="62">
        <f>IF($AZ$107=$AR$86,$AZ$91+($AR$94-1)*$AZ$92,$AZ$87)</f>
        <v>0.252</v>
      </c>
      <c r="BA94" s="62">
        <f>IF($BA$107=$AR$86,$BA$91+($AR$94-1)*$BA$92,$BA$87)</f>
        <v>0.29399999999999998</v>
      </c>
      <c r="BB94" s="62">
        <v>1</v>
      </c>
      <c r="BC94" s="62"/>
      <c r="BD94" s="62"/>
      <c r="BE94" s="62"/>
      <c r="BF94" s="62"/>
      <c r="BG94" s="62"/>
      <c r="BH94" s="62"/>
      <c r="BI94" s="62"/>
      <c r="BJ94" s="62"/>
      <c r="BK94" s="62"/>
      <c r="BL94" s="62"/>
      <c r="BM94" s="62"/>
      <c r="BN94" s="62"/>
      <c r="BO94" s="62"/>
      <c r="BP94" s="62"/>
      <c r="BQ94" s="62"/>
      <c r="BR94" s="62"/>
      <c r="BS94" s="62"/>
      <c r="BT94" s="62"/>
      <c r="BU94" s="62"/>
      <c r="BV94" s="62"/>
      <c r="BW94" s="62"/>
      <c r="BX94" s="62"/>
      <c r="BY94" s="62"/>
      <c r="BZ94" s="62"/>
      <c r="CA94" s="62"/>
      <c r="CB94" s="62"/>
      <c r="CC94" s="62"/>
      <c r="CD94" s="62"/>
      <c r="CE94" s="62"/>
      <c r="CF94" s="62"/>
      <c r="CG94" s="62"/>
      <c r="CH94" s="62"/>
      <c r="CI94" s="62"/>
      <c r="CJ94" s="62"/>
      <c r="CK94" s="62"/>
      <c r="CL94" s="62"/>
      <c r="CM94" s="62"/>
      <c r="CN94" s="62"/>
      <c r="CO94" s="62"/>
      <c r="CP94" s="62"/>
      <c r="CQ94" s="62"/>
      <c r="CR94" s="62"/>
      <c r="CS94" s="62"/>
      <c r="CT94" s="62"/>
      <c r="CU94" s="62"/>
      <c r="CV94" s="62"/>
      <c r="CW94" s="62"/>
      <c r="CX94" s="62"/>
      <c r="CY94" s="62"/>
      <c r="CZ94" s="62"/>
      <c r="DA94" s="62"/>
      <c r="DB94" s="62"/>
      <c r="DC94" s="62"/>
      <c r="DD94" s="62"/>
      <c r="DE94" s="62"/>
      <c r="DF94" s="62"/>
      <c r="DG94" s="62"/>
      <c r="DH94" s="62"/>
      <c r="DI94" s="62"/>
      <c r="DJ94" s="62"/>
      <c r="DK94" s="62"/>
      <c r="DL94" s="62"/>
      <c r="DM94" s="62"/>
      <c r="DN94" s="62"/>
      <c r="DO94" s="62"/>
      <c r="DP94" s="62"/>
      <c r="DQ94" s="62"/>
      <c r="DR94" s="62"/>
      <c r="DS94" s="62"/>
      <c r="DT94" s="62"/>
      <c r="DU94" s="62"/>
      <c r="DV94" s="62"/>
      <c r="DW94" s="62"/>
      <c r="DX94" s="62"/>
      <c r="DY94" s="62"/>
      <c r="DZ94" s="62"/>
      <c r="EA94" s="62"/>
      <c r="EB94" s="62"/>
      <c r="EC94" s="62"/>
      <c r="ED94" s="62"/>
      <c r="EE94" s="62"/>
      <c r="EF94" s="62"/>
      <c r="EG94" s="62"/>
      <c r="EH94" s="62"/>
      <c r="EI94" s="62"/>
      <c r="EJ94" s="62"/>
      <c r="EK94" s="62"/>
      <c r="EL94" s="62"/>
      <c r="EM94" s="62"/>
      <c r="EN94" s="62"/>
    </row>
    <row r="95" spans="1:144" outlineLevel="1" x14ac:dyDescent="0.2">
      <c r="B95" s="4">
        <f>SUMPRODUCT($AT$95:$BA$95,$AT$106:$BA$106)</f>
        <v>-0.85974021480063756</v>
      </c>
      <c r="C95" s="4">
        <f t="shared" si="10"/>
        <v>0.16107512433274529</v>
      </c>
      <c r="D95" s="4">
        <f t="shared" si="11"/>
        <v>0.11920913387930959</v>
      </c>
      <c r="E95" s="4">
        <f t="shared" si="12"/>
        <v>0.21407082647361281</v>
      </c>
      <c r="F95" s="4">
        <f>MMULT($AT$95:$BA$95,$B$16:$B$23) + B15</f>
        <v>-1.6502502952152414</v>
      </c>
      <c r="G95" s="4">
        <f t="array" ref="G95">SQRT(MMULT($AT$95:$BB$95,MMULT($AQ$15:$AY$23,TRANSPOSE($AT$95:$BB$95))))</f>
        <v>0.17841682026652528</v>
      </c>
      <c r="AQ95" s="62"/>
      <c r="AR95" s="62">
        <v>3</v>
      </c>
      <c r="AS95" s="62"/>
      <c r="AT95" s="62">
        <f>IF($AT$107=$AR$86,$AT$91+($AR$95-1)*$AT$92,$AT$87)</f>
        <v>-0.85974021480063756</v>
      </c>
      <c r="AU95" s="62">
        <f>IF($AU$107=$AR$86,$AU$91+($AR$95-1)*$AU$92,$AU$87)</f>
        <v>0.12641095656874271</v>
      </c>
      <c r="AV95" s="62">
        <f>IF($AV$107=$AR$86,$AV$91+($AR$95-1)*$AV$92,$AV$87)</f>
        <v>0.376</v>
      </c>
      <c r="AW95" s="62">
        <f>IF($AW$107=$AR$86,$AW$91+($AR$95-1)*$AW$92,$AW$87)</f>
        <v>161.364</v>
      </c>
      <c r="AX95" s="62">
        <f>IF($AX$107=$AR$86,$AX$91+($AR$95-1)*$AX$92,$AX$87)</f>
        <v>0.13</v>
      </c>
      <c r="AY95" s="62">
        <f>IF($AY$107=$AR$86,$AY$91+($AR$95-1)*$AY$92,$AY$87)</f>
        <v>0.05</v>
      </c>
      <c r="AZ95" s="62">
        <f>IF($AZ$107=$AR$86,$AZ$91+($AR$95-1)*$AZ$92,$AZ$87)</f>
        <v>0.252</v>
      </c>
      <c r="BA95" s="62">
        <f>IF($BA$107=$AR$86,$BA$91+($AR$95-1)*$BA$92,$BA$87)</f>
        <v>0.29399999999999998</v>
      </c>
      <c r="BB95" s="62">
        <v>1</v>
      </c>
      <c r="BC95" s="62"/>
      <c r="BD95" s="62"/>
      <c r="BE95" s="62"/>
      <c r="BF95" s="62"/>
      <c r="BG95" s="62"/>
      <c r="BH95" s="62"/>
      <c r="BI95" s="62"/>
      <c r="BJ95" s="62"/>
      <c r="BK95" s="62"/>
      <c r="BL95" s="62"/>
      <c r="BM95" s="62"/>
      <c r="BN95" s="62"/>
      <c r="BO95" s="62"/>
      <c r="BP95" s="62"/>
      <c r="BQ95" s="62"/>
      <c r="BR95" s="62"/>
      <c r="BS95" s="62"/>
      <c r="BT95" s="62"/>
      <c r="BU95" s="62"/>
      <c r="BV95" s="62"/>
      <c r="BW95" s="62"/>
      <c r="BX95" s="62"/>
      <c r="BY95" s="62"/>
      <c r="BZ95" s="62"/>
      <c r="CA95" s="62"/>
      <c r="CB95" s="62"/>
      <c r="CC95" s="62"/>
      <c r="CD95" s="62"/>
      <c r="CE95" s="62"/>
      <c r="CF95" s="62"/>
      <c r="CG95" s="62"/>
      <c r="CH95" s="62"/>
      <c r="CI95" s="62"/>
      <c r="CJ95" s="62"/>
      <c r="CK95" s="62"/>
      <c r="CL95" s="62"/>
      <c r="CM95" s="62"/>
      <c r="CN95" s="62"/>
      <c r="CO95" s="62"/>
      <c r="CP95" s="62"/>
      <c r="CQ95" s="62"/>
      <c r="CR95" s="62"/>
      <c r="CS95" s="62"/>
      <c r="CT95" s="62"/>
      <c r="CU95" s="62"/>
      <c r="CV95" s="62"/>
      <c r="CW95" s="62"/>
      <c r="CX95" s="62"/>
      <c r="CY95" s="62"/>
      <c r="CZ95" s="62"/>
      <c r="DA95" s="62"/>
      <c r="DB95" s="62"/>
      <c r="DC95" s="62"/>
      <c r="DD95" s="62"/>
      <c r="DE95" s="62"/>
      <c r="DF95" s="62"/>
      <c r="DG95" s="62"/>
      <c r="DH95" s="62"/>
      <c r="DI95" s="62"/>
      <c r="DJ95" s="62"/>
      <c r="DK95" s="62"/>
      <c r="DL95" s="62"/>
      <c r="DM95" s="62"/>
      <c r="DN95" s="62"/>
      <c r="DO95" s="62"/>
      <c r="DP95" s="62"/>
      <c r="DQ95" s="62"/>
      <c r="DR95" s="62"/>
      <c r="DS95" s="62"/>
      <c r="DT95" s="62"/>
      <c r="DU95" s="62"/>
      <c r="DV95" s="62"/>
      <c r="DW95" s="62"/>
      <c r="DX95" s="62"/>
      <c r="DY95" s="62"/>
      <c r="DZ95" s="62"/>
      <c r="EA95" s="62"/>
      <c r="EB95" s="62"/>
      <c r="EC95" s="62"/>
      <c r="ED95" s="62"/>
      <c r="EE95" s="62"/>
      <c r="EF95" s="62"/>
      <c r="EG95" s="62"/>
      <c r="EH95" s="62"/>
      <c r="EI95" s="62"/>
      <c r="EJ95" s="62"/>
      <c r="EK95" s="62"/>
      <c r="EL95" s="62"/>
      <c r="EM95" s="62"/>
      <c r="EN95" s="62"/>
    </row>
    <row r="96" spans="1:144" outlineLevel="1" x14ac:dyDescent="0.2">
      <c r="B96" s="4">
        <f>SUMPRODUCT($AT$96:$BA$96,$AT$106:$BA$106)</f>
        <v>-0.53528895630389028</v>
      </c>
      <c r="C96" s="4">
        <f t="shared" si="10"/>
        <v>0.1849603218323152</v>
      </c>
      <c r="D96" s="4">
        <f t="shared" si="11"/>
        <v>0.14580602976076087</v>
      </c>
      <c r="E96" s="4">
        <f t="shared" si="12"/>
        <v>0.23177602683926013</v>
      </c>
      <c r="F96" s="4">
        <f>MMULT($AT$96:$BA$96,$B$16:$B$23) + B15</f>
        <v>-1.4830954714312643</v>
      </c>
      <c r="G96" s="4">
        <f t="array" ref="G96">SQRT(MMULT($AT$96:$BB$96,MMULT($AQ$15:$AY$23,TRANSPOSE($AT$96:$BB$96))))</f>
        <v>0.14530147244422645</v>
      </c>
      <c r="AQ96" s="62"/>
      <c r="AR96" s="62">
        <v>4</v>
      </c>
      <c r="AS96" s="62"/>
      <c r="AT96" s="62">
        <f>IF($AT$107=$AR$86,$AT$91+($AR$96-1)*$AT$92,$AT$87)</f>
        <v>-0.53528895630389028</v>
      </c>
      <c r="AU96" s="62">
        <f>IF($AU$107=$AR$86,$AU$91+($AR$96-1)*$AU$92,$AU$87)</f>
        <v>0.12641095656874271</v>
      </c>
      <c r="AV96" s="62">
        <f>IF($AV$107=$AR$86,$AV$91+($AR$96-1)*$AV$92,$AV$87)</f>
        <v>0.376</v>
      </c>
      <c r="AW96" s="62">
        <f>IF($AW$107=$AR$86,$AW$91+($AR$96-1)*$AW$92,$AW$87)</f>
        <v>161.364</v>
      </c>
      <c r="AX96" s="62">
        <f>IF($AX$107=$AR$86,$AX$91+($AR$96-1)*$AX$92,$AX$87)</f>
        <v>0.13</v>
      </c>
      <c r="AY96" s="62">
        <f>IF($AY$107=$AR$86,$AY$91+($AR$96-1)*$AY$92,$AY$87)</f>
        <v>0.05</v>
      </c>
      <c r="AZ96" s="62">
        <f>IF($AZ$107=$AR$86,$AZ$91+($AR$96-1)*$AZ$92,$AZ$87)</f>
        <v>0.252</v>
      </c>
      <c r="BA96" s="62">
        <f>IF($BA$107=$AR$86,$BA$91+($AR$96-1)*$BA$92,$BA$87)</f>
        <v>0.29399999999999998</v>
      </c>
      <c r="BB96" s="62">
        <v>1</v>
      </c>
      <c r="BC96" s="62"/>
      <c r="BD96" s="62"/>
      <c r="BE96" s="62"/>
      <c r="BF96" s="62"/>
      <c r="BG96" s="62"/>
      <c r="BH96" s="62"/>
      <c r="BI96" s="62"/>
      <c r="BJ96" s="62"/>
      <c r="BK96" s="62"/>
      <c r="BL96" s="62"/>
      <c r="BM96" s="62"/>
      <c r="BN96" s="62"/>
      <c r="BO96" s="62"/>
      <c r="BP96" s="62"/>
      <c r="BQ96" s="62"/>
      <c r="BR96" s="62"/>
      <c r="BS96" s="62"/>
      <c r="BT96" s="62"/>
      <c r="BU96" s="62"/>
      <c r="BV96" s="62"/>
      <c r="BW96" s="62"/>
      <c r="BX96" s="62"/>
      <c r="BY96" s="62"/>
      <c r="BZ96" s="62"/>
      <c r="CA96" s="62"/>
      <c r="CB96" s="62"/>
      <c r="CC96" s="62"/>
      <c r="CD96" s="62"/>
      <c r="CE96" s="62"/>
      <c r="CF96" s="62"/>
      <c r="CG96" s="62"/>
      <c r="CH96" s="62"/>
      <c r="CI96" s="62"/>
      <c r="CJ96" s="62"/>
      <c r="CK96" s="62"/>
      <c r="CL96" s="62"/>
      <c r="CM96" s="62"/>
      <c r="CN96" s="62"/>
      <c r="CO96" s="62"/>
      <c r="CP96" s="62"/>
      <c r="CQ96" s="62"/>
      <c r="CR96" s="62"/>
      <c r="CS96" s="62"/>
      <c r="CT96" s="62"/>
      <c r="CU96" s="62"/>
      <c r="CV96" s="62"/>
      <c r="CW96" s="62"/>
      <c r="CX96" s="62"/>
      <c r="CY96" s="62"/>
      <c r="CZ96" s="62"/>
      <c r="DA96" s="62"/>
      <c r="DB96" s="62"/>
      <c r="DC96" s="62"/>
      <c r="DD96" s="62"/>
      <c r="DE96" s="62"/>
      <c r="DF96" s="62"/>
      <c r="DG96" s="62"/>
      <c r="DH96" s="62"/>
      <c r="DI96" s="62"/>
      <c r="DJ96" s="62"/>
      <c r="DK96" s="62"/>
      <c r="DL96" s="62"/>
      <c r="DM96" s="62"/>
      <c r="DN96" s="62"/>
      <c r="DO96" s="62"/>
      <c r="DP96" s="62"/>
      <c r="DQ96" s="62"/>
      <c r="DR96" s="62"/>
      <c r="DS96" s="62"/>
      <c r="DT96" s="62"/>
      <c r="DU96" s="62"/>
      <c r="DV96" s="62"/>
      <c r="DW96" s="62"/>
      <c r="DX96" s="62"/>
      <c r="DY96" s="62"/>
      <c r="DZ96" s="62"/>
      <c r="EA96" s="62"/>
      <c r="EB96" s="62"/>
      <c r="EC96" s="62"/>
      <c r="ED96" s="62"/>
      <c r="EE96" s="62"/>
      <c r="EF96" s="62"/>
      <c r="EG96" s="62"/>
      <c r="EH96" s="62"/>
      <c r="EI96" s="62"/>
      <c r="EJ96" s="62"/>
      <c r="EK96" s="62"/>
      <c r="EL96" s="62"/>
      <c r="EM96" s="62"/>
      <c r="EN96" s="62"/>
    </row>
    <row r="97" spans="1:144" outlineLevel="1" x14ac:dyDescent="0.2">
      <c r="B97" s="4">
        <f>SUMPRODUCT($AT$97:$BA$97,$AT$106:$BA$106)</f>
        <v>-0.21083769780714312</v>
      </c>
      <c r="C97" s="4">
        <f t="shared" si="10"/>
        <v>0.21149445673808781</v>
      </c>
      <c r="D97" s="4">
        <f t="shared" si="11"/>
        <v>0.17419342568943183</v>
      </c>
      <c r="E97" s="4">
        <f t="shared" si="12"/>
        <v>0.25432307082243266</v>
      </c>
      <c r="F97" s="4">
        <f>MMULT($AT$97:$BA$97,$B$16:$B$23) + B15</f>
        <v>-1.3159406476472881</v>
      </c>
      <c r="G97" s="4">
        <f t="array" ref="G97">SQRT(MMULT($AT$97:$BB$97,MMULT($AQ$15:$AY$23,TRANSPOSE($AT$97:$BB$97))))</f>
        <v>0.12258062143897261</v>
      </c>
      <c r="AQ97" s="62"/>
      <c r="AR97" s="62">
        <v>5</v>
      </c>
      <c r="AS97" s="62"/>
      <c r="AT97" s="62">
        <f>IF($AT$107=$AR$86,$AT$91+($AR$97-1)*$AT$92,$AT$87)</f>
        <v>-0.21083769780714312</v>
      </c>
      <c r="AU97" s="62">
        <f>IF($AU$107=$AR$86,$AU$91+($AR$97-1)*$AU$92,$AU$87)</f>
        <v>0.12641095656874271</v>
      </c>
      <c r="AV97" s="62">
        <f>IF($AV$107=$AR$86,$AV$91+($AR$97-1)*$AV$92,$AV$87)</f>
        <v>0.376</v>
      </c>
      <c r="AW97" s="62">
        <f>IF($AW$107=$AR$86,$AW$91+($AR$97-1)*$AW$92,$AW$87)</f>
        <v>161.364</v>
      </c>
      <c r="AX97" s="62">
        <f>IF($AX$107=$AR$86,$AX$91+($AR$97-1)*$AX$92,$AX$87)</f>
        <v>0.13</v>
      </c>
      <c r="AY97" s="62">
        <f>IF($AY$107=$AR$86,$AY$91+($AR$97-1)*$AY$92,$AY$87)</f>
        <v>0.05</v>
      </c>
      <c r="AZ97" s="62">
        <f>IF($AZ$107=$AR$86,$AZ$91+($AR$97-1)*$AZ$92,$AZ$87)</f>
        <v>0.252</v>
      </c>
      <c r="BA97" s="62">
        <f>IF($BA$107=$AR$86,$BA$91+($AR$97-1)*$BA$92,$BA$87)</f>
        <v>0.29399999999999998</v>
      </c>
      <c r="BB97" s="62">
        <v>1</v>
      </c>
      <c r="BC97" s="62"/>
      <c r="BD97" s="62"/>
      <c r="BE97" s="62"/>
      <c r="BF97" s="62"/>
      <c r="BG97" s="62"/>
      <c r="BH97" s="62"/>
      <c r="BI97" s="62"/>
      <c r="BJ97" s="62"/>
      <c r="BK97" s="62"/>
      <c r="BL97" s="62"/>
      <c r="BM97" s="62"/>
      <c r="BN97" s="62"/>
      <c r="BO97" s="62"/>
      <c r="BP97" s="62"/>
      <c r="BQ97" s="62"/>
      <c r="BR97" s="62"/>
      <c r="BS97" s="62"/>
      <c r="BT97" s="62"/>
      <c r="BU97" s="62"/>
      <c r="BV97" s="62"/>
      <c r="BW97" s="62"/>
      <c r="BX97" s="62"/>
      <c r="BY97" s="62"/>
      <c r="BZ97" s="62"/>
      <c r="CA97" s="62"/>
      <c r="CB97" s="62"/>
      <c r="CC97" s="62"/>
      <c r="CD97" s="62"/>
      <c r="CE97" s="62"/>
      <c r="CF97" s="62"/>
      <c r="CG97" s="62"/>
      <c r="CH97" s="62"/>
      <c r="CI97" s="62"/>
      <c r="CJ97" s="62"/>
      <c r="CK97" s="62"/>
      <c r="CL97" s="62"/>
      <c r="CM97" s="62"/>
      <c r="CN97" s="62"/>
      <c r="CO97" s="62"/>
      <c r="CP97" s="62"/>
      <c r="CQ97" s="62"/>
      <c r="CR97" s="62"/>
      <c r="CS97" s="62"/>
      <c r="CT97" s="62"/>
      <c r="CU97" s="62"/>
      <c r="CV97" s="62"/>
      <c r="CW97" s="62"/>
      <c r="CX97" s="62"/>
      <c r="CY97" s="62"/>
      <c r="CZ97" s="62"/>
      <c r="DA97" s="62"/>
      <c r="DB97" s="62"/>
      <c r="DC97" s="62"/>
      <c r="DD97" s="62"/>
      <c r="DE97" s="62"/>
      <c r="DF97" s="62"/>
      <c r="DG97" s="62"/>
      <c r="DH97" s="62"/>
      <c r="DI97" s="62"/>
      <c r="DJ97" s="62"/>
      <c r="DK97" s="62"/>
      <c r="DL97" s="62"/>
      <c r="DM97" s="62"/>
      <c r="DN97" s="62"/>
      <c r="DO97" s="62"/>
      <c r="DP97" s="62"/>
      <c r="DQ97" s="62"/>
      <c r="DR97" s="62"/>
      <c r="DS97" s="62"/>
      <c r="DT97" s="62"/>
      <c r="DU97" s="62"/>
      <c r="DV97" s="62"/>
      <c r="DW97" s="62"/>
      <c r="DX97" s="62"/>
      <c r="DY97" s="62"/>
      <c r="DZ97" s="62"/>
      <c r="EA97" s="62"/>
      <c r="EB97" s="62"/>
      <c r="EC97" s="62"/>
      <c r="ED97" s="62"/>
      <c r="EE97" s="62"/>
      <c r="EF97" s="62"/>
      <c r="EG97" s="62"/>
      <c r="EH97" s="62"/>
      <c r="EI97" s="62"/>
      <c r="EJ97" s="62"/>
      <c r="EK97" s="62"/>
      <c r="EL97" s="62"/>
      <c r="EM97" s="62"/>
      <c r="EN97" s="62"/>
    </row>
    <row r="98" spans="1:144" outlineLevel="1" x14ac:dyDescent="0.2">
      <c r="B98" s="4">
        <f>SUMPRODUCT($AT$98:$BA$98,$AT$106:$BA$106)</f>
        <v>0.11361356068960404</v>
      </c>
      <c r="C98" s="4">
        <f t="shared" si="10"/>
        <v>0.2407109271549715</v>
      </c>
      <c r="D98" s="4">
        <f t="shared" si="11"/>
        <v>0.20147061534067587</v>
      </c>
      <c r="E98" s="4">
        <f t="shared" si="12"/>
        <v>0.284867552605159</v>
      </c>
      <c r="F98" s="4">
        <f>MMULT($AT$98:$BA$98,$B$16:$B$23) + B15</f>
        <v>-1.1487858238633111</v>
      </c>
      <c r="G98" s="4">
        <f t="array" ref="G98">SQRT(MMULT($AT$98:$BB$98,MMULT($AQ$15:$AY$23,TRANSPOSE($AT$98:$BB$98))))</f>
        <v>0.11650336616481635</v>
      </c>
      <c r="AQ98" s="62"/>
      <c r="AR98" s="62">
        <v>6</v>
      </c>
      <c r="AS98" s="62"/>
      <c r="AT98" s="62">
        <f>IF($AT$107=$AR$86,$AT$91+($AR$98-1)*$AT$92,$AT$87)</f>
        <v>0.11361356068960404</v>
      </c>
      <c r="AU98" s="62">
        <f>IF($AU$107=$AR$86,$AU$91+($AR$98-1)*$AU$92,$AU$87)</f>
        <v>0.12641095656874271</v>
      </c>
      <c r="AV98" s="62">
        <f>IF($AV$107=$AR$86,$AV$91+($AR$98-1)*$AV$92,$AV$87)</f>
        <v>0.376</v>
      </c>
      <c r="AW98" s="62">
        <f>IF($AW$107=$AR$86,$AW$91+($AR$98-1)*$AW$92,$AW$87)</f>
        <v>161.364</v>
      </c>
      <c r="AX98" s="62">
        <f>IF($AX$107=$AR$86,$AX$91+($AR$98-1)*$AX$92,$AX$87)</f>
        <v>0.13</v>
      </c>
      <c r="AY98" s="62">
        <f>IF($AY$107=$AR$86,$AY$91+($AR$98-1)*$AY$92,$AY$87)</f>
        <v>0.05</v>
      </c>
      <c r="AZ98" s="62">
        <f>IF($AZ$107=$AR$86,$AZ$91+($AR$98-1)*$AZ$92,$AZ$87)</f>
        <v>0.252</v>
      </c>
      <c r="BA98" s="62">
        <f>IF($BA$107=$AR$86,$BA$91+($AR$98-1)*$BA$92,$BA$87)</f>
        <v>0.29399999999999998</v>
      </c>
      <c r="BB98" s="62">
        <v>1</v>
      </c>
      <c r="BC98" s="62"/>
      <c r="BD98" s="62"/>
      <c r="BE98" s="62"/>
      <c r="BF98" s="62"/>
      <c r="BG98" s="62"/>
      <c r="BH98" s="62"/>
      <c r="BI98" s="62"/>
      <c r="BJ98" s="62"/>
      <c r="BK98" s="62"/>
      <c r="BL98" s="62"/>
      <c r="BM98" s="62"/>
      <c r="BN98" s="62"/>
      <c r="BO98" s="62"/>
      <c r="BP98" s="62"/>
      <c r="BQ98" s="62"/>
      <c r="BR98" s="62"/>
      <c r="BS98" s="62"/>
      <c r="BT98" s="62"/>
      <c r="BU98" s="62"/>
      <c r="BV98" s="62"/>
      <c r="BW98" s="62"/>
      <c r="BX98" s="62"/>
      <c r="BY98" s="62"/>
      <c r="BZ98" s="62"/>
      <c r="CA98" s="62"/>
      <c r="CB98" s="62"/>
      <c r="CC98" s="62"/>
      <c r="CD98" s="62"/>
      <c r="CE98" s="62"/>
      <c r="CF98" s="62"/>
      <c r="CG98" s="62"/>
      <c r="CH98" s="62"/>
      <c r="CI98" s="62"/>
      <c r="CJ98" s="62"/>
      <c r="CK98" s="62"/>
      <c r="CL98" s="62"/>
      <c r="CM98" s="62"/>
      <c r="CN98" s="62"/>
      <c r="CO98" s="62"/>
      <c r="CP98" s="62"/>
      <c r="CQ98" s="62"/>
      <c r="CR98" s="62"/>
      <c r="CS98" s="62"/>
      <c r="CT98" s="62"/>
      <c r="CU98" s="62"/>
      <c r="CV98" s="62"/>
      <c r="CW98" s="62"/>
      <c r="CX98" s="62"/>
      <c r="CY98" s="62"/>
      <c r="CZ98" s="62"/>
      <c r="DA98" s="62"/>
      <c r="DB98" s="62"/>
      <c r="DC98" s="62"/>
      <c r="DD98" s="62"/>
      <c r="DE98" s="62"/>
      <c r="DF98" s="62"/>
      <c r="DG98" s="62"/>
      <c r="DH98" s="62"/>
      <c r="DI98" s="62"/>
      <c r="DJ98" s="62"/>
      <c r="DK98" s="62"/>
      <c r="DL98" s="62"/>
      <c r="DM98" s="62"/>
      <c r="DN98" s="62"/>
      <c r="DO98" s="62"/>
      <c r="DP98" s="62"/>
      <c r="DQ98" s="62"/>
      <c r="DR98" s="62"/>
      <c r="DS98" s="62"/>
      <c r="DT98" s="62"/>
      <c r="DU98" s="62"/>
      <c r="DV98" s="62"/>
      <c r="DW98" s="62"/>
      <c r="DX98" s="62"/>
      <c r="DY98" s="62"/>
      <c r="DZ98" s="62"/>
      <c r="EA98" s="62"/>
      <c r="EB98" s="62"/>
      <c r="EC98" s="62"/>
      <c r="ED98" s="62"/>
      <c r="EE98" s="62"/>
      <c r="EF98" s="62"/>
      <c r="EG98" s="62"/>
      <c r="EH98" s="62"/>
      <c r="EI98" s="62"/>
      <c r="EJ98" s="62"/>
      <c r="EK98" s="62"/>
      <c r="EL98" s="62"/>
      <c r="EM98" s="62"/>
      <c r="EN98" s="62"/>
    </row>
    <row r="99" spans="1:144" outlineLevel="1" x14ac:dyDescent="0.2">
      <c r="B99" s="4">
        <f>SUMPRODUCT($AT$99:$BA$99,$AT$106:$BA$106)</f>
        <v>0.43806481918635143</v>
      </c>
      <c r="C99" s="4">
        <f t="shared" si="10"/>
        <v>0.27256827749538737</v>
      </c>
      <c r="D99" s="4">
        <f t="shared" si="11"/>
        <v>0.22525161141784847</v>
      </c>
      <c r="E99" s="4">
        <f t="shared" si="12"/>
        <v>0.32564656217982213</v>
      </c>
      <c r="F99" s="4">
        <f>MMULT($AT$99:$BA$99,$B$16:$B$23) + B15</f>
        <v>-0.98163100007933402</v>
      </c>
      <c r="G99" s="4">
        <f t="array" ref="G99">SQRT(MMULT($AT$99:$BB$99,MMULT($AQ$15:$AY$23,TRANSPOSE($AT$99:$BB$99))))</f>
        <v>0.12943567754125856</v>
      </c>
      <c r="AQ99" s="62"/>
      <c r="AR99" s="62">
        <v>7</v>
      </c>
      <c r="AS99" s="62"/>
      <c r="AT99" s="62">
        <f>IF($AT$107=$AR$86,$AT$91+($AR$99-1)*$AT$92,$AT$87)</f>
        <v>0.43806481918635143</v>
      </c>
      <c r="AU99" s="62">
        <f>IF($AU$107=$AR$86,$AU$91+($AR$99-1)*$AU$92,$AU$87)</f>
        <v>0.12641095656874271</v>
      </c>
      <c r="AV99" s="62">
        <f>IF($AV$107=$AR$86,$AV$91+($AR$99-1)*$AV$92,$AV$87)</f>
        <v>0.376</v>
      </c>
      <c r="AW99" s="62">
        <f>IF($AW$107=$AR$86,$AW$91+($AR$99-1)*$AW$92,$AW$87)</f>
        <v>161.364</v>
      </c>
      <c r="AX99" s="62">
        <f>IF($AX$107=$AR$86,$AX$91+($AR$99-1)*$AX$92,$AX$87)</f>
        <v>0.13</v>
      </c>
      <c r="AY99" s="62">
        <f>IF($AY$107=$AR$86,$AY$91+($AR$99-1)*$AY$92,$AY$87)</f>
        <v>0.05</v>
      </c>
      <c r="AZ99" s="62">
        <f>IF($AZ$107=$AR$86,$AZ$91+($AR$99-1)*$AZ$92,$AZ$87)</f>
        <v>0.252</v>
      </c>
      <c r="BA99" s="62">
        <f>IF($BA$107=$AR$86,$BA$91+($AR$99-1)*$BA$92,$BA$87)</f>
        <v>0.29399999999999998</v>
      </c>
      <c r="BB99" s="62">
        <v>1</v>
      </c>
      <c r="BC99" s="62"/>
      <c r="BD99" s="62"/>
      <c r="BE99" s="62"/>
      <c r="BF99" s="62"/>
      <c r="BG99" s="62"/>
      <c r="BH99" s="62"/>
      <c r="BI99" s="62"/>
      <c r="BJ99" s="62"/>
      <c r="BK99" s="62"/>
      <c r="BL99" s="62"/>
      <c r="BM99" s="62"/>
      <c r="BN99" s="62"/>
      <c r="BO99" s="62"/>
      <c r="BP99" s="62"/>
      <c r="BQ99" s="62"/>
      <c r="BR99" s="62"/>
      <c r="BS99" s="62"/>
      <c r="BT99" s="62"/>
      <c r="BU99" s="62"/>
      <c r="BV99" s="62"/>
      <c r="BW99" s="62"/>
      <c r="BX99" s="62"/>
      <c r="BY99" s="62"/>
      <c r="BZ99" s="62"/>
      <c r="CA99" s="62"/>
      <c r="CB99" s="62"/>
      <c r="CC99" s="62"/>
      <c r="CD99" s="62"/>
      <c r="CE99" s="62"/>
      <c r="CF99" s="62"/>
      <c r="CG99" s="62"/>
      <c r="CH99" s="62"/>
      <c r="CI99" s="62"/>
      <c r="CJ99" s="62"/>
      <c r="CK99" s="62"/>
      <c r="CL99" s="62"/>
      <c r="CM99" s="62"/>
      <c r="CN99" s="62"/>
      <c r="CO99" s="62"/>
      <c r="CP99" s="62"/>
      <c r="CQ99" s="62"/>
      <c r="CR99" s="62"/>
      <c r="CS99" s="62"/>
      <c r="CT99" s="62"/>
      <c r="CU99" s="62"/>
      <c r="CV99" s="62"/>
      <c r="CW99" s="62"/>
      <c r="CX99" s="62"/>
      <c r="CY99" s="62"/>
      <c r="CZ99" s="62"/>
      <c r="DA99" s="62"/>
      <c r="DB99" s="62"/>
      <c r="DC99" s="62"/>
      <c r="DD99" s="62"/>
      <c r="DE99" s="62"/>
      <c r="DF99" s="62"/>
      <c r="DG99" s="62"/>
      <c r="DH99" s="62"/>
      <c r="DI99" s="62"/>
      <c r="DJ99" s="62"/>
      <c r="DK99" s="62"/>
      <c r="DL99" s="62"/>
      <c r="DM99" s="62"/>
      <c r="DN99" s="62"/>
      <c r="DO99" s="62"/>
      <c r="DP99" s="62"/>
      <c r="DQ99" s="62"/>
      <c r="DR99" s="62"/>
      <c r="DS99" s="62"/>
      <c r="DT99" s="62"/>
      <c r="DU99" s="62"/>
      <c r="DV99" s="62"/>
      <c r="DW99" s="62"/>
      <c r="DX99" s="62"/>
      <c r="DY99" s="62"/>
      <c r="DZ99" s="62"/>
      <c r="EA99" s="62"/>
      <c r="EB99" s="62"/>
      <c r="EC99" s="62"/>
      <c r="ED99" s="62"/>
      <c r="EE99" s="62"/>
      <c r="EF99" s="62"/>
      <c r="EG99" s="62"/>
      <c r="EH99" s="62"/>
      <c r="EI99" s="62"/>
      <c r="EJ99" s="62"/>
      <c r="EK99" s="62"/>
      <c r="EL99" s="62"/>
      <c r="EM99" s="62"/>
      <c r="EN99" s="62"/>
    </row>
    <row r="100" spans="1:144" outlineLevel="1" x14ac:dyDescent="0.2">
      <c r="B100" s="4">
        <f>SUMPRODUCT($AT$100:$BA$100,$AT$106:$BA$106)</f>
        <v>0.76251607768309837</v>
      </c>
      <c r="C100" s="4">
        <f t="shared" si="10"/>
        <v>0.30693747077528827</v>
      </c>
      <c r="D100" s="4">
        <f t="shared" si="11"/>
        <v>0.24569931757572677</v>
      </c>
      <c r="E100" s="4">
        <f t="shared" si="12"/>
        <v>0.37583376987795752</v>
      </c>
      <c r="F100" s="4">
        <f>MMULT($AT$100:$BA$100,$B$16:$B$23) + B15</f>
        <v>-0.81447617629535785</v>
      </c>
      <c r="G100" s="4">
        <f t="array" ref="G100">SQRT(MMULT($AT$100:$BB$100,MMULT($AQ$15:$AY$23,TRANSPOSE($AT$100:$BB$100))))</f>
        <v>0.15674083587521589</v>
      </c>
      <c r="AQ100" s="62"/>
      <c r="AR100" s="62">
        <v>8</v>
      </c>
      <c r="AS100" s="62"/>
      <c r="AT100" s="62">
        <f>IF($AT$107=$AR$86,$AT$91+($AR$100-1)*$AT$92,$AT$87)</f>
        <v>0.76251607768309837</v>
      </c>
      <c r="AU100" s="62">
        <f>IF($AU$107=$AR$86,$AU$91+($AR$100-1)*$AU$92,$AU$87)</f>
        <v>0.12641095656874271</v>
      </c>
      <c r="AV100" s="62">
        <f>IF($AV$107=$AR$86,$AV$91+($AR$100-1)*$AV$92,$AV$87)</f>
        <v>0.376</v>
      </c>
      <c r="AW100" s="62">
        <f>IF($AW$107=$AR$86,$AW$91+($AR$100-1)*$AW$92,$AW$87)</f>
        <v>161.364</v>
      </c>
      <c r="AX100" s="62">
        <f>IF($AX$107=$AR$86,$AX$91+($AR$100-1)*$AX$92,$AX$87)</f>
        <v>0.13</v>
      </c>
      <c r="AY100" s="62">
        <f>IF($AY$107=$AR$86,$AY$91+($AR$100-1)*$AY$92,$AY$87)</f>
        <v>0.05</v>
      </c>
      <c r="AZ100" s="62">
        <f>IF($AZ$107=$AR$86,$AZ$91+($AR$100-1)*$AZ$92,$AZ$87)</f>
        <v>0.252</v>
      </c>
      <c r="BA100" s="62">
        <f>IF($BA$107=$AR$86,$BA$91+($AR$100-1)*$BA$92,$BA$87)</f>
        <v>0.29399999999999998</v>
      </c>
      <c r="BB100" s="62">
        <v>1</v>
      </c>
      <c r="BC100" s="62"/>
      <c r="BD100" s="62"/>
      <c r="BE100" s="62"/>
      <c r="BF100" s="62"/>
      <c r="BG100" s="62"/>
      <c r="BH100" s="62"/>
      <c r="BI100" s="62"/>
      <c r="BJ100" s="62"/>
      <c r="BK100" s="62"/>
      <c r="BL100" s="62"/>
      <c r="BM100" s="62"/>
      <c r="BN100" s="62"/>
      <c r="BO100" s="62"/>
      <c r="BP100" s="62"/>
      <c r="BQ100" s="62"/>
      <c r="BR100" s="62"/>
      <c r="BS100" s="62"/>
      <c r="BT100" s="62"/>
      <c r="BU100" s="62"/>
      <c r="BV100" s="62"/>
      <c r="BW100" s="62"/>
      <c r="BX100" s="62"/>
      <c r="BY100" s="62"/>
      <c r="BZ100" s="62"/>
      <c r="CA100" s="62"/>
      <c r="CB100" s="62"/>
      <c r="CC100" s="62"/>
      <c r="CD100" s="62"/>
      <c r="CE100" s="62"/>
      <c r="CF100" s="62"/>
      <c r="CG100" s="62"/>
      <c r="CH100" s="62"/>
      <c r="CI100" s="62"/>
      <c r="CJ100" s="62"/>
      <c r="CK100" s="62"/>
      <c r="CL100" s="62"/>
      <c r="CM100" s="62"/>
      <c r="CN100" s="62"/>
      <c r="CO100" s="62"/>
      <c r="CP100" s="62"/>
      <c r="CQ100" s="62"/>
      <c r="CR100" s="62"/>
      <c r="CS100" s="62"/>
      <c r="CT100" s="62"/>
      <c r="CU100" s="62"/>
      <c r="CV100" s="62"/>
      <c r="CW100" s="62"/>
      <c r="CX100" s="62"/>
      <c r="CY100" s="62"/>
      <c r="CZ100" s="62"/>
      <c r="DA100" s="62"/>
      <c r="DB100" s="62"/>
      <c r="DC100" s="62"/>
      <c r="DD100" s="62"/>
      <c r="DE100" s="62"/>
      <c r="DF100" s="62"/>
      <c r="DG100" s="62"/>
      <c r="DH100" s="62"/>
      <c r="DI100" s="62"/>
      <c r="DJ100" s="62"/>
      <c r="DK100" s="62"/>
      <c r="DL100" s="62"/>
      <c r="DM100" s="62"/>
      <c r="DN100" s="62"/>
      <c r="DO100" s="62"/>
      <c r="DP100" s="62"/>
      <c r="DQ100" s="62"/>
      <c r="DR100" s="62"/>
      <c r="DS100" s="62"/>
      <c r="DT100" s="62"/>
      <c r="DU100" s="62"/>
      <c r="DV100" s="62"/>
      <c r="DW100" s="62"/>
      <c r="DX100" s="62"/>
      <c r="DY100" s="62"/>
      <c r="DZ100" s="62"/>
      <c r="EA100" s="62"/>
      <c r="EB100" s="62"/>
      <c r="EC100" s="62"/>
      <c r="ED100" s="62"/>
      <c r="EE100" s="62"/>
      <c r="EF100" s="62"/>
      <c r="EG100" s="62"/>
      <c r="EH100" s="62"/>
      <c r="EI100" s="62"/>
      <c r="EJ100" s="62"/>
      <c r="EK100" s="62"/>
      <c r="EL100" s="62"/>
      <c r="EM100" s="62"/>
      <c r="EN100" s="62"/>
    </row>
    <row r="101" spans="1:144" outlineLevel="1" x14ac:dyDescent="0.2">
      <c r="B101" s="4">
        <f>SUMPRODUCT($AT$101:$BA$101,$AT$106:$BA$106)</f>
        <v>1.0869673361798458</v>
      </c>
      <c r="C101" s="4">
        <f t="shared" si="10"/>
        <v>0.34359341803277182</v>
      </c>
      <c r="D101" s="4">
        <f t="shared" si="11"/>
        <v>0.26417005576282837</v>
      </c>
      <c r="E101" s="4">
        <f t="shared" si="12"/>
        <v>0.4328489831622348</v>
      </c>
      <c r="F101" s="4">
        <f>MMULT($AT$101:$BA$101,$B$16:$B$23) + B15</f>
        <v>-0.64732135251138079</v>
      </c>
      <c r="G101" s="4">
        <f t="array" ref="G101">SQRT(MMULT($AT$101:$BB$101,MMULT($AQ$15:$AY$23,TRANSPOSE($AT$101:$BB$101))))</f>
        <v>0.19239365727231927</v>
      </c>
      <c r="AQ101" s="62"/>
      <c r="AR101" s="62">
        <v>9</v>
      </c>
      <c r="AS101" s="62"/>
      <c r="AT101" s="62">
        <f>IF($AT$107=$AR$86,$AT$91+($AR$101-1)*$AT$92,$AT$87)</f>
        <v>1.0869673361798458</v>
      </c>
      <c r="AU101" s="62">
        <f>IF($AU$107=$AR$86,$AU$91+($AR$101-1)*$AU$92,$AU$87)</f>
        <v>0.12641095656874271</v>
      </c>
      <c r="AV101" s="62">
        <f>IF($AV$107=$AR$86,$AV$91+($AR$101-1)*$AV$92,$AV$87)</f>
        <v>0.376</v>
      </c>
      <c r="AW101" s="62">
        <f>IF($AW$107=$AR$86,$AW$91+($AR$101-1)*$AW$92,$AW$87)</f>
        <v>161.364</v>
      </c>
      <c r="AX101" s="62">
        <f>IF($AX$107=$AR$86,$AX$91+($AR$101-1)*$AX$92,$AX$87)</f>
        <v>0.13</v>
      </c>
      <c r="AY101" s="62">
        <f>IF($AY$107=$AR$86,$AY$91+($AR$101-1)*$AY$92,$AY$87)</f>
        <v>0.05</v>
      </c>
      <c r="AZ101" s="62">
        <f>IF($AZ$107=$AR$86,$AZ$91+($AR$101-1)*$AZ$92,$AZ$87)</f>
        <v>0.252</v>
      </c>
      <c r="BA101" s="62">
        <f>IF($BA$107=$AR$86,$BA$91+($AR$101-1)*$BA$92,$BA$87)</f>
        <v>0.29399999999999998</v>
      </c>
      <c r="BB101" s="62">
        <v>1</v>
      </c>
      <c r="BC101" s="62"/>
      <c r="BD101" s="62"/>
      <c r="BE101" s="62"/>
      <c r="BF101" s="62"/>
      <c r="BG101" s="62"/>
      <c r="BH101" s="62"/>
      <c r="BI101" s="62"/>
      <c r="BJ101" s="62"/>
      <c r="BK101" s="62"/>
      <c r="BL101" s="62"/>
      <c r="BM101" s="62"/>
      <c r="BN101" s="62"/>
      <c r="BO101" s="62"/>
      <c r="BP101" s="62"/>
      <c r="BQ101" s="62"/>
      <c r="BR101" s="62"/>
      <c r="BS101" s="62"/>
      <c r="BT101" s="62"/>
      <c r="BU101" s="62"/>
      <c r="BV101" s="62"/>
      <c r="BW101" s="62"/>
      <c r="BX101" s="62"/>
      <c r="BY101" s="62"/>
      <c r="BZ101" s="62"/>
      <c r="CA101" s="62"/>
      <c r="CB101" s="62"/>
      <c r="CC101" s="62"/>
      <c r="CD101" s="62"/>
      <c r="CE101" s="62"/>
      <c r="CF101" s="62"/>
      <c r="CG101" s="62"/>
      <c r="CH101" s="62"/>
      <c r="CI101" s="62"/>
      <c r="CJ101" s="62"/>
      <c r="CK101" s="62"/>
      <c r="CL101" s="62"/>
      <c r="CM101" s="62"/>
      <c r="CN101" s="62"/>
      <c r="CO101" s="62"/>
      <c r="CP101" s="62"/>
      <c r="CQ101" s="62"/>
      <c r="CR101" s="62"/>
      <c r="CS101" s="62"/>
      <c r="CT101" s="62"/>
      <c r="CU101" s="62"/>
      <c r="CV101" s="62"/>
      <c r="CW101" s="62"/>
      <c r="CX101" s="62"/>
      <c r="CY101" s="62"/>
      <c r="CZ101" s="62"/>
      <c r="DA101" s="62"/>
      <c r="DB101" s="62"/>
      <c r="DC101" s="62"/>
      <c r="DD101" s="62"/>
      <c r="DE101" s="62"/>
      <c r="DF101" s="62"/>
      <c r="DG101" s="62"/>
      <c r="DH101" s="62"/>
      <c r="DI101" s="62"/>
      <c r="DJ101" s="62"/>
      <c r="DK101" s="62"/>
      <c r="DL101" s="62"/>
      <c r="DM101" s="62"/>
      <c r="DN101" s="62"/>
      <c r="DO101" s="62"/>
      <c r="DP101" s="62"/>
      <c r="DQ101" s="62"/>
      <c r="DR101" s="62"/>
      <c r="DS101" s="62"/>
      <c r="DT101" s="62"/>
      <c r="DU101" s="62"/>
      <c r="DV101" s="62"/>
      <c r="DW101" s="62"/>
      <c r="DX101" s="62"/>
      <c r="DY101" s="62"/>
      <c r="DZ101" s="62"/>
      <c r="EA101" s="62"/>
      <c r="EB101" s="62"/>
      <c r="EC101" s="62"/>
      <c r="ED101" s="62"/>
      <c r="EE101" s="62"/>
      <c r="EF101" s="62"/>
      <c r="EG101" s="62"/>
      <c r="EH101" s="62"/>
      <c r="EI101" s="62"/>
      <c r="EJ101" s="62"/>
      <c r="EK101" s="62"/>
      <c r="EL101" s="62"/>
      <c r="EM101" s="62"/>
      <c r="EN101" s="62"/>
    </row>
    <row r="102" spans="1:144" outlineLevel="1" x14ac:dyDescent="0.2">
      <c r="B102" s="4">
        <f>SUMPRODUCT($AT$102:$BA$102,$AT$106:$BA$106)</f>
        <v>1.4114185946765931</v>
      </c>
      <c r="C102" s="4">
        <f t="shared" si="10"/>
        <v>0.38221280266791163</v>
      </c>
      <c r="D102" s="4">
        <f t="shared" si="11"/>
        <v>0.28170342492194717</v>
      </c>
      <c r="E102" s="4">
        <f t="shared" si="12"/>
        <v>0.4939239617815423</v>
      </c>
      <c r="F102" s="4">
        <f>MMULT($AT$102:$BA$102,$B$16:$B$23) + B15</f>
        <v>-0.48016652872740373</v>
      </c>
      <c r="G102" s="4">
        <f t="array" ref="G102">SQRT(MMULT($AT$102:$BB$102,MMULT($AQ$15:$AY$23,TRANSPOSE($AT$102:$BB$102))))</f>
        <v>0.23258650821541774</v>
      </c>
      <c r="AQ102" s="62"/>
      <c r="AR102" s="62">
        <v>10</v>
      </c>
      <c r="AS102" s="62"/>
      <c r="AT102" s="62">
        <f>IF($AT$107=$AR$86,$AT$91+($AR$102-1)*$AT$92,$AT$87)</f>
        <v>1.4114185946765931</v>
      </c>
      <c r="AU102" s="62">
        <f>IF($AU$107=$AR$86,$AU$91+($AR$102-1)*$AU$92,$AU$87)</f>
        <v>0.12641095656874271</v>
      </c>
      <c r="AV102" s="62">
        <f>IF($AV$107=$AR$86,$AV$91+($AR$102-1)*$AV$92,$AV$87)</f>
        <v>0.376</v>
      </c>
      <c r="AW102" s="62">
        <f>IF($AW$107=$AR$86,$AW$91+($AR$102-1)*$AW$92,$AW$87)</f>
        <v>161.364</v>
      </c>
      <c r="AX102" s="62">
        <f>IF($AX$107=$AR$86,$AX$91+($AR$102-1)*$AX$92,$AX$87)</f>
        <v>0.13</v>
      </c>
      <c r="AY102" s="62">
        <f>IF($AY$107=$AR$86,$AY$91+($AR$102-1)*$AY$92,$AY$87)</f>
        <v>0.05</v>
      </c>
      <c r="AZ102" s="62">
        <f>IF($AZ$107=$AR$86,$AZ$91+($AR$102-1)*$AZ$92,$AZ$87)</f>
        <v>0.252</v>
      </c>
      <c r="BA102" s="62">
        <f>IF($BA$107=$AR$86,$BA$91+($AR$102-1)*$BA$92,$BA$87)</f>
        <v>0.29399999999999998</v>
      </c>
      <c r="BB102" s="62">
        <v>1</v>
      </c>
      <c r="BC102" s="62"/>
      <c r="BD102" s="62"/>
      <c r="BE102" s="62"/>
      <c r="BF102" s="62"/>
      <c r="BG102" s="62"/>
      <c r="BH102" s="62"/>
      <c r="BI102" s="62"/>
      <c r="BJ102" s="62"/>
      <c r="BK102" s="62"/>
      <c r="BL102" s="62"/>
      <c r="BM102" s="62"/>
      <c r="BN102" s="62"/>
      <c r="BO102" s="62"/>
      <c r="BP102" s="62"/>
      <c r="BQ102" s="62"/>
      <c r="BR102" s="62"/>
      <c r="BS102" s="62"/>
      <c r="BT102" s="62"/>
      <c r="BU102" s="62"/>
      <c r="BV102" s="62"/>
      <c r="BW102" s="62"/>
      <c r="BX102" s="62"/>
      <c r="BY102" s="62"/>
      <c r="BZ102" s="62"/>
      <c r="CA102" s="62"/>
      <c r="CB102" s="62"/>
      <c r="CC102" s="62"/>
      <c r="CD102" s="62"/>
      <c r="CE102" s="62"/>
      <c r="CF102" s="62"/>
      <c r="CG102" s="62"/>
      <c r="CH102" s="62"/>
      <c r="CI102" s="62"/>
      <c r="CJ102" s="62"/>
      <c r="CK102" s="62"/>
      <c r="CL102" s="62"/>
      <c r="CM102" s="62"/>
      <c r="CN102" s="62"/>
      <c r="CO102" s="62"/>
      <c r="CP102" s="62"/>
      <c r="CQ102" s="62"/>
      <c r="CR102" s="62"/>
      <c r="CS102" s="62"/>
      <c r="CT102" s="62"/>
      <c r="CU102" s="62"/>
      <c r="CV102" s="62"/>
      <c r="CW102" s="62"/>
      <c r="CX102" s="62"/>
      <c r="CY102" s="62"/>
      <c r="CZ102" s="62"/>
      <c r="DA102" s="62"/>
      <c r="DB102" s="62"/>
      <c r="DC102" s="62"/>
      <c r="DD102" s="62"/>
      <c r="DE102" s="62"/>
      <c r="DF102" s="62"/>
      <c r="DG102" s="62"/>
      <c r="DH102" s="62"/>
      <c r="DI102" s="62"/>
      <c r="DJ102" s="62"/>
      <c r="DK102" s="62"/>
      <c r="DL102" s="62"/>
      <c r="DM102" s="62"/>
      <c r="DN102" s="62"/>
      <c r="DO102" s="62"/>
      <c r="DP102" s="62"/>
      <c r="DQ102" s="62"/>
      <c r="DR102" s="62"/>
      <c r="DS102" s="62"/>
      <c r="DT102" s="62"/>
      <c r="DU102" s="62"/>
      <c r="DV102" s="62"/>
      <c r="DW102" s="62"/>
      <c r="DX102" s="62"/>
      <c r="DY102" s="62"/>
      <c r="DZ102" s="62"/>
      <c r="EA102" s="62"/>
      <c r="EB102" s="62"/>
      <c r="EC102" s="62"/>
      <c r="ED102" s="62"/>
      <c r="EE102" s="62"/>
      <c r="EF102" s="62"/>
      <c r="EG102" s="62"/>
      <c r="EH102" s="62"/>
      <c r="EI102" s="62"/>
      <c r="EJ102" s="62"/>
      <c r="EK102" s="62"/>
      <c r="EL102" s="62"/>
      <c r="EM102" s="62"/>
      <c r="EN102" s="62"/>
    </row>
    <row r="103" spans="1:144" outlineLevel="1" x14ac:dyDescent="0.2">
      <c r="B103" s="4">
        <f>SUMPRODUCT($AT$103:$BA$103,$AT$106:$BA$106)</f>
        <v>1.7358698531733401</v>
      </c>
      <c r="C103" s="4">
        <f t="shared" si="10"/>
        <v>0.42237978659210262</v>
      </c>
      <c r="D103" s="4">
        <f t="shared" si="11"/>
        <v>0.29887413938720964</v>
      </c>
      <c r="E103" s="4">
        <f t="shared" si="12"/>
        <v>0.55641906781695716</v>
      </c>
      <c r="F103" s="4">
        <f>MMULT($AT$103:$BA$103,$B$16:$B$23) + B15</f>
        <v>-0.31301170494342756</v>
      </c>
      <c r="G103" s="4">
        <f t="array" ref="G103">SQRT(MMULT($AT$103:$BB$103,MMULT($AQ$15:$AY$23,TRANSPOSE($AT$103:$BB$103))))</f>
        <v>0.27533830639147644</v>
      </c>
      <c r="AQ103" s="62"/>
      <c r="AR103" s="62">
        <v>11</v>
      </c>
      <c r="AS103" s="62"/>
      <c r="AT103" s="62">
        <f>IF($AT$107=$AR$86,$AT$91+($AR$103-1)*$AT$92,$AT$87)</f>
        <v>1.7358698531733401</v>
      </c>
      <c r="AU103" s="62">
        <f>IF($AU$107=$AR$86,$AU$91+($AR$103-1)*$AU$92,$AU$87)</f>
        <v>0.12641095656874271</v>
      </c>
      <c r="AV103" s="62">
        <f>IF($AV$107=$AR$86,$AV$91+($AR$103-1)*$AV$92,$AV$87)</f>
        <v>0.376</v>
      </c>
      <c r="AW103" s="62">
        <f>IF($AW$107=$AR$86,$AW$91+($AR$103-1)*$AW$92,$AW$87)</f>
        <v>161.364</v>
      </c>
      <c r="AX103" s="62">
        <f>IF($AX$107=$AR$86,$AX$91+($AR$103-1)*$AX$92,$AX$87)</f>
        <v>0.13</v>
      </c>
      <c r="AY103" s="62">
        <f>IF($AY$107=$AR$86,$AY$91+($AR$103-1)*$AY$92,$AY$87)</f>
        <v>0.05</v>
      </c>
      <c r="AZ103" s="62">
        <f>IF($AZ$107=$AR$86,$AZ$91+($AR$103-1)*$AZ$92,$AZ$87)</f>
        <v>0.252</v>
      </c>
      <c r="BA103" s="62">
        <f>IF($BA$107=$AR$86,$BA$91+($AR$103-1)*$BA$92,$BA$87)</f>
        <v>0.29399999999999998</v>
      </c>
      <c r="BB103" s="62">
        <v>1</v>
      </c>
      <c r="BC103" s="62"/>
      <c r="BD103" s="62"/>
      <c r="BE103" s="62"/>
      <c r="BF103" s="62"/>
      <c r="BG103" s="62"/>
      <c r="BH103" s="62"/>
      <c r="BI103" s="62"/>
      <c r="BJ103" s="62"/>
      <c r="BK103" s="62"/>
      <c r="BL103" s="62"/>
      <c r="BM103" s="62"/>
      <c r="BN103" s="62"/>
      <c r="BO103" s="62"/>
      <c r="BP103" s="62"/>
      <c r="BQ103" s="62"/>
      <c r="BR103" s="62"/>
      <c r="BS103" s="62"/>
      <c r="BT103" s="62"/>
      <c r="BU103" s="62"/>
      <c r="BV103" s="62"/>
      <c r="BW103" s="62"/>
      <c r="BX103" s="62"/>
      <c r="BY103" s="62"/>
      <c r="BZ103" s="62"/>
      <c r="CA103" s="62"/>
      <c r="CB103" s="62"/>
      <c r="CC103" s="62"/>
      <c r="CD103" s="62"/>
      <c r="CE103" s="62"/>
      <c r="CF103" s="62"/>
      <c r="CG103" s="62"/>
      <c r="CH103" s="62"/>
      <c r="CI103" s="62"/>
      <c r="CJ103" s="62"/>
      <c r="CK103" s="62"/>
      <c r="CL103" s="62"/>
      <c r="CM103" s="62"/>
      <c r="CN103" s="62"/>
      <c r="CO103" s="62"/>
      <c r="CP103" s="62"/>
      <c r="CQ103" s="62"/>
      <c r="CR103" s="62"/>
      <c r="CS103" s="62"/>
      <c r="CT103" s="62"/>
      <c r="CU103" s="62"/>
      <c r="CV103" s="62"/>
      <c r="CW103" s="62"/>
      <c r="CX103" s="62"/>
      <c r="CY103" s="62"/>
      <c r="CZ103" s="62"/>
      <c r="DA103" s="62"/>
      <c r="DB103" s="62"/>
      <c r="DC103" s="62"/>
      <c r="DD103" s="62"/>
      <c r="DE103" s="62"/>
      <c r="DF103" s="62"/>
      <c r="DG103" s="62"/>
      <c r="DH103" s="62"/>
      <c r="DI103" s="62"/>
      <c r="DJ103" s="62"/>
      <c r="DK103" s="62"/>
      <c r="DL103" s="62"/>
      <c r="DM103" s="62"/>
      <c r="DN103" s="62"/>
      <c r="DO103" s="62"/>
      <c r="DP103" s="62"/>
      <c r="DQ103" s="62"/>
      <c r="DR103" s="62"/>
      <c r="DS103" s="62"/>
      <c r="DT103" s="62"/>
      <c r="DU103" s="62"/>
      <c r="DV103" s="62"/>
      <c r="DW103" s="62"/>
      <c r="DX103" s="62"/>
      <c r="DY103" s="62"/>
      <c r="DZ103" s="62"/>
      <c r="EA103" s="62"/>
      <c r="EB103" s="62"/>
      <c r="EC103" s="62"/>
      <c r="ED103" s="62"/>
      <c r="EE103" s="62"/>
      <c r="EF103" s="62"/>
      <c r="EG103" s="62"/>
      <c r="EH103" s="62"/>
      <c r="EI103" s="62"/>
      <c r="EJ103" s="62"/>
      <c r="EK103" s="62"/>
      <c r="EL103" s="62"/>
      <c r="EM103" s="62"/>
      <c r="EN103" s="62"/>
    </row>
    <row r="104" spans="1:144" outlineLevel="1" x14ac:dyDescent="0.2">
      <c r="B104" s="4">
        <f>SUMPRODUCT($AT$104:$BA$104,$AT$106:$BA$106)</f>
        <v>2.0603211116700875</v>
      </c>
      <c r="C104" s="4">
        <f t="shared" si="10"/>
        <v>0.46360028816029081</v>
      </c>
      <c r="D104" s="4">
        <f t="shared" si="11"/>
        <v>0.31598001857332497</v>
      </c>
      <c r="E104" s="4">
        <f t="shared" si="12"/>
        <v>0.6178882210756913</v>
      </c>
      <c r="F104" s="4">
        <f>MMULT($AT$104:$BA$104,$B$16:$B$23) + B15</f>
        <v>-0.1458568811594505</v>
      </c>
      <c r="G104" s="4">
        <f t="array" ref="G104">SQRT(MMULT($AT$104:$BB$104,MMULT($AQ$15:$AY$23,TRANSPOSE($AT$104:$BB$104))))</f>
        <v>0.31962386776753021</v>
      </c>
      <c r="AQ104" s="62"/>
      <c r="AR104" s="62">
        <v>12</v>
      </c>
      <c r="AS104" s="62"/>
      <c r="AT104" s="62">
        <f>IF($AT$107=$AR$86,$AT$91+($AR$104-1)*$AT$92,$AT$87)</f>
        <v>2.0603211116700875</v>
      </c>
      <c r="AU104" s="62">
        <f>IF($AU$107=$AR$86,$AU$91+($AR$104-1)*$AU$92,$AU$87)</f>
        <v>0.12641095656874271</v>
      </c>
      <c r="AV104" s="62">
        <f>IF($AV$107=$AR$86,$AV$91+($AR$104-1)*$AV$92,$AV$87)</f>
        <v>0.376</v>
      </c>
      <c r="AW104" s="62">
        <f>IF($AW$107=$AR$86,$AW$91+($AR$104-1)*$AW$92,$AW$87)</f>
        <v>161.364</v>
      </c>
      <c r="AX104" s="62">
        <f>IF($AX$107=$AR$86,$AX$91+($AR$104-1)*$AX$92,$AX$87)</f>
        <v>0.13</v>
      </c>
      <c r="AY104" s="62">
        <f>IF($AY$107=$AR$86,$AY$91+($AR$104-1)*$AY$92,$AY$87)</f>
        <v>0.05</v>
      </c>
      <c r="AZ104" s="62">
        <f>IF($AZ$107=$AR$86,$AZ$91+($AR$104-1)*$AZ$92,$AZ$87)</f>
        <v>0.252</v>
      </c>
      <c r="BA104" s="62">
        <f>IF($BA$107=$AR$86,$BA$91+($AR$104-1)*$BA$92,$BA$87)</f>
        <v>0.29399999999999998</v>
      </c>
      <c r="BB104" s="62">
        <v>1</v>
      </c>
      <c r="BC104" s="62"/>
      <c r="BD104" s="62"/>
      <c r="BE104" s="62"/>
      <c r="BF104" s="62"/>
      <c r="BG104" s="62"/>
      <c r="BH104" s="62"/>
      <c r="BI104" s="62"/>
      <c r="BJ104" s="62"/>
      <c r="BK104" s="62"/>
      <c r="BL104" s="62"/>
      <c r="BM104" s="62"/>
      <c r="BN104" s="62"/>
      <c r="BO104" s="62"/>
      <c r="BP104" s="62"/>
      <c r="BQ104" s="62"/>
      <c r="BR104" s="62"/>
      <c r="BS104" s="62"/>
      <c r="BT104" s="62"/>
      <c r="BU104" s="62"/>
      <c r="BV104" s="62"/>
      <c r="BW104" s="62"/>
      <c r="BX104" s="62"/>
      <c r="BY104" s="62"/>
      <c r="BZ104" s="62"/>
      <c r="CA104" s="62"/>
      <c r="CB104" s="62"/>
      <c r="CC104" s="62"/>
      <c r="CD104" s="62"/>
      <c r="CE104" s="62"/>
      <c r="CF104" s="62"/>
      <c r="CG104" s="62"/>
      <c r="CH104" s="62"/>
      <c r="CI104" s="62"/>
      <c r="CJ104" s="62"/>
      <c r="CK104" s="62"/>
      <c r="CL104" s="62"/>
      <c r="CM104" s="62"/>
      <c r="CN104" s="62"/>
      <c r="CO104" s="62"/>
      <c r="CP104" s="62"/>
      <c r="CQ104" s="62"/>
      <c r="CR104" s="62"/>
      <c r="CS104" s="62"/>
      <c r="CT104" s="62"/>
      <c r="CU104" s="62"/>
      <c r="CV104" s="62"/>
      <c r="CW104" s="62"/>
      <c r="CX104" s="62"/>
      <c r="CY104" s="62"/>
      <c r="CZ104" s="62"/>
      <c r="DA104" s="62"/>
      <c r="DB104" s="62"/>
      <c r="DC104" s="62"/>
      <c r="DD104" s="62"/>
      <c r="DE104" s="62"/>
      <c r="DF104" s="62"/>
      <c r="DG104" s="62"/>
      <c r="DH104" s="62"/>
      <c r="DI104" s="62"/>
      <c r="DJ104" s="62"/>
      <c r="DK104" s="62"/>
      <c r="DL104" s="62"/>
      <c r="DM104" s="62"/>
      <c r="DN104" s="62"/>
      <c r="DO104" s="62"/>
      <c r="DP104" s="62"/>
      <c r="DQ104" s="62"/>
      <c r="DR104" s="62"/>
      <c r="DS104" s="62"/>
      <c r="DT104" s="62"/>
      <c r="DU104" s="62"/>
      <c r="DV104" s="62"/>
      <c r="DW104" s="62"/>
      <c r="DX104" s="62"/>
      <c r="DY104" s="62"/>
      <c r="DZ104" s="62"/>
      <c r="EA104" s="62"/>
      <c r="EB104" s="62"/>
      <c r="EC104" s="62"/>
      <c r="ED104" s="62"/>
      <c r="EE104" s="62"/>
      <c r="EF104" s="62"/>
      <c r="EG104" s="62"/>
      <c r="EH104" s="62"/>
      <c r="EI104" s="62"/>
      <c r="EJ104" s="62"/>
      <c r="EK104" s="62"/>
      <c r="EL104" s="62"/>
      <c r="EM104" s="62"/>
      <c r="EN104" s="62"/>
    </row>
    <row r="105" spans="1:144" outlineLevel="1" x14ac:dyDescent="0.2">
      <c r="B105" s="4">
        <f>SUMPRODUCT($AT$105:$BA$105,$AT$106:$BA$106)</f>
        <v>2.3847723701668349</v>
      </c>
      <c r="C105" s="4">
        <f t="shared" si="10"/>
        <v>0.50532428439865573</v>
      </c>
      <c r="D105" s="4">
        <f t="shared" si="11"/>
        <v>0.33317409379097562</v>
      </c>
      <c r="E105" s="4">
        <f t="shared" si="12"/>
        <v>0.67622121193342533</v>
      </c>
      <c r="F105" s="4">
        <f>MMULT($AT$105:$BA$105,$B$16:$B$23) + B15</f>
        <v>2.1297942624526556E-2</v>
      </c>
      <c r="G105" s="4">
        <f t="array" ref="G105">SQRT(MMULT($AT$105:$BB$105,MMULT($AQ$15:$AY$23,TRANSPOSE($AT$105:$BB$105))))</f>
        <v>0.36488516747641281</v>
      </c>
      <c r="AQ105" s="62"/>
      <c r="AR105" s="62">
        <v>13</v>
      </c>
      <c r="AS105" s="62"/>
      <c r="AT105" s="62">
        <f>IF($AT$107=$AR$86,$AT$91+($AR$105-1)*$AT$92,$AT$87)</f>
        <v>2.3847723701668349</v>
      </c>
      <c r="AU105" s="62">
        <f>IF($AU$107=$AR$86,$AU$91+($AR$105-1)*$AU$92,$AU$87)</f>
        <v>0.12641095656874271</v>
      </c>
      <c r="AV105" s="62">
        <f>IF($AV$107=$AR$86,$AV$91+($AR$105-1)*$AV$92,$AV$87)</f>
        <v>0.376</v>
      </c>
      <c r="AW105" s="62">
        <f>IF($AW$107=$AR$86,$AW$91+($AR$105-1)*$AW$92,$AW$87)</f>
        <v>161.364</v>
      </c>
      <c r="AX105" s="62">
        <f>IF($AX$107=$AR$86,$AX$91+($AR$105-1)*$AX$92,$AX$87)</f>
        <v>0.13</v>
      </c>
      <c r="AY105" s="62">
        <f>IF($AY$107=$AR$86,$AY$91+($AR$105-1)*$AY$92,$AY$87)</f>
        <v>0.05</v>
      </c>
      <c r="AZ105" s="62">
        <f>IF($AZ$107=$AR$86,$AZ$91+($AR$105-1)*$AZ$92,$AZ$87)</f>
        <v>0.252</v>
      </c>
      <c r="BA105" s="62">
        <f>IF($BA$107=$AR$86,$BA$91+($AR$105-1)*$BA$92,$BA$87)</f>
        <v>0.29399999999999998</v>
      </c>
      <c r="BB105" s="62">
        <v>1</v>
      </c>
      <c r="BC105" s="62"/>
      <c r="BD105" s="62"/>
      <c r="BE105" s="62"/>
      <c r="BF105" s="62"/>
      <c r="BG105" s="62"/>
      <c r="BH105" s="62"/>
      <c r="BI105" s="62"/>
      <c r="BJ105" s="62"/>
      <c r="BK105" s="62"/>
      <c r="BL105" s="62"/>
      <c r="BM105" s="62"/>
      <c r="BN105" s="62"/>
      <c r="BO105" s="62"/>
      <c r="BP105" s="62"/>
      <c r="BQ105" s="62"/>
      <c r="BR105" s="62"/>
      <c r="BS105" s="62"/>
      <c r="BT105" s="62"/>
      <c r="BU105" s="62"/>
      <c r="BV105" s="62"/>
      <c r="BW105" s="62"/>
      <c r="BX105" s="62"/>
      <c r="BY105" s="62"/>
      <c r="BZ105" s="62"/>
      <c r="CA105" s="62"/>
      <c r="CB105" s="62"/>
      <c r="CC105" s="62"/>
      <c r="CD105" s="62"/>
      <c r="CE105" s="62"/>
      <c r="CF105" s="62"/>
      <c r="CG105" s="62"/>
      <c r="CH105" s="62"/>
      <c r="CI105" s="62"/>
      <c r="CJ105" s="62"/>
      <c r="CK105" s="62"/>
      <c r="CL105" s="62"/>
      <c r="CM105" s="62"/>
      <c r="CN105" s="62"/>
      <c r="CO105" s="62"/>
      <c r="CP105" s="62"/>
      <c r="CQ105" s="62"/>
      <c r="CR105" s="62"/>
      <c r="CS105" s="62"/>
      <c r="CT105" s="62"/>
      <c r="CU105" s="62"/>
      <c r="CV105" s="62"/>
      <c r="CW105" s="62"/>
      <c r="CX105" s="62"/>
      <c r="CY105" s="62"/>
      <c r="CZ105" s="62"/>
      <c r="DA105" s="62"/>
      <c r="DB105" s="62"/>
      <c r="DC105" s="62"/>
      <c r="DD105" s="62"/>
      <c r="DE105" s="62"/>
      <c r="DF105" s="62"/>
      <c r="DG105" s="62"/>
      <c r="DH105" s="62"/>
      <c r="DI105" s="62"/>
      <c r="DJ105" s="62"/>
      <c r="DK105" s="62"/>
      <c r="DL105" s="62"/>
      <c r="DM105" s="62"/>
      <c r="DN105" s="62"/>
      <c r="DO105" s="62"/>
      <c r="DP105" s="62"/>
      <c r="DQ105" s="62"/>
      <c r="DR105" s="62"/>
      <c r="DS105" s="62"/>
      <c r="DT105" s="62"/>
      <c r="DU105" s="62"/>
      <c r="DV105" s="62"/>
      <c r="DW105" s="62"/>
      <c r="DX105" s="62"/>
      <c r="DY105" s="62"/>
      <c r="DZ105" s="62"/>
      <c r="EA105" s="62"/>
      <c r="EB105" s="62"/>
      <c r="EC105" s="62"/>
      <c r="ED105" s="62"/>
      <c r="EE105" s="62"/>
      <c r="EF105" s="62"/>
      <c r="EG105" s="62"/>
      <c r="EH105" s="62"/>
      <c r="EI105" s="62"/>
      <c r="EJ105" s="62"/>
      <c r="EK105" s="62"/>
      <c r="EL105" s="62"/>
      <c r="EM105" s="62"/>
      <c r="EN105" s="62"/>
    </row>
    <row r="106" spans="1:144" outlineLevel="1" x14ac:dyDescent="0.2">
      <c r="AQ106" s="62"/>
      <c r="AR106" s="62"/>
      <c r="AS106" s="62"/>
      <c r="AT106" s="62">
        <f>IF($AR$86 = $AT$107,1,0)</f>
        <v>1</v>
      </c>
      <c r="AU106" s="62">
        <f>IF($AR$86 = $AU$107,1,0)</f>
        <v>0</v>
      </c>
      <c r="AV106" s="62">
        <f>IF($AR$86 = $AV$107,1,0)</f>
        <v>0</v>
      </c>
      <c r="AW106" s="62">
        <f>IF($AR$86 = $AW$107,1,0)</f>
        <v>0</v>
      </c>
      <c r="AX106" s="62">
        <f>IF($AR$86 = $AX$107,1,0)</f>
        <v>0</v>
      </c>
      <c r="AY106" s="62">
        <f>IF($AR$86 = $AY$107,1,0)</f>
        <v>0</v>
      </c>
      <c r="AZ106" s="62">
        <f>IF($AR$86 = $AZ$107,1,0)</f>
        <v>0</v>
      </c>
      <c r="BA106" s="62">
        <f>IF($AR$86 = $BA$107,1,0)</f>
        <v>0</v>
      </c>
      <c r="BB106" s="62"/>
      <c r="BC106" s="62"/>
      <c r="BD106" s="62"/>
      <c r="BE106" s="62"/>
      <c r="BF106" s="62"/>
      <c r="BG106" s="62"/>
      <c r="BH106" s="62"/>
      <c r="BI106" s="62"/>
      <c r="BJ106" s="62"/>
      <c r="BK106" s="62"/>
      <c r="BL106" s="62"/>
      <c r="BM106" s="62"/>
      <c r="BN106" s="62"/>
      <c r="BO106" s="62"/>
      <c r="BP106" s="62"/>
      <c r="BQ106" s="62"/>
      <c r="BR106" s="62"/>
      <c r="BS106" s="62"/>
      <c r="BT106" s="62"/>
      <c r="BU106" s="62"/>
      <c r="BV106" s="62"/>
      <c r="BW106" s="62"/>
      <c r="BX106" s="62"/>
      <c r="BY106" s="62"/>
      <c r="BZ106" s="62"/>
      <c r="CA106" s="62"/>
      <c r="CB106" s="62"/>
      <c r="CC106" s="62"/>
      <c r="CD106" s="62"/>
      <c r="CE106" s="62"/>
      <c r="CF106" s="62"/>
      <c r="CG106" s="62"/>
      <c r="CH106" s="62"/>
      <c r="CI106" s="62"/>
      <c r="CJ106" s="62"/>
      <c r="CK106" s="62"/>
      <c r="CL106" s="62"/>
      <c r="CM106" s="62"/>
      <c r="CN106" s="62"/>
      <c r="CO106" s="62"/>
      <c r="CP106" s="62"/>
      <c r="CQ106" s="62"/>
      <c r="CR106" s="62"/>
      <c r="CS106" s="62"/>
      <c r="CT106" s="62"/>
      <c r="CU106" s="62"/>
      <c r="CV106" s="62"/>
      <c r="CW106" s="62"/>
      <c r="CX106" s="62"/>
      <c r="CY106" s="62"/>
      <c r="CZ106" s="62"/>
      <c r="DA106" s="62"/>
      <c r="DB106" s="62"/>
      <c r="DC106" s="62"/>
      <c r="DD106" s="62"/>
      <c r="DE106" s="62"/>
      <c r="DF106" s="62"/>
      <c r="DG106" s="62"/>
      <c r="DH106" s="62"/>
      <c r="DI106" s="62"/>
      <c r="DJ106" s="62"/>
      <c r="DK106" s="62"/>
      <c r="DL106" s="62"/>
      <c r="DM106" s="62"/>
      <c r="DN106" s="62"/>
      <c r="DO106" s="62"/>
      <c r="DP106" s="62"/>
      <c r="DQ106" s="62"/>
      <c r="DR106" s="62"/>
      <c r="DS106" s="62"/>
      <c r="DT106" s="62"/>
      <c r="DU106" s="62"/>
      <c r="DV106" s="62"/>
      <c r="DW106" s="62"/>
      <c r="DX106" s="62"/>
      <c r="DY106" s="62"/>
      <c r="DZ106" s="62"/>
      <c r="EA106" s="62"/>
      <c r="EB106" s="62"/>
      <c r="EC106" s="62"/>
      <c r="ED106" s="62"/>
      <c r="EE106" s="62"/>
      <c r="EF106" s="62"/>
      <c r="EG106" s="62"/>
      <c r="EH106" s="62"/>
      <c r="EI106" s="62"/>
      <c r="EJ106" s="62"/>
      <c r="EK106" s="62"/>
      <c r="EL106" s="62"/>
      <c r="EM106" s="62"/>
      <c r="EN106" s="62"/>
    </row>
    <row r="107" spans="1:144" x14ac:dyDescent="0.2">
      <c r="A107" s="75"/>
      <c r="AQ107" s="62"/>
      <c r="AR107" s="62"/>
      <c r="AS107" s="62"/>
      <c r="AT107" s="62">
        <v>1</v>
      </c>
      <c r="AU107" s="62">
        <v>2</v>
      </c>
      <c r="AV107" s="62">
        <v>3</v>
      </c>
      <c r="AW107" s="62">
        <v>4</v>
      </c>
      <c r="AX107" s="62">
        <v>5</v>
      </c>
      <c r="AY107" s="62">
        <v>6</v>
      </c>
      <c r="AZ107" s="62">
        <v>7</v>
      </c>
      <c r="BA107" s="62">
        <v>8</v>
      </c>
      <c r="BB107" s="62"/>
      <c r="BC107" s="62"/>
      <c r="BD107" s="62"/>
      <c r="BE107" s="62"/>
      <c r="BF107" s="62"/>
      <c r="BG107" s="62"/>
      <c r="BH107" s="62"/>
      <c r="BI107" s="62"/>
      <c r="BJ107" s="62"/>
      <c r="BK107" s="62"/>
      <c r="BL107" s="62"/>
      <c r="BM107" s="62"/>
      <c r="BN107" s="62"/>
      <c r="BO107" s="62"/>
      <c r="BP107" s="62"/>
      <c r="BQ107" s="62"/>
      <c r="BR107" s="62"/>
      <c r="BS107" s="62"/>
      <c r="BT107" s="62"/>
      <c r="BU107" s="62"/>
      <c r="BV107" s="62"/>
      <c r="BW107" s="62"/>
      <c r="BX107" s="62"/>
      <c r="BY107" s="62"/>
      <c r="BZ107" s="62"/>
      <c r="CA107" s="62"/>
      <c r="CB107" s="62"/>
      <c r="CC107" s="62"/>
      <c r="CD107" s="62"/>
      <c r="CE107" s="62"/>
      <c r="CF107" s="62"/>
      <c r="CG107" s="62"/>
      <c r="CH107" s="62"/>
      <c r="CI107" s="62"/>
      <c r="CJ107" s="62"/>
      <c r="CK107" s="62"/>
      <c r="CL107" s="62"/>
      <c r="CM107" s="62"/>
      <c r="CN107" s="62"/>
      <c r="CO107" s="62"/>
      <c r="CP107" s="62"/>
      <c r="CQ107" s="62"/>
      <c r="CR107" s="62"/>
      <c r="CS107" s="62"/>
      <c r="CT107" s="62"/>
      <c r="CU107" s="62"/>
      <c r="CV107" s="62"/>
      <c r="CW107" s="62"/>
      <c r="CX107" s="62"/>
      <c r="CY107" s="62"/>
      <c r="CZ107" s="62"/>
      <c r="DA107" s="62"/>
      <c r="DB107" s="62"/>
      <c r="DC107" s="62"/>
      <c r="DD107" s="62"/>
      <c r="DE107" s="62"/>
      <c r="DF107" s="62"/>
      <c r="DG107" s="62"/>
      <c r="DH107" s="62"/>
      <c r="DI107" s="62"/>
      <c r="DJ107" s="62"/>
      <c r="DK107" s="62"/>
      <c r="DL107" s="62"/>
      <c r="DM107" s="62"/>
      <c r="DN107" s="62"/>
      <c r="DO107" s="62"/>
      <c r="DP107" s="62"/>
      <c r="DQ107" s="62"/>
      <c r="DR107" s="62"/>
      <c r="DS107" s="62"/>
      <c r="DT107" s="62"/>
      <c r="DU107" s="62"/>
      <c r="DV107" s="62"/>
      <c r="DW107" s="62"/>
      <c r="DX107" s="62"/>
      <c r="DY107" s="62"/>
      <c r="DZ107" s="62"/>
      <c r="EA107" s="62"/>
      <c r="EB107" s="62"/>
      <c r="EC107" s="62"/>
      <c r="ED107" s="62"/>
      <c r="EE107" s="62"/>
      <c r="EF107" s="62"/>
      <c r="EG107" s="62"/>
      <c r="EH107" s="62"/>
      <c r="EI107" s="62"/>
      <c r="EJ107" s="62"/>
      <c r="EK107" s="62"/>
      <c r="EL107" s="62"/>
      <c r="EM107" s="62"/>
      <c r="EN107" s="62"/>
    </row>
    <row r="108" spans="1:144" x14ac:dyDescent="0.2">
      <c r="A108" s="14" t="s">
        <v>109</v>
      </c>
      <c r="AQ108" s="73" t="s">
        <v>128</v>
      </c>
      <c r="AR108" s="62"/>
      <c r="AS108" s="62"/>
      <c r="AT108" s="62"/>
      <c r="AU108" s="62"/>
      <c r="AV108" s="62"/>
      <c r="AW108" s="62"/>
      <c r="AX108" s="62"/>
      <c r="AY108" s="62"/>
      <c r="AZ108" s="62"/>
      <c r="BA108" s="62"/>
      <c r="BB108" s="62"/>
      <c r="BC108" s="62"/>
      <c r="BD108" s="62"/>
      <c r="BE108" s="62"/>
      <c r="BF108" s="62"/>
      <c r="BG108" s="62"/>
      <c r="BH108" s="62"/>
      <c r="BI108" s="62"/>
      <c r="BJ108" s="62"/>
      <c r="BK108" s="62"/>
      <c r="BL108" s="62"/>
      <c r="BM108" s="62"/>
      <c r="BN108" s="62"/>
      <c r="BO108" s="62"/>
      <c r="BP108" s="62"/>
      <c r="BQ108" s="62"/>
      <c r="BR108" s="62"/>
      <c r="BS108" s="62"/>
      <c r="BT108" s="62"/>
      <c r="BU108" s="62"/>
      <c r="BV108" s="62"/>
      <c r="BW108" s="62"/>
      <c r="BX108" s="62"/>
      <c r="BY108" s="62"/>
      <c r="BZ108" s="62"/>
      <c r="CA108" s="62"/>
      <c r="CB108" s="62"/>
      <c r="CC108" s="62"/>
      <c r="CD108" s="62"/>
      <c r="CE108" s="62"/>
      <c r="CF108" s="62"/>
      <c r="CG108" s="62"/>
      <c r="CH108" s="62"/>
      <c r="CI108" s="62"/>
      <c r="CJ108" s="62"/>
      <c r="CK108" s="62"/>
      <c r="CL108" s="62"/>
      <c r="CM108" s="62"/>
      <c r="CN108" s="62"/>
      <c r="CO108" s="62"/>
      <c r="CP108" s="62"/>
      <c r="CQ108" s="62"/>
      <c r="CR108" s="62"/>
      <c r="CS108" s="62"/>
      <c r="CT108" s="62"/>
      <c r="CU108" s="62"/>
      <c r="CV108" s="62"/>
      <c r="CW108" s="62"/>
      <c r="CX108" s="62"/>
      <c r="CY108" s="62"/>
      <c r="CZ108" s="62"/>
      <c r="DA108" s="62"/>
      <c r="DB108" s="62"/>
      <c r="DC108" s="62"/>
      <c r="DD108" s="62"/>
      <c r="DE108" s="62"/>
      <c r="DF108" s="62"/>
      <c r="DG108" s="62"/>
      <c r="DH108" s="62"/>
      <c r="DI108" s="62"/>
      <c r="DJ108" s="62"/>
      <c r="DK108" s="62"/>
      <c r="DL108" s="62"/>
      <c r="DM108" s="62"/>
      <c r="DN108" s="62"/>
      <c r="DO108" s="62"/>
      <c r="DP108" s="62"/>
      <c r="DQ108" s="62"/>
      <c r="DR108" s="62"/>
      <c r="DS108" s="62"/>
      <c r="DT108" s="62"/>
      <c r="DU108" s="62"/>
      <c r="DV108" s="62"/>
      <c r="DW108" s="62"/>
      <c r="DX108" s="62"/>
      <c r="DY108" s="62"/>
      <c r="DZ108" s="62"/>
      <c r="EA108" s="62"/>
      <c r="EB108" s="62"/>
      <c r="EC108" s="62"/>
      <c r="ED108" s="62"/>
      <c r="EE108" s="62"/>
      <c r="EF108" s="62"/>
      <c r="EG108" s="62"/>
      <c r="EH108" s="62"/>
      <c r="EI108" s="62"/>
      <c r="EJ108" s="62"/>
      <c r="EK108" s="62"/>
      <c r="EL108" s="62"/>
      <c r="EM108" s="62"/>
      <c r="EN108" s="62"/>
    </row>
    <row r="109" spans="1:144" outlineLevel="1" x14ac:dyDescent="0.2">
      <c r="AQ109" s="73" t="s">
        <v>129</v>
      </c>
      <c r="AR109" s="62">
        <v>0</v>
      </c>
      <c r="AS109" s="62">
        <v>0.05</v>
      </c>
      <c r="AT109" s="62">
        <v>0.1</v>
      </c>
      <c r="AU109" s="62">
        <v>0.15000000000000002</v>
      </c>
      <c r="AV109" s="62">
        <v>0.2</v>
      </c>
      <c r="AW109" s="62">
        <v>0.25</v>
      </c>
      <c r="AX109" s="62">
        <v>0.3</v>
      </c>
      <c r="AY109" s="62">
        <v>0.35</v>
      </c>
      <c r="AZ109" s="62">
        <v>0.39999999999999997</v>
      </c>
      <c r="BA109" s="62">
        <v>0.44999999999999996</v>
      </c>
      <c r="BB109" s="62">
        <v>0.49999999999999994</v>
      </c>
      <c r="BC109" s="62">
        <v>0.54999999999999993</v>
      </c>
      <c r="BD109" s="62">
        <v>0.6</v>
      </c>
      <c r="BE109" s="62">
        <v>0.65</v>
      </c>
      <c r="BF109" s="62">
        <v>0.70000000000000007</v>
      </c>
      <c r="BG109" s="62">
        <v>0.75000000000000011</v>
      </c>
      <c r="BH109" s="62">
        <v>0.80000000000000016</v>
      </c>
      <c r="BI109" s="62">
        <v>0.8500000000000002</v>
      </c>
      <c r="BJ109" s="62">
        <v>0.90000000000000024</v>
      </c>
      <c r="BK109" s="62">
        <v>0.95000000000000029</v>
      </c>
      <c r="BL109" s="62">
        <v>1.0000000000000002</v>
      </c>
      <c r="BM109" s="62"/>
      <c r="BN109" s="62"/>
      <c r="BO109" s="62"/>
      <c r="BP109" s="62"/>
      <c r="BQ109" s="62"/>
      <c r="BR109" s="62"/>
      <c r="BS109" s="62"/>
      <c r="BT109" s="62"/>
      <c r="BU109" s="62"/>
      <c r="BV109" s="62"/>
      <c r="BW109" s="62"/>
      <c r="BX109" s="62"/>
      <c r="BY109" s="62"/>
      <c r="BZ109" s="62"/>
      <c r="CA109" s="62"/>
      <c r="CB109" s="62"/>
      <c r="CC109" s="62"/>
      <c r="CD109" s="62"/>
      <c r="CE109" s="62"/>
      <c r="CF109" s="62"/>
      <c r="CG109" s="62"/>
      <c r="CH109" s="62"/>
      <c r="CI109" s="62"/>
      <c r="CJ109" s="62"/>
      <c r="CK109" s="62"/>
      <c r="CL109" s="62"/>
      <c r="CM109" s="62"/>
      <c r="CN109" s="62"/>
      <c r="CO109" s="62"/>
      <c r="CP109" s="62"/>
      <c r="CQ109" s="62"/>
      <c r="CR109" s="62"/>
      <c r="CS109" s="62"/>
      <c r="CT109" s="62"/>
      <c r="CU109" s="62"/>
      <c r="CV109" s="62"/>
      <c r="CW109" s="62"/>
      <c r="CX109" s="62"/>
      <c r="CY109" s="62"/>
      <c r="CZ109" s="62"/>
      <c r="DA109" s="62"/>
      <c r="DB109" s="62"/>
      <c r="DC109" s="62"/>
      <c r="DD109" s="62"/>
      <c r="DE109" s="62"/>
      <c r="DF109" s="62"/>
      <c r="DG109" s="62"/>
      <c r="DH109" s="62"/>
      <c r="DI109" s="62"/>
      <c r="DJ109" s="62"/>
      <c r="DK109" s="62"/>
      <c r="DL109" s="62"/>
      <c r="DM109" s="62"/>
      <c r="DN109" s="62"/>
      <c r="DO109" s="62"/>
      <c r="DP109" s="62"/>
      <c r="DQ109" s="62"/>
      <c r="DR109" s="62"/>
      <c r="DS109" s="62"/>
      <c r="DT109" s="62"/>
      <c r="DU109" s="62"/>
      <c r="DV109" s="62"/>
      <c r="DW109" s="62"/>
      <c r="DX109" s="62"/>
      <c r="DY109" s="62"/>
      <c r="DZ109" s="62"/>
      <c r="EA109" s="62"/>
      <c r="EB109" s="62"/>
      <c r="EC109" s="62"/>
      <c r="ED109" s="62"/>
      <c r="EE109" s="62"/>
      <c r="EF109" s="62"/>
      <c r="EG109" s="62"/>
      <c r="EH109" s="62"/>
      <c r="EI109" s="62"/>
      <c r="EJ109" s="62"/>
      <c r="EK109" s="62"/>
      <c r="EL109" s="62"/>
      <c r="EM109" s="62"/>
      <c r="EN109" s="62"/>
    </row>
    <row r="110" spans="1:144" outlineLevel="1" x14ac:dyDescent="0.2">
      <c r="AQ110" s="73" t="s">
        <v>130</v>
      </c>
      <c r="AR110" s="62">
        <v>0</v>
      </c>
      <c r="AS110" s="62">
        <v>0</v>
      </c>
      <c r="AT110" s="62">
        <v>6</v>
      </c>
      <c r="AU110" s="62">
        <v>19</v>
      </c>
      <c r="AV110" s="62">
        <v>29</v>
      </c>
      <c r="AW110" s="62">
        <v>45</v>
      </c>
      <c r="AX110" s="62">
        <v>47</v>
      </c>
      <c r="AY110" s="62">
        <v>64</v>
      </c>
      <c r="AZ110" s="62">
        <v>76</v>
      </c>
      <c r="BA110" s="62">
        <v>88</v>
      </c>
      <c r="BB110" s="62">
        <v>103</v>
      </c>
      <c r="BC110" s="62">
        <v>114</v>
      </c>
      <c r="BD110" s="62">
        <v>121</v>
      </c>
      <c r="BE110" s="62">
        <v>122</v>
      </c>
      <c r="BF110" s="62">
        <v>125</v>
      </c>
      <c r="BG110" s="62">
        <v>125</v>
      </c>
      <c r="BH110" s="62">
        <v>125</v>
      </c>
      <c r="BI110" s="62">
        <v>125</v>
      </c>
      <c r="BJ110" s="62">
        <v>125</v>
      </c>
      <c r="BK110" s="62">
        <v>125</v>
      </c>
      <c r="BL110" s="62">
        <v>125</v>
      </c>
      <c r="BM110" s="62"/>
      <c r="BN110" s="62"/>
      <c r="BO110" s="62"/>
      <c r="BP110" s="62"/>
      <c r="BQ110" s="62"/>
      <c r="BR110" s="62"/>
      <c r="BS110" s="62"/>
      <c r="BT110" s="62"/>
      <c r="BU110" s="62"/>
      <c r="BV110" s="62"/>
      <c r="BW110" s="62"/>
      <c r="BX110" s="62"/>
      <c r="BY110" s="62"/>
      <c r="BZ110" s="62"/>
      <c r="CA110" s="62"/>
      <c r="CB110" s="62"/>
      <c r="CC110" s="62"/>
      <c r="CD110" s="62"/>
      <c r="CE110" s="62"/>
      <c r="CF110" s="62"/>
      <c r="CG110" s="62"/>
      <c r="CH110" s="62"/>
      <c r="CI110" s="62"/>
      <c r="CJ110" s="62"/>
      <c r="CK110" s="62"/>
      <c r="CL110" s="62"/>
      <c r="CM110" s="62"/>
      <c r="CN110" s="62"/>
      <c r="CO110" s="62"/>
      <c r="CP110" s="62"/>
      <c r="CQ110" s="62"/>
      <c r="CR110" s="62"/>
      <c r="CS110" s="62"/>
      <c r="CT110" s="62"/>
      <c r="CU110" s="62"/>
      <c r="CV110" s="62"/>
      <c r="CW110" s="62"/>
      <c r="CX110" s="62"/>
      <c r="CY110" s="62"/>
      <c r="CZ110" s="62"/>
      <c r="DA110" s="62"/>
      <c r="DB110" s="62"/>
      <c r="DC110" s="62"/>
      <c r="DD110" s="62"/>
      <c r="DE110" s="62"/>
      <c r="DF110" s="62"/>
      <c r="DG110" s="62"/>
      <c r="DH110" s="62"/>
      <c r="DI110" s="62"/>
      <c r="DJ110" s="62"/>
      <c r="DK110" s="62"/>
      <c r="DL110" s="62"/>
      <c r="DM110" s="62"/>
      <c r="DN110" s="62"/>
      <c r="DO110" s="62"/>
      <c r="DP110" s="62"/>
      <c r="DQ110" s="62"/>
      <c r="DR110" s="62"/>
      <c r="DS110" s="62"/>
      <c r="DT110" s="62"/>
      <c r="DU110" s="62"/>
      <c r="DV110" s="62"/>
      <c r="DW110" s="62"/>
      <c r="DX110" s="62"/>
      <c r="DY110" s="62"/>
      <c r="DZ110" s="62"/>
      <c r="EA110" s="62"/>
      <c r="EB110" s="62"/>
      <c r="EC110" s="62"/>
      <c r="ED110" s="62"/>
      <c r="EE110" s="62"/>
      <c r="EF110" s="62"/>
      <c r="EG110" s="62"/>
      <c r="EH110" s="62"/>
      <c r="EI110" s="62"/>
      <c r="EJ110" s="62"/>
      <c r="EK110" s="62"/>
      <c r="EL110" s="62"/>
      <c r="EM110" s="62"/>
      <c r="EN110" s="62"/>
    </row>
    <row r="111" spans="1:144" outlineLevel="1" x14ac:dyDescent="0.2">
      <c r="AQ111" s="73" t="s">
        <v>131</v>
      </c>
      <c r="AR111" s="62">
        <v>0</v>
      </c>
      <c r="AS111" s="62">
        <v>6</v>
      </c>
      <c r="AT111" s="62">
        <v>74</v>
      </c>
      <c r="AU111" s="62">
        <v>144</v>
      </c>
      <c r="AV111" s="62">
        <v>207</v>
      </c>
      <c r="AW111" s="62">
        <v>257</v>
      </c>
      <c r="AX111" s="62">
        <v>287</v>
      </c>
      <c r="AY111" s="62">
        <v>311</v>
      </c>
      <c r="AZ111" s="62">
        <v>330</v>
      </c>
      <c r="BA111" s="62">
        <v>346</v>
      </c>
      <c r="BB111" s="62">
        <v>356</v>
      </c>
      <c r="BC111" s="62">
        <v>363</v>
      </c>
      <c r="BD111" s="62">
        <v>368</v>
      </c>
      <c r="BE111" s="62">
        <v>373</v>
      </c>
      <c r="BF111" s="62">
        <v>373</v>
      </c>
      <c r="BG111" s="62">
        <v>375</v>
      </c>
      <c r="BH111" s="62">
        <v>375</v>
      </c>
      <c r="BI111" s="62">
        <v>375</v>
      </c>
      <c r="BJ111" s="62">
        <v>375</v>
      </c>
      <c r="BK111" s="62">
        <v>375</v>
      </c>
      <c r="BL111" s="62">
        <v>375</v>
      </c>
      <c r="BM111" s="62"/>
      <c r="BN111" s="62"/>
      <c r="BO111" s="62"/>
      <c r="BP111" s="62"/>
      <c r="BQ111" s="62"/>
      <c r="BR111" s="62"/>
      <c r="BS111" s="62"/>
      <c r="BT111" s="62"/>
      <c r="BU111" s="62"/>
      <c r="BV111" s="62"/>
      <c r="BW111" s="62"/>
      <c r="BX111" s="62"/>
      <c r="BY111" s="62"/>
      <c r="BZ111" s="62"/>
      <c r="CA111" s="62"/>
      <c r="CB111" s="62"/>
      <c r="CC111" s="62"/>
      <c r="CD111" s="62"/>
      <c r="CE111" s="62"/>
      <c r="CF111" s="62"/>
      <c r="CG111" s="62"/>
      <c r="CH111" s="62"/>
      <c r="CI111" s="62"/>
      <c r="CJ111" s="62"/>
      <c r="CK111" s="62"/>
      <c r="CL111" s="62"/>
      <c r="CM111" s="62"/>
      <c r="CN111" s="62"/>
      <c r="CO111" s="62"/>
      <c r="CP111" s="62"/>
      <c r="CQ111" s="62"/>
      <c r="CR111" s="62"/>
      <c r="CS111" s="62"/>
      <c r="CT111" s="62"/>
      <c r="CU111" s="62"/>
      <c r="CV111" s="62"/>
      <c r="CW111" s="62"/>
      <c r="CX111" s="62"/>
      <c r="CY111" s="62"/>
      <c r="CZ111" s="62"/>
      <c r="DA111" s="62"/>
      <c r="DB111" s="62"/>
      <c r="DC111" s="62"/>
      <c r="DD111" s="62"/>
      <c r="DE111" s="62"/>
      <c r="DF111" s="62"/>
      <c r="DG111" s="62"/>
      <c r="DH111" s="62"/>
      <c r="DI111" s="62"/>
      <c r="DJ111" s="62"/>
      <c r="DK111" s="62"/>
      <c r="DL111" s="62"/>
      <c r="DM111" s="62"/>
      <c r="DN111" s="62"/>
      <c r="DO111" s="62"/>
      <c r="DP111" s="62"/>
      <c r="DQ111" s="62"/>
      <c r="DR111" s="62"/>
      <c r="DS111" s="62"/>
      <c r="DT111" s="62"/>
      <c r="DU111" s="62"/>
      <c r="DV111" s="62"/>
      <c r="DW111" s="62"/>
      <c r="DX111" s="62"/>
      <c r="DY111" s="62"/>
      <c r="DZ111" s="62"/>
      <c r="EA111" s="62"/>
      <c r="EB111" s="62"/>
      <c r="EC111" s="62"/>
      <c r="ED111" s="62"/>
      <c r="EE111" s="62"/>
      <c r="EF111" s="62"/>
      <c r="EG111" s="62"/>
      <c r="EH111" s="62"/>
      <c r="EI111" s="62"/>
      <c r="EJ111" s="62"/>
      <c r="EK111" s="62"/>
      <c r="EL111" s="62"/>
      <c r="EM111" s="62"/>
      <c r="EN111" s="62"/>
    </row>
    <row r="112" spans="1:144" outlineLevel="1" x14ac:dyDescent="0.2">
      <c r="AQ112" s="73"/>
      <c r="AR112" s="62"/>
      <c r="AS112" s="62"/>
      <c r="AT112" s="62"/>
      <c r="AU112" s="62"/>
      <c r="AV112" s="62"/>
      <c r="AW112" s="62"/>
      <c r="AX112" s="62"/>
      <c r="AY112" s="62"/>
      <c r="AZ112" s="62"/>
      <c r="BA112" s="62"/>
      <c r="BB112" s="62"/>
      <c r="BC112" s="62"/>
      <c r="BD112" s="62"/>
      <c r="BE112" s="62"/>
      <c r="BF112" s="62"/>
      <c r="BG112" s="62"/>
      <c r="BH112" s="62"/>
      <c r="BI112" s="62"/>
      <c r="BJ112" s="62"/>
      <c r="BK112" s="62"/>
      <c r="BL112" s="62"/>
      <c r="BM112" s="62"/>
      <c r="BN112" s="62"/>
      <c r="BO112" s="62"/>
      <c r="BP112" s="62"/>
      <c r="BQ112" s="62"/>
      <c r="BR112" s="62"/>
      <c r="BS112" s="62"/>
      <c r="BT112" s="62"/>
      <c r="BU112" s="62"/>
      <c r="BV112" s="62"/>
      <c r="BW112" s="62"/>
      <c r="BX112" s="62"/>
      <c r="BY112" s="62"/>
      <c r="BZ112" s="62"/>
      <c r="CA112" s="62"/>
      <c r="CB112" s="62"/>
      <c r="CC112" s="62"/>
      <c r="CD112" s="62"/>
      <c r="CE112" s="62"/>
      <c r="CF112" s="62"/>
      <c r="CG112" s="62"/>
      <c r="CH112" s="62"/>
      <c r="CI112" s="62"/>
      <c r="CJ112" s="62"/>
      <c r="CK112" s="62"/>
      <c r="CL112" s="62"/>
      <c r="CM112" s="62"/>
      <c r="CN112" s="62"/>
      <c r="CO112" s="62"/>
      <c r="CP112" s="62"/>
      <c r="CQ112" s="62"/>
      <c r="CR112" s="62"/>
      <c r="CS112" s="62"/>
      <c r="CT112" s="62"/>
      <c r="CU112" s="62"/>
      <c r="CV112" s="62"/>
      <c r="CW112" s="62"/>
      <c r="CX112" s="62"/>
      <c r="CY112" s="62"/>
      <c r="CZ112" s="62"/>
      <c r="DA112" s="62"/>
      <c r="DB112" s="62"/>
      <c r="DC112" s="62"/>
      <c r="DD112" s="62"/>
      <c r="DE112" s="62"/>
      <c r="DF112" s="62"/>
      <c r="DG112" s="62"/>
      <c r="DH112" s="62"/>
      <c r="DI112" s="62"/>
      <c r="DJ112" s="62"/>
      <c r="DK112" s="62"/>
      <c r="DL112" s="62"/>
      <c r="DM112" s="62"/>
      <c r="DN112" s="62"/>
      <c r="DO112" s="62"/>
      <c r="DP112" s="62"/>
      <c r="DQ112" s="62"/>
      <c r="DR112" s="62"/>
      <c r="DS112" s="62"/>
      <c r="DT112" s="62"/>
      <c r="DU112" s="62"/>
      <c r="DV112" s="62"/>
      <c r="DW112" s="62"/>
      <c r="DX112" s="62"/>
      <c r="DY112" s="62"/>
      <c r="DZ112" s="62"/>
      <c r="EA112" s="62"/>
      <c r="EB112" s="62"/>
      <c r="EC112" s="62"/>
      <c r="ED112" s="62"/>
      <c r="EE112" s="62"/>
      <c r="EF112" s="62"/>
      <c r="EG112" s="62"/>
      <c r="EH112" s="62"/>
      <c r="EI112" s="62"/>
      <c r="EJ112" s="62"/>
      <c r="EK112" s="62"/>
      <c r="EL112" s="62"/>
      <c r="EM112" s="62"/>
      <c r="EN112" s="62"/>
    </row>
    <row r="113" spans="43:144" outlineLevel="1" x14ac:dyDescent="0.2">
      <c r="AQ113" s="73" t="s">
        <v>132</v>
      </c>
      <c r="AR113" s="62">
        <v>0.05</v>
      </c>
      <c r="AS113" s="62">
        <v>0.1</v>
      </c>
      <c r="AT113" s="62">
        <v>0.15000000000000002</v>
      </c>
      <c r="AU113" s="62">
        <v>0.2</v>
      </c>
      <c r="AV113" s="62">
        <v>0.25</v>
      </c>
      <c r="AW113" s="62">
        <v>0.3</v>
      </c>
      <c r="AX113" s="62">
        <v>0.35</v>
      </c>
      <c r="AY113" s="62">
        <v>0.39999999999999997</v>
      </c>
      <c r="AZ113" s="62">
        <v>0.44999999999999996</v>
      </c>
      <c r="BA113" s="62">
        <v>0.49999999999999994</v>
      </c>
      <c r="BB113" s="62">
        <v>0.54999999999999993</v>
      </c>
      <c r="BC113" s="62">
        <v>0.6</v>
      </c>
      <c r="BD113" s="62">
        <v>0.65</v>
      </c>
      <c r="BE113" s="62">
        <v>0.70000000000000007</v>
      </c>
      <c r="BF113" s="62">
        <v>0.75000000000000011</v>
      </c>
      <c r="BG113" s="62">
        <v>0.80000000000000016</v>
      </c>
      <c r="BH113" s="62">
        <v>0.8500000000000002</v>
      </c>
      <c r="BI113" s="62">
        <v>0.90000000000000024</v>
      </c>
      <c r="BJ113" s="62">
        <v>0.95000000000000029</v>
      </c>
      <c r="BK113" s="62">
        <v>1.0000000000000002</v>
      </c>
      <c r="BL113" s="62"/>
      <c r="BM113" s="62"/>
      <c r="BN113" s="62"/>
      <c r="BO113" s="62"/>
      <c r="BP113" s="62"/>
      <c r="BQ113" s="62"/>
      <c r="BR113" s="62"/>
      <c r="BS113" s="62"/>
      <c r="BT113" s="62"/>
      <c r="BU113" s="62"/>
      <c r="BV113" s="62"/>
      <c r="BW113" s="62"/>
      <c r="BX113" s="62"/>
      <c r="BY113" s="62"/>
      <c r="BZ113" s="62"/>
      <c r="CA113" s="62"/>
      <c r="CB113" s="62"/>
      <c r="CC113" s="62"/>
      <c r="CD113" s="62"/>
      <c r="CE113" s="62"/>
      <c r="CF113" s="62"/>
      <c r="CG113" s="62"/>
      <c r="CH113" s="62"/>
      <c r="CI113" s="62"/>
      <c r="CJ113" s="62"/>
      <c r="CK113" s="62"/>
      <c r="CL113" s="62"/>
      <c r="CM113" s="62"/>
      <c r="CN113" s="62"/>
      <c r="CO113" s="62"/>
      <c r="CP113" s="62"/>
      <c r="CQ113" s="62"/>
      <c r="CR113" s="62"/>
      <c r="CS113" s="62"/>
      <c r="CT113" s="62"/>
      <c r="CU113" s="62"/>
      <c r="CV113" s="62"/>
      <c r="CW113" s="62"/>
      <c r="CX113" s="62"/>
      <c r="CY113" s="62"/>
      <c r="CZ113" s="62"/>
      <c r="DA113" s="62"/>
      <c r="DB113" s="62"/>
      <c r="DC113" s="62"/>
      <c r="DD113" s="62"/>
      <c r="DE113" s="62"/>
      <c r="DF113" s="62"/>
      <c r="DG113" s="62"/>
      <c r="DH113" s="62"/>
      <c r="DI113" s="62"/>
      <c r="DJ113" s="62"/>
      <c r="DK113" s="62"/>
      <c r="DL113" s="62"/>
      <c r="DM113" s="62"/>
      <c r="DN113" s="62"/>
      <c r="DO113" s="62"/>
      <c r="DP113" s="62"/>
      <c r="DQ113" s="62"/>
      <c r="DR113" s="62"/>
      <c r="DS113" s="62"/>
      <c r="DT113" s="62"/>
      <c r="DU113" s="62"/>
      <c r="DV113" s="62"/>
      <c r="DW113" s="62"/>
      <c r="DX113" s="62"/>
      <c r="DY113" s="62"/>
      <c r="DZ113" s="62"/>
      <c r="EA113" s="62"/>
      <c r="EB113" s="62"/>
      <c r="EC113" s="62"/>
      <c r="ED113" s="62"/>
      <c r="EE113" s="62"/>
      <c r="EF113" s="62"/>
      <c r="EG113" s="62"/>
      <c r="EH113" s="62"/>
      <c r="EI113" s="62"/>
      <c r="EJ113" s="62"/>
      <c r="EK113" s="62"/>
      <c r="EL113" s="62"/>
      <c r="EM113" s="62"/>
      <c r="EN113" s="62"/>
    </row>
    <row r="114" spans="43:144" outlineLevel="1" x14ac:dyDescent="0.2">
      <c r="AQ114" s="73" t="s">
        <v>130</v>
      </c>
      <c r="AR114" s="62">
        <v>0</v>
      </c>
      <c r="AS114" s="62">
        <v>6</v>
      </c>
      <c r="AT114" s="62">
        <v>13</v>
      </c>
      <c r="AU114" s="62">
        <v>10</v>
      </c>
      <c r="AV114" s="62">
        <v>16</v>
      </c>
      <c r="AW114" s="62">
        <v>2</v>
      </c>
      <c r="AX114" s="62">
        <v>17</v>
      </c>
      <c r="AY114" s="62">
        <v>12</v>
      </c>
      <c r="AZ114" s="62">
        <v>12</v>
      </c>
      <c r="BA114" s="62">
        <v>15</v>
      </c>
      <c r="BB114" s="62">
        <v>11</v>
      </c>
      <c r="BC114" s="62">
        <v>7</v>
      </c>
      <c r="BD114" s="62">
        <v>1</v>
      </c>
      <c r="BE114" s="62">
        <v>3</v>
      </c>
      <c r="BF114" s="62">
        <v>0</v>
      </c>
      <c r="BG114" s="62">
        <v>0</v>
      </c>
      <c r="BH114" s="62">
        <v>0</v>
      </c>
      <c r="BI114" s="62">
        <v>0</v>
      </c>
      <c r="BJ114" s="62">
        <v>0</v>
      </c>
      <c r="BK114" s="62">
        <v>0</v>
      </c>
      <c r="BL114" s="62"/>
      <c r="BM114" s="62"/>
      <c r="BN114" s="62"/>
      <c r="BO114" s="62"/>
      <c r="BP114" s="62"/>
      <c r="BQ114" s="62"/>
      <c r="BR114" s="62"/>
      <c r="BS114" s="62"/>
      <c r="BT114" s="62"/>
      <c r="BU114" s="62"/>
      <c r="BV114" s="62"/>
      <c r="BW114" s="62"/>
      <c r="BX114" s="62"/>
      <c r="BY114" s="62"/>
      <c r="BZ114" s="62"/>
      <c r="CA114" s="62"/>
      <c r="CB114" s="62"/>
      <c r="CC114" s="62"/>
      <c r="CD114" s="62"/>
      <c r="CE114" s="62"/>
      <c r="CF114" s="62"/>
      <c r="CG114" s="62"/>
      <c r="CH114" s="62"/>
      <c r="CI114" s="62"/>
      <c r="CJ114" s="62"/>
      <c r="CK114" s="62"/>
      <c r="CL114" s="62"/>
      <c r="CM114" s="62"/>
      <c r="CN114" s="62"/>
      <c r="CO114" s="62"/>
      <c r="CP114" s="62"/>
      <c r="CQ114" s="62"/>
      <c r="CR114" s="62"/>
      <c r="CS114" s="62"/>
      <c r="CT114" s="62"/>
      <c r="CU114" s="62"/>
      <c r="CV114" s="62"/>
      <c r="CW114" s="62"/>
      <c r="CX114" s="62"/>
      <c r="CY114" s="62"/>
      <c r="CZ114" s="62"/>
      <c r="DA114" s="62"/>
      <c r="DB114" s="62"/>
      <c r="DC114" s="62"/>
      <c r="DD114" s="62"/>
      <c r="DE114" s="62"/>
      <c r="DF114" s="62"/>
      <c r="DG114" s="62"/>
      <c r="DH114" s="62"/>
      <c r="DI114" s="62"/>
      <c r="DJ114" s="62"/>
      <c r="DK114" s="62"/>
      <c r="DL114" s="62"/>
      <c r="DM114" s="62"/>
      <c r="DN114" s="62"/>
      <c r="DO114" s="62"/>
      <c r="DP114" s="62"/>
      <c r="DQ114" s="62"/>
      <c r="DR114" s="62"/>
      <c r="DS114" s="62"/>
      <c r="DT114" s="62"/>
      <c r="DU114" s="62"/>
      <c r="DV114" s="62"/>
      <c r="DW114" s="62"/>
      <c r="DX114" s="62"/>
      <c r="DY114" s="62"/>
      <c r="DZ114" s="62"/>
      <c r="EA114" s="62"/>
      <c r="EB114" s="62"/>
      <c r="EC114" s="62"/>
      <c r="ED114" s="62"/>
      <c r="EE114" s="62"/>
      <c r="EF114" s="62"/>
      <c r="EG114" s="62"/>
      <c r="EH114" s="62"/>
      <c r="EI114" s="62"/>
      <c r="EJ114" s="62"/>
      <c r="EK114" s="62"/>
      <c r="EL114" s="62"/>
      <c r="EM114" s="62"/>
      <c r="EN114" s="62"/>
    </row>
    <row r="115" spans="43:144" outlineLevel="1" x14ac:dyDescent="0.2">
      <c r="AQ115" s="73" t="s">
        <v>131</v>
      </c>
      <c r="AR115" s="62">
        <v>-6</v>
      </c>
      <c r="AS115" s="62">
        <v>-68</v>
      </c>
      <c r="AT115" s="62">
        <v>-70</v>
      </c>
      <c r="AU115" s="62">
        <v>-63</v>
      </c>
      <c r="AV115" s="62">
        <v>-50</v>
      </c>
      <c r="AW115" s="62">
        <v>-30</v>
      </c>
      <c r="AX115" s="62">
        <v>-24</v>
      </c>
      <c r="AY115" s="62">
        <v>-19</v>
      </c>
      <c r="AZ115" s="62">
        <v>-16</v>
      </c>
      <c r="BA115" s="62">
        <v>-10</v>
      </c>
      <c r="BB115" s="62">
        <v>-7</v>
      </c>
      <c r="BC115" s="62">
        <v>-5</v>
      </c>
      <c r="BD115" s="62">
        <v>-5</v>
      </c>
      <c r="BE115" s="62">
        <v>0</v>
      </c>
      <c r="BF115" s="62">
        <v>-2</v>
      </c>
      <c r="BG115" s="62">
        <v>0</v>
      </c>
      <c r="BH115" s="62">
        <v>0</v>
      </c>
      <c r="BI115" s="62">
        <v>0</v>
      </c>
      <c r="BJ115" s="62">
        <v>0</v>
      </c>
      <c r="BK115" s="62">
        <v>0</v>
      </c>
      <c r="BL115" s="62"/>
      <c r="BM115" s="62"/>
      <c r="BN115" s="62"/>
      <c r="BO115" s="62"/>
      <c r="BP115" s="62"/>
      <c r="BQ115" s="62"/>
      <c r="BR115" s="62"/>
      <c r="BS115" s="62"/>
      <c r="BT115" s="62"/>
      <c r="BU115" s="62"/>
      <c r="BV115" s="62"/>
      <c r="BW115" s="62"/>
      <c r="BX115" s="62"/>
      <c r="BY115" s="62"/>
      <c r="BZ115" s="62"/>
      <c r="CA115" s="62"/>
      <c r="CB115" s="62"/>
      <c r="CC115" s="62"/>
      <c r="CD115" s="62"/>
      <c r="CE115" s="62"/>
      <c r="CF115" s="62"/>
      <c r="CG115" s="62"/>
      <c r="CH115" s="62"/>
      <c r="CI115" s="62"/>
      <c r="CJ115" s="62"/>
      <c r="CK115" s="62"/>
      <c r="CL115" s="62"/>
      <c r="CM115" s="62"/>
      <c r="CN115" s="62"/>
      <c r="CO115" s="62"/>
      <c r="CP115" s="62"/>
      <c r="CQ115" s="62"/>
      <c r="CR115" s="62"/>
      <c r="CS115" s="62"/>
      <c r="CT115" s="62"/>
      <c r="CU115" s="62"/>
      <c r="CV115" s="62"/>
      <c r="CW115" s="62"/>
      <c r="CX115" s="62"/>
      <c r="CY115" s="62"/>
      <c r="CZ115" s="62"/>
      <c r="DA115" s="62"/>
      <c r="DB115" s="62"/>
      <c r="DC115" s="62"/>
      <c r="DD115" s="62"/>
      <c r="DE115" s="62"/>
      <c r="DF115" s="62"/>
      <c r="DG115" s="62"/>
      <c r="DH115" s="62"/>
      <c r="DI115" s="62"/>
      <c r="DJ115" s="62"/>
      <c r="DK115" s="62"/>
      <c r="DL115" s="62"/>
      <c r="DM115" s="62"/>
      <c r="DN115" s="62"/>
      <c r="DO115" s="62"/>
      <c r="DP115" s="62"/>
      <c r="DQ115" s="62"/>
      <c r="DR115" s="62"/>
      <c r="DS115" s="62"/>
      <c r="DT115" s="62"/>
      <c r="DU115" s="62"/>
      <c r="DV115" s="62"/>
      <c r="DW115" s="62"/>
      <c r="DX115" s="62"/>
      <c r="DY115" s="62"/>
      <c r="DZ115" s="62"/>
      <c r="EA115" s="62"/>
      <c r="EB115" s="62"/>
      <c r="EC115" s="62"/>
      <c r="ED115" s="62"/>
      <c r="EE115" s="62"/>
      <c r="EF115" s="62"/>
      <c r="EG115" s="62"/>
      <c r="EH115" s="62"/>
      <c r="EI115" s="62"/>
      <c r="EJ115" s="62"/>
      <c r="EK115" s="62"/>
      <c r="EL115" s="62"/>
      <c r="EM115" s="62"/>
      <c r="EN115" s="62"/>
    </row>
    <row r="116" spans="43:144" outlineLevel="1" x14ac:dyDescent="0.2">
      <c r="AQ116" s="62"/>
      <c r="AR116" s="62"/>
      <c r="AS116" s="62"/>
      <c r="AT116" s="62"/>
      <c r="AU116" s="62"/>
      <c r="AV116" s="62"/>
      <c r="AW116" s="62"/>
      <c r="AX116" s="62"/>
      <c r="AY116" s="62"/>
      <c r="AZ116" s="62"/>
      <c r="BA116" s="62"/>
      <c r="BB116" s="62"/>
      <c r="BC116" s="62"/>
      <c r="BD116" s="62"/>
      <c r="BE116" s="62"/>
      <c r="BF116" s="62"/>
      <c r="BG116" s="62"/>
      <c r="BH116" s="62"/>
      <c r="BI116" s="62"/>
      <c r="BJ116" s="62"/>
      <c r="BK116" s="62"/>
      <c r="BL116" s="62"/>
      <c r="BM116" s="62"/>
      <c r="BN116" s="62"/>
      <c r="BO116" s="62"/>
      <c r="BP116" s="62"/>
      <c r="BQ116" s="62"/>
      <c r="BR116" s="62"/>
      <c r="BS116" s="62"/>
      <c r="BT116" s="62"/>
      <c r="BU116" s="62"/>
      <c r="BV116" s="62"/>
      <c r="BW116" s="62"/>
      <c r="BX116" s="62"/>
      <c r="BY116" s="62"/>
      <c r="BZ116" s="62"/>
      <c r="CA116" s="62"/>
      <c r="CB116" s="62"/>
      <c r="CC116" s="62"/>
      <c r="CD116" s="62"/>
      <c r="CE116" s="62"/>
      <c r="CF116" s="62"/>
      <c r="CG116" s="62"/>
      <c r="CH116" s="62"/>
      <c r="CI116" s="62"/>
      <c r="CJ116" s="62"/>
      <c r="CK116" s="62"/>
      <c r="CL116" s="62"/>
      <c r="CM116" s="62"/>
      <c r="CN116" s="62"/>
      <c r="CO116" s="62"/>
      <c r="CP116" s="62"/>
      <c r="CQ116" s="62"/>
      <c r="CR116" s="62"/>
      <c r="CS116" s="62"/>
      <c r="CT116" s="62"/>
      <c r="CU116" s="62"/>
      <c r="CV116" s="62"/>
      <c r="CW116" s="62"/>
      <c r="CX116" s="62"/>
      <c r="CY116" s="62"/>
      <c r="CZ116" s="62"/>
      <c r="DA116" s="62"/>
      <c r="DB116" s="62"/>
      <c r="DC116" s="62"/>
      <c r="DD116" s="62"/>
      <c r="DE116" s="62"/>
      <c r="DF116" s="62"/>
      <c r="DG116" s="62"/>
      <c r="DH116" s="62"/>
      <c r="DI116" s="62"/>
      <c r="DJ116" s="62"/>
      <c r="DK116" s="62"/>
      <c r="DL116" s="62"/>
      <c r="DM116" s="62"/>
      <c r="DN116" s="62"/>
      <c r="DO116" s="62"/>
      <c r="DP116" s="62"/>
      <c r="DQ116" s="62"/>
      <c r="DR116" s="62"/>
      <c r="DS116" s="62"/>
      <c r="DT116" s="62"/>
      <c r="DU116" s="62"/>
      <c r="DV116" s="62"/>
      <c r="DW116" s="62"/>
      <c r="DX116" s="62"/>
      <c r="DY116" s="62"/>
      <c r="DZ116" s="62"/>
      <c r="EA116" s="62"/>
      <c r="EB116" s="62"/>
      <c r="EC116" s="62"/>
      <c r="ED116" s="62"/>
      <c r="EE116" s="62"/>
      <c r="EF116" s="62"/>
      <c r="EG116" s="62"/>
      <c r="EH116" s="62"/>
      <c r="EI116" s="62"/>
      <c r="EJ116" s="62"/>
      <c r="EK116" s="62"/>
      <c r="EL116" s="62"/>
      <c r="EM116" s="62"/>
      <c r="EN116" s="62"/>
    </row>
    <row r="117" spans="43:144" outlineLevel="1" x14ac:dyDescent="0.2">
      <c r="AQ117" s="62"/>
      <c r="AR117" s="62"/>
      <c r="AS117" s="62"/>
      <c r="AT117" s="62"/>
      <c r="AU117" s="62"/>
      <c r="AV117" s="62"/>
      <c r="AW117" s="62"/>
      <c r="AX117" s="62"/>
      <c r="AY117" s="62"/>
      <c r="AZ117" s="62"/>
      <c r="BA117" s="62"/>
      <c r="BB117" s="62"/>
      <c r="BC117" s="62"/>
      <c r="BD117" s="62"/>
      <c r="BE117" s="62"/>
      <c r="BF117" s="62"/>
      <c r="BG117" s="62"/>
      <c r="BH117" s="62"/>
      <c r="BI117" s="62"/>
      <c r="BJ117" s="62"/>
      <c r="BK117" s="62"/>
      <c r="BL117" s="62"/>
      <c r="BM117" s="62"/>
      <c r="BN117" s="62"/>
      <c r="BO117" s="62"/>
      <c r="BP117" s="62"/>
      <c r="BQ117" s="62"/>
      <c r="BR117" s="62"/>
      <c r="BS117" s="62"/>
      <c r="BT117" s="62"/>
      <c r="BU117" s="62"/>
      <c r="BV117" s="62"/>
      <c r="BW117" s="62"/>
      <c r="BX117" s="62"/>
      <c r="BY117" s="62"/>
      <c r="BZ117" s="62"/>
      <c r="CA117" s="62"/>
      <c r="CB117" s="62"/>
      <c r="CC117" s="62"/>
      <c r="CD117" s="62"/>
      <c r="CE117" s="62"/>
      <c r="CF117" s="62"/>
      <c r="CG117" s="62"/>
      <c r="CH117" s="62"/>
      <c r="CI117" s="62"/>
      <c r="CJ117" s="62"/>
      <c r="CK117" s="62"/>
      <c r="CL117" s="62"/>
      <c r="CM117" s="62"/>
      <c r="CN117" s="62"/>
      <c r="CO117" s="62"/>
      <c r="CP117" s="62"/>
      <c r="CQ117" s="62"/>
      <c r="CR117" s="62"/>
      <c r="CS117" s="62"/>
      <c r="CT117" s="62"/>
      <c r="CU117" s="62"/>
      <c r="CV117" s="62"/>
      <c r="CW117" s="62"/>
      <c r="CX117" s="62"/>
      <c r="CY117" s="62"/>
      <c r="CZ117" s="62"/>
      <c r="DA117" s="62"/>
      <c r="DB117" s="62"/>
      <c r="DC117" s="62"/>
      <c r="DD117" s="62"/>
      <c r="DE117" s="62"/>
      <c r="DF117" s="62"/>
      <c r="DG117" s="62"/>
      <c r="DH117" s="62"/>
      <c r="DI117" s="62"/>
      <c r="DJ117" s="62"/>
      <c r="DK117" s="62"/>
      <c r="DL117" s="62"/>
      <c r="DM117" s="62"/>
      <c r="DN117" s="62"/>
      <c r="DO117" s="62"/>
      <c r="DP117" s="62"/>
      <c r="DQ117" s="62"/>
      <c r="DR117" s="62"/>
      <c r="DS117" s="62"/>
      <c r="DT117" s="62"/>
      <c r="DU117" s="62"/>
      <c r="DV117" s="62"/>
      <c r="DW117" s="62"/>
      <c r="DX117" s="62"/>
      <c r="DY117" s="62"/>
      <c r="DZ117" s="62"/>
      <c r="EA117" s="62"/>
      <c r="EB117" s="62"/>
      <c r="EC117" s="62"/>
      <c r="ED117" s="62"/>
      <c r="EE117" s="62"/>
      <c r="EF117" s="62"/>
      <c r="EG117" s="62"/>
      <c r="EH117" s="62"/>
      <c r="EI117" s="62"/>
      <c r="EJ117" s="62"/>
      <c r="EK117" s="62"/>
      <c r="EL117" s="62"/>
      <c r="EM117" s="62"/>
      <c r="EN117" s="62"/>
    </row>
    <row r="118" spans="43:144" outlineLevel="1" x14ac:dyDescent="0.2">
      <c r="AQ118" s="62"/>
      <c r="AR118" s="62"/>
      <c r="AS118" s="62"/>
      <c r="AT118" s="62"/>
      <c r="AU118" s="62"/>
      <c r="AV118" s="62"/>
      <c r="AW118" s="62"/>
      <c r="AX118" s="62"/>
      <c r="AY118" s="62"/>
      <c r="AZ118" s="62"/>
      <c r="BA118" s="62"/>
      <c r="BB118" s="62"/>
      <c r="BC118" s="62"/>
      <c r="BD118" s="62"/>
      <c r="BE118" s="62"/>
      <c r="BF118" s="62"/>
      <c r="BG118" s="62"/>
      <c r="BH118" s="62"/>
      <c r="BI118" s="62"/>
      <c r="BJ118" s="62"/>
      <c r="BK118" s="62"/>
      <c r="BL118" s="62"/>
      <c r="BM118" s="62"/>
      <c r="BN118" s="62"/>
      <c r="BO118" s="62"/>
      <c r="BP118" s="62"/>
      <c r="BQ118" s="62"/>
      <c r="BR118" s="62"/>
      <c r="BS118" s="62"/>
      <c r="BT118" s="62"/>
      <c r="BU118" s="62"/>
      <c r="BV118" s="62"/>
      <c r="BW118" s="62"/>
      <c r="BX118" s="62"/>
      <c r="BY118" s="62"/>
      <c r="BZ118" s="62"/>
      <c r="CA118" s="62"/>
      <c r="CB118" s="62"/>
      <c r="CC118" s="62"/>
      <c r="CD118" s="62"/>
      <c r="CE118" s="62"/>
      <c r="CF118" s="62"/>
      <c r="CG118" s="62"/>
      <c r="CH118" s="62"/>
      <c r="CI118" s="62"/>
      <c r="CJ118" s="62"/>
      <c r="CK118" s="62"/>
      <c r="CL118" s="62"/>
      <c r="CM118" s="62"/>
      <c r="CN118" s="62"/>
      <c r="CO118" s="62"/>
      <c r="CP118" s="62"/>
      <c r="CQ118" s="62"/>
      <c r="CR118" s="62"/>
      <c r="CS118" s="62"/>
      <c r="CT118" s="62"/>
      <c r="CU118" s="62"/>
      <c r="CV118" s="62"/>
      <c r="CW118" s="62"/>
      <c r="CX118" s="62"/>
      <c r="CY118" s="62"/>
      <c r="CZ118" s="62"/>
      <c r="DA118" s="62"/>
      <c r="DB118" s="62"/>
      <c r="DC118" s="62"/>
      <c r="DD118" s="62"/>
      <c r="DE118" s="62"/>
      <c r="DF118" s="62"/>
      <c r="DG118" s="62"/>
      <c r="DH118" s="62"/>
      <c r="DI118" s="62"/>
      <c r="DJ118" s="62"/>
      <c r="DK118" s="62"/>
      <c r="DL118" s="62"/>
      <c r="DM118" s="62"/>
      <c r="DN118" s="62"/>
      <c r="DO118" s="62"/>
      <c r="DP118" s="62"/>
      <c r="DQ118" s="62"/>
      <c r="DR118" s="62"/>
      <c r="DS118" s="62"/>
      <c r="DT118" s="62"/>
      <c r="DU118" s="62"/>
      <c r="DV118" s="62"/>
      <c r="DW118" s="62"/>
      <c r="DX118" s="62"/>
      <c r="DY118" s="62"/>
      <c r="DZ118" s="62"/>
      <c r="EA118" s="62"/>
      <c r="EB118" s="62"/>
      <c r="EC118" s="62"/>
      <c r="ED118" s="62"/>
      <c r="EE118" s="62"/>
      <c r="EF118" s="62"/>
      <c r="EG118" s="62"/>
      <c r="EH118" s="62"/>
      <c r="EI118" s="62"/>
      <c r="EJ118" s="62"/>
      <c r="EK118" s="62"/>
      <c r="EL118" s="62"/>
      <c r="EM118" s="62"/>
      <c r="EN118" s="62"/>
    </row>
    <row r="119" spans="43:144" outlineLevel="1" x14ac:dyDescent="0.2">
      <c r="AQ119" s="62"/>
      <c r="AR119" s="62"/>
      <c r="AS119" s="62"/>
      <c r="AT119" s="62"/>
      <c r="AU119" s="62"/>
      <c r="AV119" s="62"/>
      <c r="AW119" s="62"/>
      <c r="AX119" s="62"/>
      <c r="AY119" s="62"/>
      <c r="AZ119" s="62"/>
      <c r="BA119" s="62"/>
      <c r="BB119" s="62"/>
      <c r="BC119" s="62"/>
      <c r="BD119" s="62"/>
      <c r="BE119" s="62"/>
      <c r="BF119" s="62"/>
      <c r="BG119" s="62"/>
      <c r="BH119" s="62"/>
      <c r="BI119" s="62"/>
      <c r="BJ119" s="62"/>
      <c r="BK119" s="62"/>
      <c r="BL119" s="62"/>
      <c r="BM119" s="62"/>
      <c r="BN119" s="62"/>
      <c r="BO119" s="62"/>
      <c r="BP119" s="62"/>
      <c r="BQ119" s="62"/>
      <c r="BR119" s="62"/>
      <c r="BS119" s="62"/>
      <c r="BT119" s="62"/>
      <c r="BU119" s="62"/>
      <c r="BV119" s="62"/>
      <c r="BW119" s="62"/>
      <c r="BX119" s="62"/>
      <c r="BY119" s="62"/>
      <c r="BZ119" s="62"/>
      <c r="CA119" s="62"/>
      <c r="CB119" s="62"/>
      <c r="CC119" s="62"/>
      <c r="CD119" s="62"/>
      <c r="CE119" s="62"/>
      <c r="CF119" s="62"/>
      <c r="CG119" s="62"/>
      <c r="CH119" s="62"/>
      <c r="CI119" s="62"/>
      <c r="CJ119" s="62"/>
      <c r="CK119" s="62"/>
      <c r="CL119" s="62"/>
      <c r="CM119" s="62"/>
      <c r="CN119" s="62"/>
      <c r="CO119" s="62"/>
      <c r="CP119" s="62"/>
      <c r="CQ119" s="62"/>
      <c r="CR119" s="62"/>
      <c r="CS119" s="62"/>
      <c r="CT119" s="62"/>
      <c r="CU119" s="62"/>
      <c r="CV119" s="62"/>
      <c r="CW119" s="62"/>
      <c r="CX119" s="62"/>
      <c r="CY119" s="62"/>
      <c r="CZ119" s="62"/>
      <c r="DA119" s="62"/>
      <c r="DB119" s="62"/>
      <c r="DC119" s="62"/>
      <c r="DD119" s="62"/>
      <c r="DE119" s="62"/>
      <c r="DF119" s="62"/>
      <c r="DG119" s="62"/>
      <c r="DH119" s="62"/>
      <c r="DI119" s="62"/>
      <c r="DJ119" s="62"/>
      <c r="DK119" s="62"/>
      <c r="DL119" s="62"/>
      <c r="DM119" s="62"/>
      <c r="DN119" s="62"/>
      <c r="DO119" s="62"/>
      <c r="DP119" s="62"/>
      <c r="DQ119" s="62"/>
      <c r="DR119" s="62"/>
      <c r="DS119" s="62"/>
      <c r="DT119" s="62"/>
      <c r="DU119" s="62"/>
      <c r="DV119" s="62"/>
      <c r="DW119" s="62"/>
      <c r="DX119" s="62"/>
      <c r="DY119" s="62"/>
      <c r="DZ119" s="62"/>
      <c r="EA119" s="62"/>
      <c r="EB119" s="62"/>
      <c r="EC119" s="62"/>
      <c r="ED119" s="62"/>
      <c r="EE119" s="62"/>
      <c r="EF119" s="62"/>
      <c r="EG119" s="62"/>
      <c r="EH119" s="62"/>
      <c r="EI119" s="62"/>
      <c r="EJ119" s="62"/>
      <c r="EK119" s="62"/>
      <c r="EL119" s="62"/>
      <c r="EM119" s="62"/>
      <c r="EN119" s="62"/>
    </row>
    <row r="120" spans="43:144" outlineLevel="1" x14ac:dyDescent="0.2">
      <c r="AQ120" s="62"/>
      <c r="AR120" s="62"/>
      <c r="AS120" s="62"/>
      <c r="AT120" s="62"/>
      <c r="AU120" s="62"/>
      <c r="AV120" s="62"/>
      <c r="AW120" s="62"/>
      <c r="AX120" s="62"/>
      <c r="AY120" s="62"/>
      <c r="AZ120" s="62"/>
      <c r="BA120" s="62"/>
      <c r="BB120" s="62"/>
      <c r="BC120" s="62"/>
      <c r="BD120" s="62"/>
      <c r="BE120" s="62"/>
      <c r="BF120" s="62"/>
      <c r="BG120" s="62"/>
      <c r="BH120" s="62"/>
      <c r="BI120" s="62"/>
      <c r="BJ120" s="62"/>
      <c r="BK120" s="62"/>
      <c r="BL120" s="62"/>
      <c r="BM120" s="62"/>
      <c r="BN120" s="62"/>
      <c r="BO120" s="62"/>
      <c r="BP120" s="62"/>
      <c r="BQ120" s="62"/>
      <c r="BR120" s="62"/>
      <c r="BS120" s="62"/>
      <c r="BT120" s="62"/>
      <c r="BU120" s="62"/>
      <c r="BV120" s="62"/>
      <c r="BW120" s="62"/>
      <c r="BX120" s="62"/>
      <c r="BY120" s="62"/>
      <c r="BZ120" s="62"/>
      <c r="CA120" s="62"/>
      <c r="CB120" s="62"/>
      <c r="CC120" s="62"/>
      <c r="CD120" s="62"/>
      <c r="CE120" s="62"/>
      <c r="CF120" s="62"/>
      <c r="CG120" s="62"/>
      <c r="CH120" s="62"/>
      <c r="CI120" s="62"/>
      <c r="CJ120" s="62"/>
      <c r="CK120" s="62"/>
      <c r="CL120" s="62"/>
      <c r="CM120" s="62"/>
      <c r="CN120" s="62"/>
      <c r="CO120" s="62"/>
      <c r="CP120" s="62"/>
      <c r="CQ120" s="62"/>
      <c r="CR120" s="62"/>
      <c r="CS120" s="62"/>
      <c r="CT120" s="62"/>
      <c r="CU120" s="62"/>
      <c r="CV120" s="62"/>
      <c r="CW120" s="62"/>
      <c r="CX120" s="62"/>
      <c r="CY120" s="62"/>
      <c r="CZ120" s="62"/>
      <c r="DA120" s="62"/>
      <c r="DB120" s="62"/>
      <c r="DC120" s="62"/>
      <c r="DD120" s="62"/>
      <c r="DE120" s="62"/>
      <c r="DF120" s="62"/>
      <c r="DG120" s="62"/>
      <c r="DH120" s="62"/>
      <c r="DI120" s="62"/>
      <c r="DJ120" s="62"/>
      <c r="DK120" s="62"/>
      <c r="DL120" s="62"/>
      <c r="DM120" s="62"/>
      <c r="DN120" s="62"/>
      <c r="DO120" s="62"/>
      <c r="DP120" s="62"/>
      <c r="DQ120" s="62"/>
      <c r="DR120" s="62"/>
      <c r="DS120" s="62"/>
      <c r="DT120" s="62"/>
      <c r="DU120" s="62"/>
      <c r="DV120" s="62"/>
      <c r="DW120" s="62"/>
      <c r="DX120" s="62"/>
      <c r="DY120" s="62"/>
      <c r="DZ120" s="62"/>
      <c r="EA120" s="62"/>
      <c r="EB120" s="62"/>
      <c r="EC120" s="62"/>
      <c r="ED120" s="62"/>
      <c r="EE120" s="62"/>
      <c r="EF120" s="62"/>
      <c r="EG120" s="62"/>
      <c r="EH120" s="62"/>
      <c r="EI120" s="62"/>
      <c r="EJ120" s="62"/>
      <c r="EK120" s="62"/>
      <c r="EL120" s="62"/>
      <c r="EM120" s="62"/>
      <c r="EN120" s="62"/>
    </row>
    <row r="121" spans="43:144" outlineLevel="1" x14ac:dyDescent="0.2">
      <c r="AQ121" s="62"/>
      <c r="AR121" s="62"/>
      <c r="AS121" s="62"/>
      <c r="AT121" s="62"/>
      <c r="AU121" s="62"/>
      <c r="AV121" s="62"/>
      <c r="AW121" s="62"/>
      <c r="AX121" s="62"/>
      <c r="AY121" s="62"/>
      <c r="AZ121" s="62"/>
      <c r="BA121" s="62"/>
      <c r="BB121" s="62"/>
      <c r="BC121" s="62"/>
      <c r="BD121" s="62"/>
      <c r="BE121" s="62"/>
      <c r="BF121" s="62"/>
      <c r="BG121" s="62"/>
      <c r="BH121" s="62"/>
      <c r="BI121" s="62"/>
      <c r="BJ121" s="62"/>
      <c r="BK121" s="62"/>
      <c r="BL121" s="62"/>
      <c r="BM121" s="62"/>
      <c r="BN121" s="62"/>
      <c r="BO121" s="62"/>
      <c r="BP121" s="62"/>
      <c r="BQ121" s="62"/>
      <c r="BR121" s="62"/>
      <c r="BS121" s="62"/>
      <c r="BT121" s="62"/>
      <c r="BU121" s="62"/>
      <c r="BV121" s="62"/>
      <c r="BW121" s="62"/>
      <c r="BX121" s="62"/>
      <c r="BY121" s="62"/>
      <c r="BZ121" s="62"/>
      <c r="CA121" s="62"/>
      <c r="CB121" s="62"/>
      <c r="CC121" s="62"/>
      <c r="CD121" s="62"/>
      <c r="CE121" s="62"/>
      <c r="CF121" s="62"/>
      <c r="CG121" s="62"/>
      <c r="CH121" s="62"/>
      <c r="CI121" s="62"/>
      <c r="CJ121" s="62"/>
      <c r="CK121" s="62"/>
      <c r="CL121" s="62"/>
      <c r="CM121" s="62"/>
      <c r="CN121" s="62"/>
      <c r="CO121" s="62"/>
      <c r="CP121" s="62"/>
      <c r="CQ121" s="62"/>
      <c r="CR121" s="62"/>
      <c r="CS121" s="62"/>
      <c r="CT121" s="62"/>
      <c r="CU121" s="62"/>
      <c r="CV121" s="62"/>
      <c r="CW121" s="62"/>
      <c r="CX121" s="62"/>
      <c r="CY121" s="62"/>
      <c r="CZ121" s="62"/>
      <c r="DA121" s="62"/>
      <c r="DB121" s="62"/>
      <c r="DC121" s="62"/>
      <c r="DD121" s="62"/>
      <c r="DE121" s="62"/>
      <c r="DF121" s="62"/>
      <c r="DG121" s="62"/>
      <c r="DH121" s="62"/>
      <c r="DI121" s="62"/>
      <c r="DJ121" s="62"/>
      <c r="DK121" s="62"/>
      <c r="DL121" s="62"/>
      <c r="DM121" s="62"/>
      <c r="DN121" s="62"/>
      <c r="DO121" s="62"/>
      <c r="DP121" s="62"/>
      <c r="DQ121" s="62"/>
      <c r="DR121" s="62"/>
      <c r="DS121" s="62"/>
      <c r="DT121" s="62"/>
      <c r="DU121" s="62"/>
      <c r="DV121" s="62"/>
      <c r="DW121" s="62"/>
      <c r="DX121" s="62"/>
      <c r="DY121" s="62"/>
      <c r="DZ121" s="62"/>
      <c r="EA121" s="62"/>
      <c r="EB121" s="62"/>
      <c r="EC121" s="62"/>
      <c r="ED121" s="62"/>
      <c r="EE121" s="62"/>
      <c r="EF121" s="62"/>
      <c r="EG121" s="62"/>
      <c r="EH121" s="62"/>
      <c r="EI121" s="62"/>
      <c r="EJ121" s="62"/>
      <c r="EK121" s="62"/>
      <c r="EL121" s="62"/>
      <c r="EM121" s="62"/>
      <c r="EN121" s="62"/>
    </row>
    <row r="122" spans="43:144" outlineLevel="1" x14ac:dyDescent="0.2">
      <c r="AQ122" s="62"/>
      <c r="AR122" s="62"/>
      <c r="AS122" s="62"/>
      <c r="AT122" s="62"/>
      <c r="AU122" s="62"/>
      <c r="AV122" s="62"/>
      <c r="AW122" s="62"/>
      <c r="AX122" s="62"/>
      <c r="AY122" s="62"/>
      <c r="AZ122" s="62"/>
      <c r="BA122" s="62"/>
      <c r="BB122" s="62"/>
      <c r="BC122" s="62"/>
      <c r="BD122" s="62"/>
      <c r="BE122" s="62"/>
      <c r="BF122" s="62"/>
      <c r="BG122" s="62"/>
      <c r="BH122" s="62"/>
      <c r="BI122" s="62"/>
      <c r="BJ122" s="62"/>
      <c r="BK122" s="62"/>
      <c r="BL122" s="62"/>
      <c r="BM122" s="62"/>
      <c r="BN122" s="62"/>
      <c r="BO122" s="62"/>
      <c r="BP122" s="62"/>
      <c r="BQ122" s="62"/>
      <c r="BR122" s="62"/>
      <c r="BS122" s="62"/>
      <c r="BT122" s="62"/>
      <c r="BU122" s="62"/>
      <c r="BV122" s="62"/>
      <c r="BW122" s="62"/>
      <c r="BX122" s="62"/>
      <c r="BY122" s="62"/>
      <c r="BZ122" s="62"/>
      <c r="CA122" s="62"/>
      <c r="CB122" s="62"/>
      <c r="CC122" s="62"/>
      <c r="CD122" s="62"/>
      <c r="CE122" s="62"/>
      <c r="CF122" s="62"/>
      <c r="CG122" s="62"/>
      <c r="CH122" s="62"/>
      <c r="CI122" s="62"/>
      <c r="CJ122" s="62"/>
      <c r="CK122" s="62"/>
      <c r="CL122" s="62"/>
      <c r="CM122" s="62"/>
      <c r="CN122" s="62"/>
      <c r="CO122" s="62"/>
      <c r="CP122" s="62"/>
      <c r="CQ122" s="62"/>
      <c r="CR122" s="62"/>
      <c r="CS122" s="62"/>
      <c r="CT122" s="62"/>
      <c r="CU122" s="62"/>
      <c r="CV122" s="62"/>
      <c r="CW122" s="62"/>
      <c r="CX122" s="62"/>
      <c r="CY122" s="62"/>
      <c r="CZ122" s="62"/>
      <c r="DA122" s="62"/>
      <c r="DB122" s="62"/>
      <c r="DC122" s="62"/>
      <c r="DD122" s="62"/>
      <c r="DE122" s="62"/>
      <c r="DF122" s="62"/>
      <c r="DG122" s="62"/>
      <c r="DH122" s="62"/>
      <c r="DI122" s="62"/>
      <c r="DJ122" s="62"/>
      <c r="DK122" s="62"/>
      <c r="DL122" s="62"/>
      <c r="DM122" s="62"/>
      <c r="DN122" s="62"/>
      <c r="DO122" s="62"/>
      <c r="DP122" s="62"/>
      <c r="DQ122" s="62"/>
      <c r="DR122" s="62"/>
      <c r="DS122" s="62"/>
      <c r="DT122" s="62"/>
      <c r="DU122" s="62"/>
      <c r="DV122" s="62"/>
      <c r="DW122" s="62"/>
      <c r="DX122" s="62"/>
      <c r="DY122" s="62"/>
      <c r="DZ122" s="62"/>
      <c r="EA122" s="62"/>
      <c r="EB122" s="62"/>
      <c r="EC122" s="62"/>
      <c r="ED122" s="62"/>
      <c r="EE122" s="62"/>
      <c r="EF122" s="62"/>
      <c r="EG122" s="62"/>
      <c r="EH122" s="62"/>
      <c r="EI122" s="62"/>
      <c r="EJ122" s="62"/>
      <c r="EK122" s="62"/>
      <c r="EL122" s="62"/>
      <c r="EM122" s="62"/>
      <c r="EN122" s="62"/>
    </row>
    <row r="123" spans="43:144" outlineLevel="1" x14ac:dyDescent="0.2">
      <c r="AQ123" s="62"/>
      <c r="AR123" s="62"/>
      <c r="AS123" s="62"/>
      <c r="AT123" s="62"/>
      <c r="AU123" s="62"/>
      <c r="AV123" s="62"/>
      <c r="AW123" s="62"/>
      <c r="AX123" s="62"/>
      <c r="AY123" s="62"/>
      <c r="AZ123" s="62"/>
      <c r="BA123" s="62"/>
      <c r="BB123" s="62"/>
      <c r="BC123" s="62"/>
      <c r="BD123" s="62"/>
      <c r="BE123" s="62"/>
      <c r="BF123" s="62"/>
      <c r="BG123" s="62"/>
      <c r="BH123" s="62"/>
      <c r="BI123" s="62"/>
      <c r="BJ123" s="62"/>
      <c r="BK123" s="62"/>
      <c r="BL123" s="62"/>
      <c r="BM123" s="62"/>
      <c r="BN123" s="62"/>
      <c r="BO123" s="62"/>
      <c r="BP123" s="62"/>
      <c r="BQ123" s="62"/>
      <c r="BR123" s="62"/>
      <c r="BS123" s="62"/>
      <c r="BT123" s="62"/>
      <c r="BU123" s="62"/>
      <c r="BV123" s="62"/>
      <c r="BW123" s="62"/>
      <c r="BX123" s="62"/>
      <c r="BY123" s="62"/>
      <c r="BZ123" s="62"/>
      <c r="CA123" s="62"/>
      <c r="CB123" s="62"/>
      <c r="CC123" s="62"/>
      <c r="CD123" s="62"/>
      <c r="CE123" s="62"/>
      <c r="CF123" s="62"/>
      <c r="CG123" s="62"/>
      <c r="CH123" s="62"/>
      <c r="CI123" s="62"/>
      <c r="CJ123" s="62"/>
      <c r="CK123" s="62"/>
      <c r="CL123" s="62"/>
      <c r="CM123" s="62"/>
      <c r="CN123" s="62"/>
      <c r="CO123" s="62"/>
      <c r="CP123" s="62"/>
      <c r="CQ123" s="62"/>
      <c r="CR123" s="62"/>
      <c r="CS123" s="62"/>
      <c r="CT123" s="62"/>
      <c r="CU123" s="62"/>
      <c r="CV123" s="62"/>
      <c r="CW123" s="62"/>
      <c r="CX123" s="62"/>
      <c r="CY123" s="62"/>
      <c r="CZ123" s="62"/>
      <c r="DA123" s="62"/>
      <c r="DB123" s="62"/>
      <c r="DC123" s="62"/>
      <c r="DD123" s="62"/>
      <c r="DE123" s="62"/>
      <c r="DF123" s="62"/>
      <c r="DG123" s="62"/>
      <c r="DH123" s="62"/>
      <c r="DI123" s="62"/>
      <c r="DJ123" s="62"/>
      <c r="DK123" s="62"/>
      <c r="DL123" s="62"/>
      <c r="DM123" s="62"/>
      <c r="DN123" s="62"/>
      <c r="DO123" s="62"/>
      <c r="DP123" s="62"/>
      <c r="DQ123" s="62"/>
      <c r="DR123" s="62"/>
      <c r="DS123" s="62"/>
      <c r="DT123" s="62"/>
      <c r="DU123" s="62"/>
      <c r="DV123" s="62"/>
      <c r="DW123" s="62"/>
      <c r="DX123" s="62"/>
      <c r="DY123" s="62"/>
      <c r="DZ123" s="62"/>
      <c r="EA123" s="62"/>
      <c r="EB123" s="62"/>
      <c r="EC123" s="62"/>
      <c r="ED123" s="62"/>
      <c r="EE123" s="62"/>
      <c r="EF123" s="62"/>
      <c r="EG123" s="62"/>
      <c r="EH123" s="62"/>
      <c r="EI123" s="62"/>
      <c r="EJ123" s="62"/>
      <c r="EK123" s="62"/>
      <c r="EL123" s="62"/>
      <c r="EM123" s="62"/>
      <c r="EN123" s="62"/>
    </row>
    <row r="124" spans="43:144" outlineLevel="1" x14ac:dyDescent="0.2">
      <c r="AQ124" s="62"/>
      <c r="AR124" s="62"/>
      <c r="AS124" s="62"/>
      <c r="AT124" s="62"/>
      <c r="AU124" s="62"/>
      <c r="AV124" s="62"/>
      <c r="AW124" s="62"/>
      <c r="AX124" s="62"/>
      <c r="AY124" s="62"/>
      <c r="AZ124" s="62"/>
      <c r="BA124" s="62"/>
      <c r="BB124" s="62"/>
      <c r="BC124" s="62"/>
      <c r="BD124" s="62"/>
      <c r="BE124" s="62"/>
      <c r="BF124" s="62"/>
      <c r="BG124" s="62"/>
      <c r="BH124" s="62"/>
      <c r="BI124" s="62"/>
      <c r="BJ124" s="62"/>
      <c r="BK124" s="62"/>
      <c r="BL124" s="62"/>
      <c r="BM124" s="62"/>
      <c r="BN124" s="62"/>
      <c r="BO124" s="62"/>
      <c r="BP124" s="62"/>
      <c r="BQ124" s="62"/>
      <c r="BR124" s="62"/>
      <c r="BS124" s="62"/>
      <c r="BT124" s="62"/>
      <c r="BU124" s="62"/>
      <c r="BV124" s="62"/>
      <c r="BW124" s="62"/>
      <c r="BX124" s="62"/>
      <c r="BY124" s="62"/>
      <c r="BZ124" s="62"/>
      <c r="CA124" s="62"/>
      <c r="CB124" s="62"/>
      <c r="CC124" s="62"/>
      <c r="CD124" s="62"/>
      <c r="CE124" s="62"/>
      <c r="CF124" s="62"/>
      <c r="CG124" s="62"/>
      <c r="CH124" s="62"/>
      <c r="CI124" s="62"/>
      <c r="CJ124" s="62"/>
      <c r="CK124" s="62"/>
      <c r="CL124" s="62"/>
      <c r="CM124" s="62"/>
      <c r="CN124" s="62"/>
      <c r="CO124" s="62"/>
      <c r="CP124" s="62"/>
      <c r="CQ124" s="62"/>
      <c r="CR124" s="62"/>
      <c r="CS124" s="62"/>
      <c r="CT124" s="62"/>
      <c r="CU124" s="62"/>
      <c r="CV124" s="62"/>
      <c r="CW124" s="62"/>
      <c r="CX124" s="62"/>
      <c r="CY124" s="62"/>
      <c r="CZ124" s="62"/>
      <c r="DA124" s="62"/>
      <c r="DB124" s="62"/>
      <c r="DC124" s="62"/>
      <c r="DD124" s="62"/>
      <c r="DE124" s="62"/>
      <c r="DF124" s="62"/>
      <c r="DG124" s="62"/>
      <c r="DH124" s="62"/>
      <c r="DI124" s="62"/>
      <c r="DJ124" s="62"/>
      <c r="DK124" s="62"/>
      <c r="DL124" s="62"/>
      <c r="DM124" s="62"/>
      <c r="DN124" s="62"/>
      <c r="DO124" s="62"/>
      <c r="DP124" s="62"/>
      <c r="DQ124" s="62"/>
      <c r="DR124" s="62"/>
      <c r="DS124" s="62"/>
      <c r="DT124" s="62"/>
      <c r="DU124" s="62"/>
      <c r="DV124" s="62"/>
      <c r="DW124" s="62"/>
      <c r="DX124" s="62"/>
      <c r="DY124" s="62"/>
      <c r="DZ124" s="62"/>
      <c r="EA124" s="62"/>
      <c r="EB124" s="62"/>
      <c r="EC124" s="62"/>
      <c r="ED124" s="62"/>
      <c r="EE124" s="62"/>
      <c r="EF124" s="62"/>
      <c r="EG124" s="62"/>
      <c r="EH124" s="62"/>
      <c r="EI124" s="62"/>
      <c r="EJ124" s="62"/>
      <c r="EK124" s="62"/>
      <c r="EL124" s="62"/>
      <c r="EM124" s="62"/>
      <c r="EN124" s="62"/>
    </row>
    <row r="125" spans="43:144" outlineLevel="1" x14ac:dyDescent="0.2">
      <c r="AQ125" s="62"/>
      <c r="AR125" s="62"/>
      <c r="AS125" s="62"/>
      <c r="AT125" s="62"/>
      <c r="AU125" s="62"/>
      <c r="AV125" s="62"/>
      <c r="AW125" s="62"/>
      <c r="AX125" s="62"/>
      <c r="AY125" s="62"/>
      <c r="AZ125" s="62"/>
      <c r="BA125" s="62"/>
      <c r="BB125" s="62"/>
      <c r="BC125" s="62"/>
      <c r="BD125" s="62"/>
      <c r="BE125" s="62"/>
      <c r="BF125" s="62"/>
      <c r="BG125" s="62"/>
      <c r="BH125" s="62"/>
      <c r="BI125" s="62"/>
      <c r="BJ125" s="62"/>
      <c r="BK125" s="62"/>
      <c r="BL125" s="62"/>
      <c r="BM125" s="62"/>
      <c r="BN125" s="62"/>
      <c r="BO125" s="62"/>
      <c r="BP125" s="62"/>
      <c r="BQ125" s="62"/>
      <c r="BR125" s="62"/>
      <c r="BS125" s="62"/>
      <c r="BT125" s="62"/>
      <c r="BU125" s="62"/>
      <c r="BV125" s="62"/>
      <c r="BW125" s="62"/>
      <c r="BX125" s="62"/>
      <c r="BY125" s="62"/>
      <c r="BZ125" s="62"/>
      <c r="CA125" s="62"/>
      <c r="CB125" s="62"/>
      <c r="CC125" s="62"/>
      <c r="CD125" s="62"/>
      <c r="CE125" s="62"/>
      <c r="CF125" s="62"/>
      <c r="CG125" s="62"/>
      <c r="CH125" s="62"/>
      <c r="CI125" s="62"/>
      <c r="CJ125" s="62"/>
      <c r="CK125" s="62"/>
      <c r="CL125" s="62"/>
      <c r="CM125" s="62"/>
      <c r="CN125" s="62"/>
      <c r="CO125" s="62"/>
      <c r="CP125" s="62"/>
      <c r="CQ125" s="62"/>
      <c r="CR125" s="62"/>
      <c r="CS125" s="62"/>
      <c r="CT125" s="62"/>
      <c r="CU125" s="62"/>
      <c r="CV125" s="62"/>
      <c r="CW125" s="62"/>
      <c r="CX125" s="62"/>
      <c r="CY125" s="62"/>
      <c r="CZ125" s="62"/>
      <c r="DA125" s="62"/>
      <c r="DB125" s="62"/>
      <c r="DC125" s="62"/>
      <c r="DD125" s="62"/>
      <c r="DE125" s="62"/>
      <c r="DF125" s="62"/>
      <c r="DG125" s="62"/>
      <c r="DH125" s="62"/>
      <c r="DI125" s="62"/>
      <c r="DJ125" s="62"/>
      <c r="DK125" s="62"/>
      <c r="DL125" s="62"/>
      <c r="DM125" s="62"/>
      <c r="DN125" s="62"/>
      <c r="DO125" s="62"/>
      <c r="DP125" s="62"/>
      <c r="DQ125" s="62"/>
      <c r="DR125" s="62"/>
      <c r="DS125" s="62"/>
      <c r="DT125" s="62"/>
      <c r="DU125" s="62"/>
      <c r="DV125" s="62"/>
      <c r="DW125" s="62"/>
      <c r="DX125" s="62"/>
      <c r="DY125" s="62"/>
      <c r="DZ125" s="62"/>
      <c r="EA125" s="62"/>
      <c r="EB125" s="62"/>
      <c r="EC125" s="62"/>
      <c r="ED125" s="62"/>
      <c r="EE125" s="62"/>
      <c r="EF125" s="62"/>
      <c r="EG125" s="62"/>
      <c r="EH125" s="62"/>
      <c r="EI125" s="62"/>
      <c r="EJ125" s="62"/>
      <c r="EK125" s="62"/>
      <c r="EL125" s="62"/>
      <c r="EM125" s="62"/>
      <c r="EN125" s="62"/>
    </row>
    <row r="126" spans="43:144" outlineLevel="1" x14ac:dyDescent="0.2">
      <c r="AQ126" s="62"/>
      <c r="AR126" s="62"/>
      <c r="AS126" s="62"/>
      <c r="AT126" s="62"/>
      <c r="AU126" s="62"/>
      <c r="AV126" s="62"/>
      <c r="AW126" s="62"/>
      <c r="AX126" s="62"/>
      <c r="AY126" s="62"/>
      <c r="AZ126" s="62"/>
      <c r="BA126" s="62"/>
      <c r="BB126" s="62"/>
      <c r="BC126" s="62"/>
      <c r="BD126" s="62"/>
      <c r="BE126" s="62"/>
      <c r="BF126" s="62"/>
      <c r="BG126" s="62"/>
      <c r="BH126" s="62"/>
      <c r="BI126" s="62"/>
      <c r="BJ126" s="62"/>
      <c r="BK126" s="62"/>
      <c r="BL126" s="62"/>
      <c r="BM126" s="62"/>
      <c r="BN126" s="62"/>
      <c r="BO126" s="62"/>
      <c r="BP126" s="62"/>
      <c r="BQ126" s="62"/>
      <c r="BR126" s="62"/>
      <c r="BS126" s="62"/>
      <c r="BT126" s="62"/>
      <c r="BU126" s="62"/>
      <c r="BV126" s="62"/>
      <c r="BW126" s="62"/>
      <c r="BX126" s="62"/>
      <c r="BY126" s="62"/>
      <c r="BZ126" s="62"/>
      <c r="CA126" s="62"/>
      <c r="CB126" s="62"/>
      <c r="CC126" s="62"/>
      <c r="CD126" s="62"/>
      <c r="CE126" s="62"/>
      <c r="CF126" s="62"/>
      <c r="CG126" s="62"/>
      <c r="CH126" s="62"/>
      <c r="CI126" s="62"/>
      <c r="CJ126" s="62"/>
      <c r="CK126" s="62"/>
      <c r="CL126" s="62"/>
      <c r="CM126" s="62"/>
      <c r="CN126" s="62"/>
      <c r="CO126" s="62"/>
      <c r="CP126" s="62"/>
      <c r="CQ126" s="62"/>
      <c r="CR126" s="62"/>
      <c r="CS126" s="62"/>
      <c r="CT126" s="62"/>
      <c r="CU126" s="62"/>
      <c r="CV126" s="62"/>
      <c r="CW126" s="62"/>
      <c r="CX126" s="62"/>
      <c r="CY126" s="62"/>
      <c r="CZ126" s="62"/>
      <c r="DA126" s="62"/>
      <c r="DB126" s="62"/>
      <c r="DC126" s="62"/>
      <c r="DD126" s="62"/>
      <c r="DE126" s="62"/>
      <c r="DF126" s="62"/>
      <c r="DG126" s="62"/>
      <c r="DH126" s="62"/>
      <c r="DI126" s="62"/>
      <c r="DJ126" s="62"/>
      <c r="DK126" s="62"/>
      <c r="DL126" s="62"/>
      <c r="DM126" s="62"/>
      <c r="DN126" s="62"/>
      <c r="DO126" s="62"/>
      <c r="DP126" s="62"/>
      <c r="DQ126" s="62"/>
      <c r="DR126" s="62"/>
      <c r="DS126" s="62"/>
      <c r="DT126" s="62"/>
      <c r="DU126" s="62"/>
      <c r="DV126" s="62"/>
      <c r="DW126" s="62"/>
      <c r="DX126" s="62"/>
      <c r="DY126" s="62"/>
      <c r="DZ126" s="62"/>
      <c r="EA126" s="62"/>
      <c r="EB126" s="62"/>
      <c r="EC126" s="62"/>
      <c r="ED126" s="62"/>
      <c r="EE126" s="62"/>
      <c r="EF126" s="62"/>
      <c r="EG126" s="62"/>
      <c r="EH126" s="62"/>
      <c r="EI126" s="62"/>
      <c r="EJ126" s="62"/>
      <c r="EK126" s="62"/>
      <c r="EL126" s="62"/>
      <c r="EM126" s="62"/>
      <c r="EN126" s="62"/>
    </row>
    <row r="127" spans="43:144" outlineLevel="1" x14ac:dyDescent="0.2">
      <c r="AQ127" s="62"/>
      <c r="AR127" s="62"/>
      <c r="AS127" s="62"/>
      <c r="AT127" s="62"/>
      <c r="AU127" s="62"/>
      <c r="AV127" s="62"/>
      <c r="AW127" s="62"/>
      <c r="AX127" s="62"/>
      <c r="AY127" s="62"/>
      <c r="AZ127" s="62"/>
      <c r="BA127" s="62"/>
      <c r="BB127" s="62"/>
      <c r="BC127" s="62"/>
      <c r="BD127" s="62"/>
      <c r="BE127" s="62"/>
      <c r="BF127" s="62"/>
      <c r="BG127" s="62"/>
      <c r="BH127" s="62"/>
      <c r="BI127" s="62"/>
      <c r="BJ127" s="62"/>
      <c r="BK127" s="62"/>
      <c r="BL127" s="62"/>
      <c r="BM127" s="62"/>
      <c r="BN127" s="62"/>
      <c r="BO127" s="62"/>
      <c r="BP127" s="62"/>
      <c r="BQ127" s="62"/>
      <c r="BR127" s="62"/>
      <c r="BS127" s="62"/>
      <c r="BT127" s="62"/>
      <c r="BU127" s="62"/>
      <c r="BV127" s="62"/>
      <c r="BW127" s="62"/>
      <c r="BX127" s="62"/>
      <c r="BY127" s="62"/>
      <c r="BZ127" s="62"/>
      <c r="CA127" s="62"/>
      <c r="CB127" s="62"/>
      <c r="CC127" s="62"/>
      <c r="CD127" s="62"/>
      <c r="CE127" s="62"/>
      <c r="CF127" s="62"/>
      <c r="CG127" s="62"/>
      <c r="CH127" s="62"/>
      <c r="CI127" s="62"/>
      <c r="CJ127" s="62"/>
      <c r="CK127" s="62"/>
      <c r="CL127" s="62"/>
      <c r="CM127" s="62"/>
      <c r="CN127" s="62"/>
      <c r="CO127" s="62"/>
      <c r="CP127" s="62"/>
      <c r="CQ127" s="62"/>
      <c r="CR127" s="62"/>
      <c r="CS127" s="62"/>
      <c r="CT127" s="62"/>
      <c r="CU127" s="62"/>
      <c r="CV127" s="62"/>
      <c r="CW127" s="62"/>
      <c r="CX127" s="62"/>
      <c r="CY127" s="62"/>
      <c r="CZ127" s="62"/>
      <c r="DA127" s="62"/>
      <c r="DB127" s="62"/>
      <c r="DC127" s="62"/>
      <c r="DD127" s="62"/>
      <c r="DE127" s="62"/>
      <c r="DF127" s="62"/>
      <c r="DG127" s="62"/>
      <c r="DH127" s="62"/>
      <c r="DI127" s="62"/>
      <c r="DJ127" s="62"/>
      <c r="DK127" s="62"/>
      <c r="DL127" s="62"/>
      <c r="DM127" s="62"/>
      <c r="DN127" s="62"/>
      <c r="DO127" s="62"/>
      <c r="DP127" s="62"/>
      <c r="DQ127" s="62"/>
      <c r="DR127" s="62"/>
      <c r="DS127" s="62"/>
      <c r="DT127" s="62"/>
      <c r="DU127" s="62"/>
      <c r="DV127" s="62"/>
      <c r="DW127" s="62"/>
      <c r="DX127" s="62"/>
      <c r="DY127" s="62"/>
      <c r="DZ127" s="62"/>
      <c r="EA127" s="62"/>
      <c r="EB127" s="62"/>
      <c r="EC127" s="62"/>
      <c r="ED127" s="62"/>
      <c r="EE127" s="62"/>
      <c r="EF127" s="62"/>
      <c r="EG127" s="62"/>
      <c r="EH127" s="62"/>
      <c r="EI127" s="62"/>
      <c r="EJ127" s="62"/>
      <c r="EK127" s="62"/>
      <c r="EL127" s="62"/>
      <c r="EM127" s="62"/>
      <c r="EN127" s="62"/>
    </row>
    <row r="128" spans="43:144" outlineLevel="1" x14ac:dyDescent="0.2">
      <c r="AQ128" s="62"/>
      <c r="AR128" s="62"/>
      <c r="AS128" s="62"/>
      <c r="AT128" s="62"/>
      <c r="AU128" s="62"/>
      <c r="AV128" s="62"/>
      <c r="AW128" s="62"/>
      <c r="AX128" s="62"/>
      <c r="AY128" s="62"/>
      <c r="AZ128" s="62"/>
      <c r="BA128" s="62"/>
      <c r="BB128" s="62"/>
      <c r="BC128" s="62"/>
      <c r="BD128" s="62"/>
      <c r="BE128" s="62"/>
      <c r="BF128" s="62"/>
      <c r="BG128" s="62"/>
      <c r="BH128" s="62"/>
      <c r="BI128" s="62"/>
      <c r="BJ128" s="62"/>
      <c r="BK128" s="62"/>
      <c r="BL128" s="62"/>
      <c r="BM128" s="62"/>
      <c r="BN128" s="62"/>
      <c r="BO128" s="62"/>
      <c r="BP128" s="62"/>
      <c r="BQ128" s="62"/>
      <c r="BR128" s="62"/>
      <c r="BS128" s="62"/>
      <c r="BT128" s="62"/>
      <c r="BU128" s="62"/>
      <c r="BV128" s="62"/>
      <c r="BW128" s="62"/>
      <c r="BX128" s="62"/>
      <c r="BY128" s="62"/>
      <c r="BZ128" s="62"/>
      <c r="CA128" s="62"/>
      <c r="CB128" s="62"/>
      <c r="CC128" s="62"/>
      <c r="CD128" s="62"/>
      <c r="CE128" s="62"/>
      <c r="CF128" s="62"/>
      <c r="CG128" s="62"/>
      <c r="CH128" s="62"/>
      <c r="CI128" s="62"/>
      <c r="CJ128" s="62"/>
      <c r="CK128" s="62"/>
      <c r="CL128" s="62"/>
      <c r="CM128" s="62"/>
      <c r="CN128" s="62"/>
      <c r="CO128" s="62"/>
      <c r="CP128" s="62"/>
      <c r="CQ128" s="62"/>
      <c r="CR128" s="62"/>
      <c r="CS128" s="62"/>
      <c r="CT128" s="62"/>
      <c r="CU128" s="62"/>
      <c r="CV128" s="62"/>
      <c r="CW128" s="62"/>
      <c r="CX128" s="62"/>
      <c r="CY128" s="62"/>
      <c r="CZ128" s="62"/>
      <c r="DA128" s="62"/>
      <c r="DB128" s="62"/>
      <c r="DC128" s="62"/>
      <c r="DD128" s="62"/>
      <c r="DE128" s="62"/>
      <c r="DF128" s="62"/>
      <c r="DG128" s="62"/>
      <c r="DH128" s="62"/>
      <c r="DI128" s="62"/>
      <c r="DJ128" s="62"/>
      <c r="DK128" s="62"/>
      <c r="DL128" s="62"/>
      <c r="DM128" s="62"/>
      <c r="DN128" s="62"/>
      <c r="DO128" s="62"/>
      <c r="DP128" s="62"/>
      <c r="DQ128" s="62"/>
      <c r="DR128" s="62"/>
      <c r="DS128" s="62"/>
      <c r="DT128" s="62"/>
      <c r="DU128" s="62"/>
      <c r="DV128" s="62"/>
      <c r="DW128" s="62"/>
      <c r="DX128" s="62"/>
      <c r="DY128" s="62"/>
      <c r="DZ128" s="62"/>
      <c r="EA128" s="62"/>
      <c r="EB128" s="62"/>
      <c r="EC128" s="62"/>
      <c r="ED128" s="62"/>
      <c r="EE128" s="62"/>
      <c r="EF128" s="62"/>
      <c r="EG128" s="62"/>
      <c r="EH128" s="62"/>
      <c r="EI128" s="62"/>
      <c r="EJ128" s="62"/>
      <c r="EK128" s="62"/>
      <c r="EL128" s="62"/>
      <c r="EM128" s="62"/>
      <c r="EN128" s="62"/>
    </row>
    <row r="129" spans="1:144" x14ac:dyDescent="0.2">
      <c r="A129" s="75"/>
      <c r="AQ129" s="62"/>
      <c r="AR129" s="62"/>
      <c r="AS129" s="62"/>
      <c r="AT129" s="62"/>
      <c r="AU129" s="62"/>
      <c r="AV129" s="62"/>
      <c r="AW129" s="62"/>
      <c r="AX129" s="62"/>
      <c r="AY129" s="62"/>
      <c r="AZ129" s="62"/>
      <c r="BA129" s="62"/>
      <c r="BB129" s="62"/>
      <c r="BC129" s="62"/>
      <c r="BD129" s="62"/>
      <c r="BE129" s="62"/>
      <c r="BF129" s="62"/>
      <c r="BG129" s="62"/>
      <c r="BH129" s="62"/>
      <c r="BI129" s="62"/>
      <c r="BJ129" s="62"/>
      <c r="BK129" s="62"/>
      <c r="BL129" s="62"/>
      <c r="BM129" s="62"/>
      <c r="BN129" s="62"/>
      <c r="BO129" s="62"/>
      <c r="BP129" s="62"/>
      <c r="BQ129" s="62"/>
      <c r="BR129" s="62"/>
      <c r="BS129" s="62"/>
      <c r="BT129" s="62"/>
      <c r="BU129" s="62"/>
      <c r="BV129" s="62"/>
      <c r="BW129" s="62"/>
      <c r="BX129" s="62"/>
      <c r="BY129" s="62"/>
      <c r="BZ129" s="62"/>
      <c r="CA129" s="62"/>
      <c r="CB129" s="62"/>
      <c r="CC129" s="62"/>
      <c r="CD129" s="62"/>
      <c r="CE129" s="62"/>
      <c r="CF129" s="62"/>
      <c r="CG129" s="62"/>
      <c r="CH129" s="62"/>
      <c r="CI129" s="62"/>
      <c r="CJ129" s="62"/>
      <c r="CK129" s="62"/>
      <c r="CL129" s="62"/>
      <c r="CM129" s="62"/>
      <c r="CN129" s="62"/>
      <c r="CO129" s="62"/>
      <c r="CP129" s="62"/>
      <c r="CQ129" s="62"/>
      <c r="CR129" s="62"/>
      <c r="CS129" s="62"/>
      <c r="CT129" s="62"/>
      <c r="CU129" s="62"/>
      <c r="CV129" s="62"/>
      <c r="CW129" s="62"/>
      <c r="CX129" s="62"/>
      <c r="CY129" s="62"/>
      <c r="CZ129" s="62"/>
      <c r="DA129" s="62"/>
      <c r="DB129" s="62"/>
      <c r="DC129" s="62"/>
      <c r="DD129" s="62"/>
      <c r="DE129" s="62"/>
      <c r="DF129" s="62"/>
      <c r="DG129" s="62"/>
      <c r="DH129" s="62"/>
      <c r="DI129" s="62"/>
      <c r="DJ129" s="62"/>
      <c r="DK129" s="62"/>
      <c r="DL129" s="62"/>
      <c r="DM129" s="62"/>
      <c r="DN129" s="62"/>
      <c r="DO129" s="62"/>
      <c r="DP129" s="62"/>
      <c r="DQ129" s="62"/>
      <c r="DR129" s="62"/>
      <c r="DS129" s="62"/>
      <c r="DT129" s="62"/>
      <c r="DU129" s="62"/>
      <c r="DV129" s="62"/>
      <c r="DW129" s="62"/>
      <c r="DX129" s="62"/>
      <c r="DY129" s="62"/>
      <c r="DZ129" s="62"/>
      <c r="EA129" s="62"/>
      <c r="EB129" s="62"/>
      <c r="EC129" s="62"/>
      <c r="ED129" s="62"/>
      <c r="EE129" s="62"/>
      <c r="EF129" s="62"/>
      <c r="EG129" s="62"/>
      <c r="EH129" s="62"/>
      <c r="EI129" s="62"/>
      <c r="EJ129" s="62"/>
      <c r="EK129" s="62"/>
      <c r="EL129" s="62"/>
      <c r="EM129" s="62"/>
      <c r="EN129" s="62"/>
    </row>
    <row r="130" spans="1:144" x14ac:dyDescent="0.2">
      <c r="A130" s="14" t="s">
        <v>110</v>
      </c>
      <c r="AQ130" s="62"/>
      <c r="AR130" s="62"/>
      <c r="AS130" s="62"/>
      <c r="AT130" s="62"/>
      <c r="AU130" s="62"/>
      <c r="AV130" s="62"/>
      <c r="AW130" s="62"/>
      <c r="AX130" s="62"/>
      <c r="AY130" s="62"/>
      <c r="AZ130" s="62"/>
      <c r="BA130" s="62"/>
      <c r="BB130" s="62"/>
      <c r="BC130" s="62"/>
      <c r="BD130" s="62"/>
      <c r="BE130" s="62"/>
      <c r="BF130" s="62"/>
      <c r="BG130" s="62"/>
      <c r="BH130" s="62"/>
      <c r="BI130" s="62"/>
      <c r="BJ130" s="62"/>
      <c r="BK130" s="62"/>
      <c r="BL130" s="62"/>
      <c r="BM130" s="62"/>
      <c r="BN130" s="62"/>
      <c r="BO130" s="62"/>
      <c r="BP130" s="62"/>
      <c r="BQ130" s="62"/>
      <c r="BR130" s="62"/>
      <c r="BS130" s="62"/>
      <c r="BT130" s="62"/>
      <c r="BU130" s="62"/>
      <c r="BV130" s="62"/>
      <c r="BW130" s="62"/>
      <c r="BX130" s="62"/>
      <c r="BY130" s="62"/>
      <c r="BZ130" s="62"/>
      <c r="CA130" s="62"/>
      <c r="CB130" s="62"/>
      <c r="CC130" s="62"/>
      <c r="CD130" s="62"/>
      <c r="CE130" s="62"/>
      <c r="CF130" s="62"/>
      <c r="CG130" s="62"/>
      <c r="CH130" s="62"/>
      <c r="CI130" s="62"/>
      <c r="CJ130" s="62"/>
      <c r="CK130" s="62"/>
      <c r="CL130" s="62"/>
      <c r="CM130" s="62"/>
      <c r="CN130" s="62"/>
      <c r="CO130" s="62"/>
      <c r="CP130" s="62"/>
      <c r="CQ130" s="62"/>
      <c r="CR130" s="62"/>
      <c r="CS130" s="62"/>
      <c r="CT130" s="62"/>
      <c r="CU130" s="62"/>
      <c r="CV130" s="62"/>
      <c r="CW130" s="62"/>
      <c r="CX130" s="62"/>
      <c r="CY130" s="62"/>
      <c r="CZ130" s="62"/>
      <c r="DA130" s="62"/>
      <c r="DB130" s="62"/>
      <c r="DC130" s="62"/>
      <c r="DD130" s="62"/>
      <c r="DE130" s="62"/>
      <c r="DF130" s="62"/>
      <c r="DG130" s="62"/>
      <c r="DH130" s="62"/>
      <c r="DI130" s="62"/>
      <c r="DJ130" s="62"/>
      <c r="DK130" s="62"/>
      <c r="DL130" s="62"/>
      <c r="DM130" s="62"/>
      <c r="DN130" s="62"/>
      <c r="DO130" s="62"/>
      <c r="DP130" s="62"/>
      <c r="DQ130" s="62"/>
      <c r="DR130" s="62"/>
      <c r="DS130" s="62"/>
      <c r="DT130" s="62"/>
      <c r="DU130" s="62"/>
      <c r="DV130" s="62"/>
      <c r="DW130" s="62"/>
      <c r="DX130" s="62"/>
      <c r="DY130" s="62"/>
      <c r="DZ130" s="62"/>
      <c r="EA130" s="62"/>
      <c r="EB130" s="62"/>
      <c r="EC130" s="62"/>
      <c r="ED130" s="62"/>
      <c r="EE130" s="62"/>
      <c r="EF130" s="62"/>
      <c r="EG130" s="62"/>
      <c r="EH130" s="62"/>
      <c r="EI130" s="62"/>
      <c r="EJ130" s="62"/>
      <c r="EK130" s="62"/>
      <c r="EL130" s="62"/>
      <c r="EM130" s="62"/>
      <c r="EN130" s="62"/>
    </row>
    <row r="131" spans="1:144" outlineLevel="1" x14ac:dyDescent="0.2">
      <c r="AQ131" s="62"/>
      <c r="AR131" s="62"/>
      <c r="AS131" s="62"/>
      <c r="AT131" s="62"/>
      <c r="AU131" s="62"/>
      <c r="AV131" s="62"/>
      <c r="AW131" s="62"/>
      <c r="AX131" s="62"/>
      <c r="AY131" s="62"/>
      <c r="AZ131" s="62"/>
      <c r="BA131" s="62"/>
      <c r="BB131" s="62"/>
      <c r="BC131" s="62"/>
      <c r="BD131" s="62"/>
      <c r="BE131" s="62"/>
      <c r="BF131" s="62"/>
      <c r="BG131" s="62"/>
      <c r="BH131" s="62"/>
      <c r="BI131" s="62"/>
      <c r="BJ131" s="62"/>
      <c r="BK131" s="62"/>
      <c r="BL131" s="62"/>
      <c r="BM131" s="62"/>
      <c r="BN131" s="62"/>
      <c r="BO131" s="62"/>
      <c r="BP131" s="62"/>
      <c r="BQ131" s="62"/>
      <c r="BR131" s="62"/>
      <c r="BS131" s="62"/>
      <c r="BT131" s="62"/>
      <c r="BU131" s="62"/>
      <c r="BV131" s="62"/>
      <c r="BW131" s="62"/>
      <c r="BX131" s="62"/>
      <c r="BY131" s="62"/>
      <c r="BZ131" s="62"/>
      <c r="CA131" s="62"/>
      <c r="CB131" s="62"/>
      <c r="CC131" s="62"/>
      <c r="CD131" s="62"/>
      <c r="CE131" s="62"/>
      <c r="CF131" s="62"/>
      <c r="CG131" s="62"/>
      <c r="CH131" s="62"/>
      <c r="CI131" s="62"/>
      <c r="CJ131" s="62"/>
      <c r="CK131" s="62"/>
      <c r="CL131" s="62"/>
      <c r="CM131" s="62"/>
      <c r="CN131" s="62"/>
      <c r="CO131" s="62"/>
      <c r="CP131" s="62"/>
      <c r="CQ131" s="62"/>
      <c r="CR131" s="62"/>
      <c r="CS131" s="62"/>
      <c r="CT131" s="62"/>
      <c r="CU131" s="62"/>
      <c r="CV131" s="62"/>
      <c r="CW131" s="62"/>
      <c r="CX131" s="62"/>
      <c r="CY131" s="62"/>
      <c r="CZ131" s="62"/>
      <c r="DA131" s="62"/>
      <c r="DB131" s="62"/>
      <c r="DC131" s="62"/>
      <c r="DD131" s="62"/>
      <c r="DE131" s="62"/>
      <c r="DF131" s="62"/>
      <c r="DG131" s="62"/>
      <c r="DH131" s="62"/>
      <c r="DI131" s="62"/>
      <c r="DJ131" s="62"/>
      <c r="DK131" s="62"/>
      <c r="DL131" s="62"/>
      <c r="DM131" s="62"/>
      <c r="DN131" s="62"/>
      <c r="DO131" s="62"/>
      <c r="DP131" s="62"/>
      <c r="DQ131" s="62"/>
      <c r="DR131" s="62"/>
      <c r="DS131" s="62"/>
      <c r="DT131" s="62"/>
      <c r="DU131" s="62"/>
      <c r="DV131" s="62"/>
      <c r="DW131" s="62"/>
      <c r="DX131" s="62"/>
      <c r="DY131" s="62"/>
      <c r="DZ131" s="62"/>
      <c r="EA131" s="62"/>
      <c r="EB131" s="62"/>
      <c r="EC131" s="62"/>
      <c r="ED131" s="62"/>
      <c r="EE131" s="62"/>
      <c r="EF131" s="62"/>
      <c r="EG131" s="62"/>
      <c r="EH131" s="62"/>
      <c r="EI131" s="62"/>
      <c r="EJ131" s="62"/>
      <c r="EK131" s="62"/>
      <c r="EL131" s="62"/>
      <c r="EM131" s="62"/>
      <c r="EN131" s="62"/>
    </row>
    <row r="132" spans="1:144" outlineLevel="1" x14ac:dyDescent="0.2">
      <c r="AQ132" s="62"/>
      <c r="AR132" s="62"/>
      <c r="AS132" s="62"/>
      <c r="AT132" s="62"/>
      <c r="AU132" s="62"/>
      <c r="AV132" s="62"/>
      <c r="AW132" s="62"/>
      <c r="AX132" s="62"/>
      <c r="AY132" s="62"/>
      <c r="AZ132" s="62"/>
      <c r="BA132" s="62"/>
      <c r="BB132" s="62"/>
      <c r="BC132" s="62"/>
      <c r="BD132" s="62"/>
      <c r="BE132" s="62"/>
      <c r="BF132" s="62"/>
      <c r="BG132" s="62"/>
      <c r="BH132" s="62"/>
      <c r="BI132" s="62"/>
      <c r="BJ132" s="62"/>
      <c r="BK132" s="62"/>
      <c r="BL132" s="62"/>
      <c r="BM132" s="62"/>
      <c r="BN132" s="62"/>
      <c r="BO132" s="62"/>
      <c r="BP132" s="62"/>
      <c r="BQ132" s="62"/>
      <c r="BR132" s="62"/>
      <c r="BS132" s="62"/>
      <c r="BT132" s="62"/>
      <c r="BU132" s="62"/>
      <c r="BV132" s="62"/>
      <c r="BW132" s="62"/>
      <c r="BX132" s="62"/>
      <c r="BY132" s="62"/>
      <c r="BZ132" s="62"/>
      <c r="CA132" s="62"/>
      <c r="CB132" s="62"/>
      <c r="CC132" s="62"/>
      <c r="CD132" s="62"/>
      <c r="CE132" s="62"/>
      <c r="CF132" s="62"/>
      <c r="CG132" s="62"/>
      <c r="CH132" s="62"/>
      <c r="CI132" s="62"/>
      <c r="CJ132" s="62"/>
      <c r="CK132" s="62"/>
      <c r="CL132" s="62"/>
      <c r="CM132" s="62"/>
      <c r="CN132" s="62"/>
      <c r="CO132" s="62"/>
      <c r="CP132" s="62"/>
      <c r="CQ132" s="62"/>
      <c r="CR132" s="62"/>
      <c r="CS132" s="62"/>
      <c r="CT132" s="62"/>
      <c r="CU132" s="62"/>
      <c r="CV132" s="62"/>
      <c r="CW132" s="62"/>
      <c r="CX132" s="62"/>
      <c r="CY132" s="62"/>
      <c r="CZ132" s="62"/>
      <c r="DA132" s="62"/>
      <c r="DB132" s="62"/>
      <c r="DC132" s="62"/>
      <c r="DD132" s="62"/>
      <c r="DE132" s="62"/>
      <c r="DF132" s="62"/>
      <c r="DG132" s="62"/>
      <c r="DH132" s="62"/>
      <c r="DI132" s="62"/>
      <c r="DJ132" s="62"/>
      <c r="DK132" s="62"/>
      <c r="DL132" s="62"/>
      <c r="DM132" s="62"/>
      <c r="DN132" s="62"/>
      <c r="DO132" s="62"/>
      <c r="DP132" s="62"/>
      <c r="DQ132" s="62"/>
      <c r="DR132" s="62"/>
      <c r="DS132" s="62"/>
      <c r="DT132" s="62"/>
      <c r="DU132" s="62"/>
      <c r="DV132" s="62"/>
      <c r="DW132" s="62"/>
      <c r="DX132" s="62"/>
      <c r="DY132" s="62"/>
      <c r="DZ132" s="62"/>
      <c r="EA132" s="62"/>
      <c r="EB132" s="62"/>
      <c r="EC132" s="62"/>
      <c r="ED132" s="62"/>
      <c r="EE132" s="62"/>
      <c r="EF132" s="62"/>
      <c r="EG132" s="62"/>
      <c r="EH132" s="62"/>
      <c r="EI132" s="62"/>
      <c r="EJ132" s="62"/>
      <c r="EK132" s="62"/>
      <c r="EL132" s="62"/>
      <c r="EM132" s="62"/>
      <c r="EN132" s="62"/>
    </row>
    <row r="133" spans="1:144" outlineLevel="1" x14ac:dyDescent="0.2">
      <c r="AQ133" s="62"/>
      <c r="AR133" s="62"/>
      <c r="AS133" s="62"/>
      <c r="AT133" s="62"/>
      <c r="AU133" s="62"/>
      <c r="AV133" s="62"/>
      <c r="AW133" s="62"/>
      <c r="AX133" s="62"/>
      <c r="AY133" s="62"/>
      <c r="AZ133" s="62"/>
      <c r="BA133" s="62"/>
      <c r="BB133" s="62"/>
      <c r="BC133" s="62"/>
      <c r="BD133" s="62"/>
      <c r="BE133" s="62"/>
      <c r="BF133" s="62"/>
      <c r="BG133" s="62"/>
      <c r="BH133" s="62"/>
      <c r="BI133" s="62"/>
      <c r="BJ133" s="62"/>
      <c r="BK133" s="62"/>
      <c r="BL133" s="62"/>
      <c r="BM133" s="62"/>
      <c r="BN133" s="62"/>
      <c r="BO133" s="62"/>
      <c r="BP133" s="62"/>
      <c r="BQ133" s="62"/>
      <c r="BR133" s="62"/>
      <c r="BS133" s="62"/>
      <c r="BT133" s="62"/>
      <c r="BU133" s="62"/>
      <c r="BV133" s="62"/>
      <c r="BW133" s="62"/>
      <c r="BX133" s="62"/>
      <c r="BY133" s="62"/>
      <c r="BZ133" s="62"/>
      <c r="CA133" s="62"/>
      <c r="CB133" s="62"/>
      <c r="CC133" s="62"/>
      <c r="CD133" s="62"/>
      <c r="CE133" s="62"/>
      <c r="CF133" s="62"/>
      <c r="CG133" s="62"/>
      <c r="CH133" s="62"/>
      <c r="CI133" s="62"/>
      <c r="CJ133" s="62"/>
      <c r="CK133" s="62"/>
      <c r="CL133" s="62"/>
      <c r="CM133" s="62"/>
      <c r="CN133" s="62"/>
      <c r="CO133" s="62"/>
      <c r="CP133" s="62"/>
      <c r="CQ133" s="62"/>
      <c r="CR133" s="62"/>
      <c r="CS133" s="62"/>
      <c r="CT133" s="62"/>
      <c r="CU133" s="62"/>
      <c r="CV133" s="62"/>
      <c r="CW133" s="62"/>
      <c r="CX133" s="62"/>
      <c r="CY133" s="62"/>
      <c r="CZ133" s="62"/>
      <c r="DA133" s="62"/>
      <c r="DB133" s="62"/>
      <c r="DC133" s="62"/>
      <c r="DD133" s="62"/>
      <c r="DE133" s="62"/>
      <c r="DF133" s="62"/>
      <c r="DG133" s="62"/>
      <c r="DH133" s="62"/>
      <c r="DI133" s="62"/>
      <c r="DJ133" s="62"/>
      <c r="DK133" s="62"/>
      <c r="DL133" s="62"/>
      <c r="DM133" s="62"/>
      <c r="DN133" s="62"/>
      <c r="DO133" s="62"/>
      <c r="DP133" s="62"/>
      <c r="DQ133" s="62"/>
      <c r="DR133" s="62"/>
      <c r="DS133" s="62"/>
      <c r="DT133" s="62"/>
      <c r="DU133" s="62"/>
      <c r="DV133" s="62"/>
      <c r="DW133" s="62"/>
      <c r="DX133" s="62"/>
      <c r="DY133" s="62"/>
      <c r="DZ133" s="62"/>
      <c r="EA133" s="62"/>
      <c r="EB133" s="62"/>
      <c r="EC133" s="62"/>
      <c r="ED133" s="62"/>
      <c r="EE133" s="62"/>
      <c r="EF133" s="62"/>
      <c r="EG133" s="62"/>
      <c r="EH133" s="62"/>
      <c r="EI133" s="62"/>
      <c r="EJ133" s="62"/>
      <c r="EK133" s="62"/>
      <c r="EL133" s="62"/>
      <c r="EM133" s="62"/>
      <c r="EN133" s="62"/>
    </row>
    <row r="134" spans="1:144" outlineLevel="1" x14ac:dyDescent="0.2">
      <c r="AQ134" s="62"/>
      <c r="AR134" s="62"/>
      <c r="AS134" s="62"/>
      <c r="AT134" s="62"/>
      <c r="AU134" s="62"/>
      <c r="AV134" s="62"/>
      <c r="AW134" s="62"/>
      <c r="AX134" s="62"/>
      <c r="AY134" s="62"/>
      <c r="AZ134" s="62"/>
      <c r="BA134" s="62"/>
      <c r="BB134" s="62"/>
      <c r="BC134" s="62"/>
      <c r="BD134" s="62"/>
      <c r="BE134" s="62"/>
      <c r="BF134" s="62"/>
      <c r="BG134" s="62"/>
      <c r="BH134" s="62"/>
      <c r="BI134" s="62"/>
      <c r="BJ134" s="62"/>
      <c r="BK134" s="62"/>
      <c r="BL134" s="62"/>
      <c r="BM134" s="62"/>
      <c r="BN134" s="62"/>
      <c r="BO134" s="62"/>
      <c r="BP134" s="62"/>
      <c r="BQ134" s="62"/>
      <c r="BR134" s="62"/>
      <c r="BS134" s="62"/>
      <c r="BT134" s="62"/>
      <c r="BU134" s="62"/>
      <c r="BV134" s="62"/>
      <c r="BW134" s="62"/>
      <c r="BX134" s="62"/>
      <c r="BY134" s="62"/>
      <c r="BZ134" s="62"/>
      <c r="CA134" s="62"/>
      <c r="CB134" s="62"/>
      <c r="CC134" s="62"/>
      <c r="CD134" s="62"/>
      <c r="CE134" s="62"/>
      <c r="CF134" s="62"/>
      <c r="CG134" s="62"/>
      <c r="CH134" s="62"/>
      <c r="CI134" s="62"/>
      <c r="CJ134" s="62"/>
      <c r="CK134" s="62"/>
      <c r="CL134" s="62"/>
      <c r="CM134" s="62"/>
      <c r="CN134" s="62"/>
      <c r="CO134" s="62"/>
      <c r="CP134" s="62"/>
      <c r="CQ134" s="62"/>
      <c r="CR134" s="62"/>
      <c r="CS134" s="62"/>
      <c r="CT134" s="62"/>
      <c r="CU134" s="62"/>
      <c r="CV134" s="62"/>
      <c r="CW134" s="62"/>
      <c r="CX134" s="62"/>
      <c r="CY134" s="62"/>
      <c r="CZ134" s="62"/>
      <c r="DA134" s="62"/>
      <c r="DB134" s="62"/>
      <c r="DC134" s="62"/>
      <c r="DD134" s="62"/>
      <c r="DE134" s="62"/>
      <c r="DF134" s="62"/>
      <c r="DG134" s="62"/>
      <c r="DH134" s="62"/>
      <c r="DI134" s="62"/>
      <c r="DJ134" s="62"/>
      <c r="DK134" s="62"/>
      <c r="DL134" s="62"/>
      <c r="DM134" s="62"/>
      <c r="DN134" s="62"/>
      <c r="DO134" s="62"/>
      <c r="DP134" s="62"/>
      <c r="DQ134" s="62"/>
      <c r="DR134" s="62"/>
      <c r="DS134" s="62"/>
      <c r="DT134" s="62"/>
      <c r="DU134" s="62"/>
      <c r="DV134" s="62"/>
      <c r="DW134" s="62"/>
      <c r="DX134" s="62"/>
      <c r="DY134" s="62"/>
      <c r="DZ134" s="62"/>
      <c r="EA134" s="62"/>
      <c r="EB134" s="62"/>
      <c r="EC134" s="62"/>
      <c r="ED134" s="62"/>
      <c r="EE134" s="62"/>
      <c r="EF134" s="62"/>
      <c r="EG134" s="62"/>
      <c r="EH134" s="62"/>
      <c r="EI134" s="62"/>
      <c r="EJ134" s="62"/>
      <c r="EK134" s="62"/>
      <c r="EL134" s="62"/>
      <c r="EM134" s="62"/>
      <c r="EN134" s="62"/>
    </row>
    <row r="135" spans="1:144" outlineLevel="1" x14ac:dyDescent="0.2">
      <c r="AQ135" s="62"/>
      <c r="AR135" s="62"/>
      <c r="AS135" s="62"/>
      <c r="AT135" s="62"/>
      <c r="AU135" s="62"/>
      <c r="AV135" s="62"/>
      <c r="AW135" s="62"/>
      <c r="AX135" s="62"/>
      <c r="AY135" s="62"/>
      <c r="AZ135" s="62"/>
      <c r="BA135" s="62"/>
      <c r="BB135" s="62"/>
      <c r="BC135" s="62"/>
      <c r="BD135" s="62"/>
      <c r="BE135" s="62"/>
      <c r="BF135" s="62"/>
      <c r="BG135" s="62"/>
      <c r="BH135" s="62"/>
      <c r="BI135" s="62"/>
      <c r="BJ135" s="62"/>
      <c r="BK135" s="62"/>
      <c r="BL135" s="62"/>
      <c r="BM135" s="62"/>
      <c r="BN135" s="62"/>
      <c r="BO135" s="62"/>
      <c r="BP135" s="62"/>
      <c r="BQ135" s="62"/>
      <c r="BR135" s="62"/>
      <c r="BS135" s="62"/>
      <c r="BT135" s="62"/>
      <c r="BU135" s="62"/>
      <c r="BV135" s="62"/>
      <c r="BW135" s="62"/>
      <c r="BX135" s="62"/>
      <c r="BY135" s="62"/>
      <c r="BZ135" s="62"/>
      <c r="CA135" s="62"/>
      <c r="CB135" s="62"/>
      <c r="CC135" s="62"/>
      <c r="CD135" s="62"/>
      <c r="CE135" s="62"/>
      <c r="CF135" s="62"/>
      <c r="CG135" s="62"/>
      <c r="CH135" s="62"/>
      <c r="CI135" s="62"/>
      <c r="CJ135" s="62"/>
      <c r="CK135" s="62"/>
      <c r="CL135" s="62"/>
      <c r="CM135" s="62"/>
      <c r="CN135" s="62"/>
      <c r="CO135" s="62"/>
      <c r="CP135" s="62"/>
      <c r="CQ135" s="62"/>
      <c r="CR135" s="62"/>
      <c r="CS135" s="62"/>
      <c r="CT135" s="62"/>
      <c r="CU135" s="62"/>
      <c r="CV135" s="62"/>
      <c r="CW135" s="62"/>
      <c r="CX135" s="62"/>
      <c r="CY135" s="62"/>
      <c r="CZ135" s="62"/>
      <c r="DA135" s="62"/>
      <c r="DB135" s="62"/>
      <c r="DC135" s="62"/>
      <c r="DD135" s="62"/>
      <c r="DE135" s="62"/>
      <c r="DF135" s="62"/>
      <c r="DG135" s="62"/>
      <c r="DH135" s="62"/>
      <c r="DI135" s="62"/>
      <c r="DJ135" s="62"/>
      <c r="DK135" s="62"/>
      <c r="DL135" s="62"/>
      <c r="DM135" s="62"/>
      <c r="DN135" s="62"/>
      <c r="DO135" s="62"/>
      <c r="DP135" s="62"/>
      <c r="DQ135" s="62"/>
      <c r="DR135" s="62"/>
      <c r="DS135" s="62"/>
      <c r="DT135" s="62"/>
      <c r="DU135" s="62"/>
      <c r="DV135" s="62"/>
      <c r="DW135" s="62"/>
      <c r="DX135" s="62"/>
      <c r="DY135" s="62"/>
      <c r="DZ135" s="62"/>
      <c r="EA135" s="62"/>
      <c r="EB135" s="62"/>
      <c r="EC135" s="62"/>
      <c r="ED135" s="62"/>
      <c r="EE135" s="62"/>
      <c r="EF135" s="62"/>
      <c r="EG135" s="62"/>
      <c r="EH135" s="62"/>
      <c r="EI135" s="62"/>
      <c r="EJ135" s="62"/>
      <c r="EK135" s="62"/>
      <c r="EL135" s="62"/>
      <c r="EM135" s="62"/>
      <c r="EN135" s="62"/>
    </row>
    <row r="136" spans="1:144" outlineLevel="1" x14ac:dyDescent="0.2">
      <c r="AQ136" s="62"/>
      <c r="AR136" s="62"/>
      <c r="AS136" s="62"/>
      <c r="AT136" s="62"/>
      <c r="AU136" s="62"/>
      <c r="AV136" s="62"/>
      <c r="AW136" s="62"/>
      <c r="AX136" s="62"/>
      <c r="AY136" s="62"/>
      <c r="AZ136" s="62"/>
      <c r="BA136" s="62"/>
      <c r="BB136" s="62"/>
      <c r="BC136" s="62"/>
      <c r="BD136" s="62"/>
      <c r="BE136" s="62"/>
      <c r="BF136" s="62"/>
      <c r="BG136" s="62"/>
      <c r="BH136" s="62"/>
      <c r="BI136" s="62"/>
      <c r="BJ136" s="62"/>
      <c r="BK136" s="62"/>
      <c r="BL136" s="62"/>
      <c r="BM136" s="62"/>
      <c r="BN136" s="62"/>
      <c r="BO136" s="62"/>
      <c r="BP136" s="62"/>
      <c r="BQ136" s="62"/>
      <c r="BR136" s="62"/>
      <c r="BS136" s="62"/>
      <c r="BT136" s="62"/>
      <c r="BU136" s="62"/>
      <c r="BV136" s="62"/>
      <c r="BW136" s="62"/>
      <c r="BX136" s="62"/>
      <c r="BY136" s="62"/>
      <c r="BZ136" s="62"/>
      <c r="CA136" s="62"/>
      <c r="CB136" s="62"/>
      <c r="CC136" s="62"/>
      <c r="CD136" s="62"/>
      <c r="CE136" s="62"/>
      <c r="CF136" s="62"/>
      <c r="CG136" s="62"/>
      <c r="CH136" s="62"/>
      <c r="CI136" s="62"/>
      <c r="CJ136" s="62"/>
      <c r="CK136" s="62"/>
      <c r="CL136" s="62"/>
      <c r="CM136" s="62"/>
      <c r="CN136" s="62"/>
      <c r="CO136" s="62"/>
      <c r="CP136" s="62"/>
      <c r="CQ136" s="62"/>
      <c r="CR136" s="62"/>
      <c r="CS136" s="62"/>
      <c r="CT136" s="62"/>
      <c r="CU136" s="62"/>
      <c r="CV136" s="62"/>
      <c r="CW136" s="62"/>
      <c r="CX136" s="62"/>
      <c r="CY136" s="62"/>
      <c r="CZ136" s="62"/>
      <c r="DA136" s="62"/>
      <c r="DB136" s="62"/>
      <c r="DC136" s="62"/>
      <c r="DD136" s="62"/>
      <c r="DE136" s="62"/>
      <c r="DF136" s="62"/>
      <c r="DG136" s="62"/>
      <c r="DH136" s="62"/>
      <c r="DI136" s="62"/>
      <c r="DJ136" s="62"/>
      <c r="DK136" s="62"/>
      <c r="DL136" s="62"/>
      <c r="DM136" s="62"/>
      <c r="DN136" s="62"/>
      <c r="DO136" s="62"/>
      <c r="DP136" s="62"/>
      <c r="DQ136" s="62"/>
      <c r="DR136" s="62"/>
      <c r="DS136" s="62"/>
      <c r="DT136" s="62"/>
      <c r="DU136" s="62"/>
      <c r="DV136" s="62"/>
      <c r="DW136" s="62"/>
      <c r="DX136" s="62"/>
      <c r="DY136" s="62"/>
      <c r="DZ136" s="62"/>
      <c r="EA136" s="62"/>
      <c r="EB136" s="62"/>
      <c r="EC136" s="62"/>
      <c r="ED136" s="62"/>
      <c r="EE136" s="62"/>
      <c r="EF136" s="62"/>
      <c r="EG136" s="62"/>
      <c r="EH136" s="62"/>
      <c r="EI136" s="62"/>
      <c r="EJ136" s="62"/>
      <c r="EK136" s="62"/>
      <c r="EL136" s="62"/>
      <c r="EM136" s="62"/>
      <c r="EN136" s="62"/>
    </row>
    <row r="137" spans="1:144" outlineLevel="1" x14ac:dyDescent="0.2">
      <c r="AQ137" s="62"/>
      <c r="AR137" s="62"/>
      <c r="AS137" s="62"/>
      <c r="AT137" s="62"/>
      <c r="AU137" s="62"/>
      <c r="AV137" s="62"/>
      <c r="AW137" s="62"/>
      <c r="AX137" s="62"/>
      <c r="AY137" s="62"/>
      <c r="AZ137" s="62"/>
      <c r="BA137" s="62"/>
      <c r="BB137" s="62"/>
      <c r="BC137" s="62"/>
      <c r="BD137" s="62"/>
      <c r="BE137" s="62"/>
      <c r="BF137" s="62"/>
      <c r="BG137" s="62"/>
      <c r="BH137" s="62"/>
      <c r="BI137" s="62"/>
      <c r="BJ137" s="62"/>
      <c r="BK137" s="62"/>
      <c r="BL137" s="62"/>
      <c r="BM137" s="62"/>
      <c r="BN137" s="62"/>
      <c r="BO137" s="62"/>
      <c r="BP137" s="62"/>
      <c r="BQ137" s="62"/>
      <c r="BR137" s="62"/>
      <c r="BS137" s="62"/>
      <c r="BT137" s="62"/>
      <c r="BU137" s="62"/>
      <c r="BV137" s="62"/>
      <c r="BW137" s="62"/>
      <c r="BX137" s="62"/>
      <c r="BY137" s="62"/>
      <c r="BZ137" s="62"/>
      <c r="CA137" s="62"/>
      <c r="CB137" s="62"/>
      <c r="CC137" s="62"/>
      <c r="CD137" s="62"/>
      <c r="CE137" s="62"/>
      <c r="CF137" s="62"/>
      <c r="CG137" s="62"/>
      <c r="CH137" s="62"/>
      <c r="CI137" s="62"/>
      <c r="CJ137" s="62"/>
      <c r="CK137" s="62"/>
      <c r="CL137" s="62"/>
      <c r="CM137" s="62"/>
      <c r="CN137" s="62"/>
      <c r="CO137" s="62"/>
      <c r="CP137" s="62"/>
      <c r="CQ137" s="62"/>
      <c r="CR137" s="62"/>
      <c r="CS137" s="62"/>
      <c r="CT137" s="62"/>
      <c r="CU137" s="62"/>
      <c r="CV137" s="62"/>
      <c r="CW137" s="62"/>
      <c r="CX137" s="62"/>
      <c r="CY137" s="62"/>
      <c r="CZ137" s="62"/>
      <c r="DA137" s="62"/>
      <c r="DB137" s="62"/>
      <c r="DC137" s="62"/>
      <c r="DD137" s="62"/>
      <c r="DE137" s="62"/>
      <c r="DF137" s="62"/>
      <c r="DG137" s="62"/>
      <c r="DH137" s="62"/>
      <c r="DI137" s="62"/>
      <c r="DJ137" s="62"/>
      <c r="DK137" s="62"/>
      <c r="DL137" s="62"/>
      <c r="DM137" s="62"/>
      <c r="DN137" s="62"/>
      <c r="DO137" s="62"/>
      <c r="DP137" s="62"/>
      <c r="DQ137" s="62"/>
      <c r="DR137" s="62"/>
      <c r="DS137" s="62"/>
      <c r="DT137" s="62"/>
      <c r="DU137" s="62"/>
      <c r="DV137" s="62"/>
      <c r="DW137" s="62"/>
      <c r="DX137" s="62"/>
      <c r="DY137" s="62"/>
      <c r="DZ137" s="62"/>
      <c r="EA137" s="62"/>
      <c r="EB137" s="62"/>
      <c r="EC137" s="62"/>
      <c r="ED137" s="62"/>
      <c r="EE137" s="62"/>
      <c r="EF137" s="62"/>
      <c r="EG137" s="62"/>
      <c r="EH137" s="62"/>
      <c r="EI137" s="62"/>
      <c r="EJ137" s="62"/>
      <c r="EK137" s="62"/>
      <c r="EL137" s="62"/>
      <c r="EM137" s="62"/>
      <c r="EN137" s="62"/>
    </row>
    <row r="138" spans="1:144" outlineLevel="1" x14ac:dyDescent="0.2">
      <c r="AQ138" s="62"/>
      <c r="AR138" s="62"/>
      <c r="AS138" s="62"/>
      <c r="AT138" s="62"/>
      <c r="AU138" s="62"/>
      <c r="AV138" s="62"/>
      <c r="AW138" s="62"/>
      <c r="AX138" s="62"/>
      <c r="AY138" s="62"/>
      <c r="AZ138" s="62"/>
      <c r="BA138" s="62"/>
      <c r="BB138" s="62"/>
      <c r="BC138" s="62"/>
      <c r="BD138" s="62"/>
      <c r="BE138" s="62"/>
      <c r="BF138" s="62"/>
      <c r="BG138" s="62"/>
      <c r="BH138" s="62"/>
      <c r="BI138" s="62"/>
      <c r="BJ138" s="62"/>
      <c r="BK138" s="62"/>
      <c r="BL138" s="62"/>
      <c r="BM138" s="62"/>
      <c r="BN138" s="62"/>
      <c r="BO138" s="62"/>
      <c r="BP138" s="62"/>
      <c r="BQ138" s="62"/>
      <c r="BR138" s="62"/>
      <c r="BS138" s="62"/>
      <c r="BT138" s="62"/>
      <c r="BU138" s="62"/>
      <c r="BV138" s="62"/>
      <c r="BW138" s="62"/>
      <c r="BX138" s="62"/>
      <c r="BY138" s="62"/>
      <c r="BZ138" s="62"/>
      <c r="CA138" s="62"/>
      <c r="CB138" s="62"/>
      <c r="CC138" s="62"/>
      <c r="CD138" s="62"/>
      <c r="CE138" s="62"/>
      <c r="CF138" s="62"/>
      <c r="CG138" s="62"/>
      <c r="CH138" s="62"/>
      <c r="CI138" s="62"/>
      <c r="CJ138" s="62"/>
      <c r="CK138" s="62"/>
      <c r="CL138" s="62"/>
      <c r="CM138" s="62"/>
      <c r="CN138" s="62"/>
      <c r="CO138" s="62"/>
      <c r="CP138" s="62"/>
      <c r="CQ138" s="62"/>
      <c r="CR138" s="62"/>
      <c r="CS138" s="62"/>
      <c r="CT138" s="62"/>
      <c r="CU138" s="62"/>
      <c r="CV138" s="62"/>
      <c r="CW138" s="62"/>
      <c r="CX138" s="62"/>
      <c r="CY138" s="62"/>
      <c r="CZ138" s="62"/>
      <c r="DA138" s="62"/>
      <c r="DB138" s="62"/>
      <c r="DC138" s="62"/>
      <c r="DD138" s="62"/>
      <c r="DE138" s="62"/>
      <c r="DF138" s="62"/>
      <c r="DG138" s="62"/>
      <c r="DH138" s="62"/>
      <c r="DI138" s="62"/>
      <c r="DJ138" s="62"/>
      <c r="DK138" s="62"/>
      <c r="DL138" s="62"/>
      <c r="DM138" s="62"/>
      <c r="DN138" s="62"/>
      <c r="DO138" s="62"/>
      <c r="DP138" s="62"/>
      <c r="DQ138" s="62"/>
      <c r="DR138" s="62"/>
      <c r="DS138" s="62"/>
      <c r="DT138" s="62"/>
      <c r="DU138" s="62"/>
      <c r="DV138" s="62"/>
      <c r="DW138" s="62"/>
      <c r="DX138" s="62"/>
      <c r="DY138" s="62"/>
      <c r="DZ138" s="62"/>
      <c r="EA138" s="62"/>
      <c r="EB138" s="62"/>
      <c r="EC138" s="62"/>
      <c r="ED138" s="62"/>
      <c r="EE138" s="62"/>
      <c r="EF138" s="62"/>
      <c r="EG138" s="62"/>
      <c r="EH138" s="62"/>
      <c r="EI138" s="62"/>
      <c r="EJ138" s="62"/>
      <c r="EK138" s="62"/>
      <c r="EL138" s="62"/>
      <c r="EM138" s="62"/>
      <c r="EN138" s="62"/>
    </row>
    <row r="139" spans="1:144" outlineLevel="1" x14ac:dyDescent="0.2">
      <c r="AQ139" s="62"/>
      <c r="AR139" s="62"/>
      <c r="AS139" s="62"/>
      <c r="AT139" s="62"/>
      <c r="AU139" s="62"/>
      <c r="AV139" s="62"/>
      <c r="AW139" s="62"/>
      <c r="AX139" s="62"/>
      <c r="AY139" s="62"/>
      <c r="AZ139" s="62"/>
      <c r="BA139" s="62"/>
      <c r="BB139" s="62"/>
      <c r="BC139" s="62"/>
      <c r="BD139" s="62"/>
      <c r="BE139" s="62"/>
      <c r="BF139" s="62"/>
      <c r="BG139" s="62"/>
      <c r="BH139" s="62"/>
      <c r="BI139" s="62"/>
      <c r="BJ139" s="62"/>
      <c r="BK139" s="62"/>
      <c r="BL139" s="62"/>
      <c r="BM139" s="62"/>
      <c r="BN139" s="62"/>
      <c r="BO139" s="62"/>
      <c r="BP139" s="62"/>
      <c r="BQ139" s="62"/>
      <c r="BR139" s="62"/>
      <c r="BS139" s="62"/>
      <c r="BT139" s="62"/>
      <c r="BU139" s="62"/>
      <c r="BV139" s="62"/>
      <c r="BW139" s="62"/>
      <c r="BX139" s="62"/>
      <c r="BY139" s="62"/>
      <c r="BZ139" s="62"/>
      <c r="CA139" s="62"/>
      <c r="CB139" s="62"/>
      <c r="CC139" s="62"/>
      <c r="CD139" s="62"/>
      <c r="CE139" s="62"/>
      <c r="CF139" s="62"/>
      <c r="CG139" s="62"/>
      <c r="CH139" s="62"/>
      <c r="CI139" s="62"/>
      <c r="CJ139" s="62"/>
      <c r="CK139" s="62"/>
      <c r="CL139" s="62"/>
      <c r="CM139" s="62"/>
      <c r="CN139" s="62"/>
      <c r="CO139" s="62"/>
      <c r="CP139" s="62"/>
      <c r="CQ139" s="62"/>
      <c r="CR139" s="62"/>
      <c r="CS139" s="62"/>
      <c r="CT139" s="62"/>
      <c r="CU139" s="62"/>
      <c r="CV139" s="62"/>
      <c r="CW139" s="62"/>
      <c r="CX139" s="62"/>
      <c r="CY139" s="62"/>
      <c r="CZ139" s="62"/>
      <c r="DA139" s="62"/>
      <c r="DB139" s="62"/>
      <c r="DC139" s="62"/>
      <c r="DD139" s="62"/>
      <c r="DE139" s="62"/>
      <c r="DF139" s="62"/>
      <c r="DG139" s="62"/>
      <c r="DH139" s="62"/>
      <c r="DI139" s="62"/>
      <c r="DJ139" s="62"/>
      <c r="DK139" s="62"/>
      <c r="DL139" s="62"/>
      <c r="DM139" s="62"/>
      <c r="DN139" s="62"/>
      <c r="DO139" s="62"/>
      <c r="DP139" s="62"/>
      <c r="DQ139" s="62"/>
      <c r="DR139" s="62"/>
      <c r="DS139" s="62"/>
      <c r="DT139" s="62"/>
      <c r="DU139" s="62"/>
      <c r="DV139" s="62"/>
      <c r="DW139" s="62"/>
      <c r="DX139" s="62"/>
      <c r="DY139" s="62"/>
      <c r="DZ139" s="62"/>
      <c r="EA139" s="62"/>
      <c r="EB139" s="62"/>
      <c r="EC139" s="62"/>
      <c r="ED139" s="62"/>
      <c r="EE139" s="62"/>
      <c r="EF139" s="62"/>
      <c r="EG139" s="62"/>
      <c r="EH139" s="62"/>
      <c r="EI139" s="62"/>
      <c r="EJ139" s="62"/>
      <c r="EK139" s="62"/>
      <c r="EL139" s="62"/>
      <c r="EM139" s="62"/>
      <c r="EN139" s="62"/>
    </row>
    <row r="140" spans="1:144" outlineLevel="1" x14ac:dyDescent="0.2">
      <c r="AQ140" s="62"/>
      <c r="AR140" s="62"/>
      <c r="AS140" s="62"/>
      <c r="AT140" s="62"/>
      <c r="AU140" s="62"/>
      <c r="AV140" s="62"/>
      <c r="AW140" s="62"/>
      <c r="AX140" s="62"/>
      <c r="AY140" s="62"/>
      <c r="AZ140" s="62"/>
      <c r="BA140" s="62"/>
      <c r="BB140" s="62"/>
      <c r="BC140" s="62"/>
      <c r="BD140" s="62"/>
      <c r="BE140" s="62"/>
      <c r="BF140" s="62"/>
      <c r="BG140" s="62"/>
      <c r="BH140" s="62"/>
      <c r="BI140" s="62"/>
      <c r="BJ140" s="62"/>
      <c r="BK140" s="62"/>
      <c r="BL140" s="62"/>
      <c r="BM140" s="62"/>
      <c r="BN140" s="62"/>
      <c r="BO140" s="62"/>
      <c r="BP140" s="62"/>
      <c r="BQ140" s="62"/>
      <c r="BR140" s="62"/>
      <c r="BS140" s="62"/>
      <c r="BT140" s="62"/>
      <c r="BU140" s="62"/>
      <c r="BV140" s="62"/>
      <c r="BW140" s="62"/>
      <c r="BX140" s="62"/>
      <c r="BY140" s="62"/>
      <c r="BZ140" s="62"/>
      <c r="CA140" s="62"/>
      <c r="CB140" s="62"/>
      <c r="CC140" s="62"/>
      <c r="CD140" s="62"/>
      <c r="CE140" s="62"/>
      <c r="CF140" s="62"/>
      <c r="CG140" s="62"/>
      <c r="CH140" s="62"/>
      <c r="CI140" s="62"/>
      <c r="CJ140" s="62"/>
      <c r="CK140" s="62"/>
      <c r="CL140" s="62"/>
      <c r="CM140" s="62"/>
      <c r="CN140" s="62"/>
      <c r="CO140" s="62"/>
      <c r="CP140" s="62"/>
      <c r="CQ140" s="62"/>
      <c r="CR140" s="62"/>
      <c r="CS140" s="62"/>
      <c r="CT140" s="62"/>
      <c r="CU140" s="62"/>
      <c r="CV140" s="62"/>
      <c r="CW140" s="62"/>
      <c r="CX140" s="62"/>
      <c r="CY140" s="62"/>
      <c r="CZ140" s="62"/>
      <c r="DA140" s="62"/>
      <c r="DB140" s="62"/>
      <c r="DC140" s="62"/>
      <c r="DD140" s="62"/>
      <c r="DE140" s="62"/>
      <c r="DF140" s="62"/>
      <c r="DG140" s="62"/>
      <c r="DH140" s="62"/>
      <c r="DI140" s="62"/>
      <c r="DJ140" s="62"/>
      <c r="DK140" s="62"/>
      <c r="DL140" s="62"/>
      <c r="DM140" s="62"/>
      <c r="DN140" s="62"/>
      <c r="DO140" s="62"/>
      <c r="DP140" s="62"/>
      <c r="DQ140" s="62"/>
      <c r="DR140" s="62"/>
      <c r="DS140" s="62"/>
      <c r="DT140" s="62"/>
      <c r="DU140" s="62"/>
      <c r="DV140" s="62"/>
      <c r="DW140" s="62"/>
      <c r="DX140" s="62"/>
      <c r="DY140" s="62"/>
      <c r="DZ140" s="62"/>
      <c r="EA140" s="62"/>
      <c r="EB140" s="62"/>
      <c r="EC140" s="62"/>
      <c r="ED140" s="62"/>
      <c r="EE140" s="62"/>
      <c r="EF140" s="62"/>
      <c r="EG140" s="62"/>
      <c r="EH140" s="62"/>
      <c r="EI140" s="62"/>
      <c r="EJ140" s="62"/>
      <c r="EK140" s="62"/>
      <c r="EL140" s="62"/>
      <c r="EM140" s="62"/>
      <c r="EN140" s="62"/>
    </row>
    <row r="141" spans="1:144" outlineLevel="1" x14ac:dyDescent="0.2">
      <c r="AQ141" s="62"/>
      <c r="AR141" s="62"/>
      <c r="AS141" s="62"/>
      <c r="AT141" s="62"/>
      <c r="AU141" s="62"/>
      <c r="AV141" s="62"/>
      <c r="AW141" s="62"/>
      <c r="AX141" s="62"/>
      <c r="AY141" s="62"/>
      <c r="AZ141" s="62"/>
      <c r="BA141" s="62"/>
      <c r="BB141" s="62"/>
      <c r="BC141" s="62"/>
      <c r="BD141" s="62"/>
      <c r="BE141" s="62"/>
      <c r="BF141" s="62"/>
      <c r="BG141" s="62"/>
      <c r="BH141" s="62"/>
      <c r="BI141" s="62"/>
      <c r="BJ141" s="62"/>
      <c r="BK141" s="62"/>
      <c r="BL141" s="62"/>
      <c r="BM141" s="62"/>
      <c r="BN141" s="62"/>
      <c r="BO141" s="62"/>
      <c r="BP141" s="62"/>
      <c r="BQ141" s="62"/>
      <c r="BR141" s="62"/>
      <c r="BS141" s="62"/>
      <c r="BT141" s="62"/>
      <c r="BU141" s="62"/>
      <c r="BV141" s="62"/>
      <c r="BW141" s="62"/>
      <c r="BX141" s="62"/>
      <c r="BY141" s="62"/>
      <c r="BZ141" s="62"/>
      <c r="CA141" s="62"/>
      <c r="CB141" s="62"/>
      <c r="CC141" s="62"/>
      <c r="CD141" s="62"/>
      <c r="CE141" s="62"/>
      <c r="CF141" s="62"/>
      <c r="CG141" s="62"/>
      <c r="CH141" s="62"/>
      <c r="CI141" s="62"/>
      <c r="CJ141" s="62"/>
      <c r="CK141" s="62"/>
      <c r="CL141" s="62"/>
      <c r="CM141" s="62"/>
      <c r="CN141" s="62"/>
      <c r="CO141" s="62"/>
      <c r="CP141" s="62"/>
      <c r="CQ141" s="62"/>
      <c r="CR141" s="62"/>
      <c r="CS141" s="62"/>
      <c r="CT141" s="62"/>
      <c r="CU141" s="62"/>
      <c r="CV141" s="62"/>
      <c r="CW141" s="62"/>
      <c r="CX141" s="62"/>
      <c r="CY141" s="62"/>
      <c r="CZ141" s="62"/>
      <c r="DA141" s="62"/>
      <c r="DB141" s="62"/>
      <c r="DC141" s="62"/>
      <c r="DD141" s="62"/>
      <c r="DE141" s="62"/>
      <c r="DF141" s="62"/>
      <c r="DG141" s="62"/>
      <c r="DH141" s="62"/>
      <c r="DI141" s="62"/>
      <c r="DJ141" s="62"/>
      <c r="DK141" s="62"/>
      <c r="DL141" s="62"/>
      <c r="DM141" s="62"/>
      <c r="DN141" s="62"/>
      <c r="DO141" s="62"/>
      <c r="DP141" s="62"/>
      <c r="DQ141" s="62"/>
      <c r="DR141" s="62"/>
      <c r="DS141" s="62"/>
      <c r="DT141" s="62"/>
      <c r="DU141" s="62"/>
      <c r="DV141" s="62"/>
      <c r="DW141" s="62"/>
      <c r="DX141" s="62"/>
      <c r="DY141" s="62"/>
      <c r="DZ141" s="62"/>
      <c r="EA141" s="62"/>
      <c r="EB141" s="62"/>
      <c r="EC141" s="62"/>
      <c r="ED141" s="62"/>
      <c r="EE141" s="62"/>
      <c r="EF141" s="62"/>
      <c r="EG141" s="62"/>
      <c r="EH141" s="62"/>
      <c r="EI141" s="62"/>
      <c r="EJ141" s="62"/>
      <c r="EK141" s="62"/>
      <c r="EL141" s="62"/>
      <c r="EM141" s="62"/>
      <c r="EN141" s="62"/>
    </row>
    <row r="142" spans="1:144" outlineLevel="1" x14ac:dyDescent="0.2">
      <c r="AQ142" s="62"/>
      <c r="AR142" s="62"/>
      <c r="AS142" s="62"/>
      <c r="AT142" s="62"/>
      <c r="AU142" s="62"/>
      <c r="AV142" s="62"/>
      <c r="AW142" s="62"/>
      <c r="AX142" s="62"/>
      <c r="AY142" s="62"/>
      <c r="AZ142" s="62"/>
      <c r="BA142" s="62"/>
      <c r="BB142" s="62"/>
      <c r="BC142" s="62"/>
      <c r="BD142" s="62"/>
      <c r="BE142" s="62"/>
      <c r="BF142" s="62"/>
      <c r="BG142" s="62"/>
      <c r="BH142" s="62"/>
      <c r="BI142" s="62"/>
      <c r="BJ142" s="62"/>
      <c r="BK142" s="62"/>
      <c r="BL142" s="62"/>
      <c r="BM142" s="62"/>
      <c r="BN142" s="62"/>
      <c r="BO142" s="62"/>
      <c r="BP142" s="62"/>
      <c r="BQ142" s="62"/>
      <c r="BR142" s="62"/>
      <c r="BS142" s="62"/>
      <c r="BT142" s="62"/>
      <c r="BU142" s="62"/>
      <c r="BV142" s="62"/>
      <c r="BW142" s="62"/>
      <c r="BX142" s="62"/>
      <c r="BY142" s="62"/>
      <c r="BZ142" s="62"/>
      <c r="CA142" s="62"/>
      <c r="CB142" s="62"/>
      <c r="CC142" s="62"/>
      <c r="CD142" s="62"/>
      <c r="CE142" s="62"/>
      <c r="CF142" s="62"/>
      <c r="CG142" s="62"/>
      <c r="CH142" s="62"/>
      <c r="CI142" s="62"/>
      <c r="CJ142" s="62"/>
      <c r="CK142" s="62"/>
      <c r="CL142" s="62"/>
      <c r="CM142" s="62"/>
      <c r="CN142" s="62"/>
      <c r="CO142" s="62"/>
      <c r="CP142" s="62"/>
      <c r="CQ142" s="62"/>
      <c r="CR142" s="62"/>
      <c r="CS142" s="62"/>
      <c r="CT142" s="62"/>
      <c r="CU142" s="62"/>
      <c r="CV142" s="62"/>
      <c r="CW142" s="62"/>
      <c r="CX142" s="62"/>
      <c r="CY142" s="62"/>
      <c r="CZ142" s="62"/>
      <c r="DA142" s="62"/>
      <c r="DB142" s="62"/>
      <c r="DC142" s="62"/>
      <c r="DD142" s="62"/>
      <c r="DE142" s="62"/>
      <c r="DF142" s="62"/>
      <c r="DG142" s="62"/>
      <c r="DH142" s="62"/>
      <c r="DI142" s="62"/>
      <c r="DJ142" s="62"/>
      <c r="DK142" s="62"/>
      <c r="DL142" s="62"/>
      <c r="DM142" s="62"/>
      <c r="DN142" s="62"/>
      <c r="DO142" s="62"/>
      <c r="DP142" s="62"/>
      <c r="DQ142" s="62"/>
      <c r="DR142" s="62"/>
      <c r="DS142" s="62"/>
      <c r="DT142" s="62"/>
      <c r="DU142" s="62"/>
      <c r="DV142" s="62"/>
      <c r="DW142" s="62"/>
      <c r="DX142" s="62"/>
      <c r="DY142" s="62"/>
      <c r="DZ142" s="62"/>
      <c r="EA142" s="62"/>
      <c r="EB142" s="62"/>
      <c r="EC142" s="62"/>
      <c r="ED142" s="62"/>
      <c r="EE142" s="62"/>
      <c r="EF142" s="62"/>
      <c r="EG142" s="62"/>
      <c r="EH142" s="62"/>
      <c r="EI142" s="62"/>
      <c r="EJ142" s="62"/>
      <c r="EK142" s="62"/>
      <c r="EL142" s="62"/>
      <c r="EM142" s="62"/>
      <c r="EN142" s="62"/>
    </row>
    <row r="143" spans="1:144" outlineLevel="1" x14ac:dyDescent="0.2">
      <c r="AQ143" s="62"/>
      <c r="AR143" s="62"/>
      <c r="AS143" s="62"/>
      <c r="AT143" s="62"/>
      <c r="AU143" s="62"/>
      <c r="AV143" s="62"/>
      <c r="AW143" s="62"/>
      <c r="AX143" s="62"/>
      <c r="AY143" s="62"/>
      <c r="AZ143" s="62"/>
      <c r="BA143" s="62"/>
      <c r="BB143" s="62"/>
      <c r="BC143" s="62"/>
      <c r="BD143" s="62"/>
      <c r="BE143" s="62"/>
      <c r="BF143" s="62"/>
      <c r="BG143" s="62"/>
      <c r="BH143" s="62"/>
      <c r="BI143" s="62"/>
      <c r="BJ143" s="62"/>
      <c r="BK143" s="62"/>
      <c r="BL143" s="62"/>
      <c r="BM143" s="62"/>
      <c r="BN143" s="62"/>
      <c r="BO143" s="62"/>
      <c r="BP143" s="62"/>
      <c r="BQ143" s="62"/>
      <c r="BR143" s="62"/>
      <c r="BS143" s="62"/>
      <c r="BT143" s="62"/>
      <c r="BU143" s="62"/>
      <c r="BV143" s="62"/>
      <c r="BW143" s="62"/>
      <c r="BX143" s="62"/>
      <c r="BY143" s="62"/>
      <c r="BZ143" s="62"/>
      <c r="CA143" s="62"/>
      <c r="CB143" s="62"/>
      <c r="CC143" s="62"/>
      <c r="CD143" s="62"/>
      <c r="CE143" s="62"/>
      <c r="CF143" s="62"/>
      <c r="CG143" s="62"/>
      <c r="CH143" s="62"/>
      <c r="CI143" s="62"/>
      <c r="CJ143" s="62"/>
      <c r="CK143" s="62"/>
      <c r="CL143" s="62"/>
      <c r="CM143" s="62"/>
      <c r="CN143" s="62"/>
      <c r="CO143" s="62"/>
      <c r="CP143" s="62"/>
      <c r="CQ143" s="62"/>
      <c r="CR143" s="62"/>
      <c r="CS143" s="62"/>
      <c r="CT143" s="62"/>
      <c r="CU143" s="62"/>
      <c r="CV143" s="62"/>
      <c r="CW143" s="62"/>
      <c r="CX143" s="62"/>
      <c r="CY143" s="62"/>
      <c r="CZ143" s="62"/>
      <c r="DA143" s="62"/>
      <c r="DB143" s="62"/>
      <c r="DC143" s="62"/>
      <c r="DD143" s="62"/>
      <c r="DE143" s="62"/>
      <c r="DF143" s="62"/>
      <c r="DG143" s="62"/>
      <c r="DH143" s="62"/>
      <c r="DI143" s="62"/>
      <c r="DJ143" s="62"/>
      <c r="DK143" s="62"/>
      <c r="DL143" s="62"/>
      <c r="DM143" s="62"/>
      <c r="DN143" s="62"/>
      <c r="DO143" s="62"/>
      <c r="DP143" s="62"/>
      <c r="DQ143" s="62"/>
      <c r="DR143" s="62"/>
      <c r="DS143" s="62"/>
      <c r="DT143" s="62"/>
      <c r="DU143" s="62"/>
      <c r="DV143" s="62"/>
      <c r="DW143" s="62"/>
      <c r="DX143" s="62"/>
      <c r="DY143" s="62"/>
      <c r="DZ143" s="62"/>
      <c r="EA143" s="62"/>
      <c r="EB143" s="62"/>
      <c r="EC143" s="62"/>
      <c r="ED143" s="62"/>
      <c r="EE143" s="62"/>
      <c r="EF143" s="62"/>
      <c r="EG143" s="62"/>
      <c r="EH143" s="62"/>
      <c r="EI143" s="62"/>
      <c r="EJ143" s="62"/>
      <c r="EK143" s="62"/>
      <c r="EL143" s="62"/>
      <c r="EM143" s="62"/>
      <c r="EN143" s="62"/>
    </row>
    <row r="144" spans="1:144" outlineLevel="1" x14ac:dyDescent="0.2">
      <c r="AQ144" s="62"/>
      <c r="AR144" s="62"/>
      <c r="AS144" s="62"/>
      <c r="AT144" s="62"/>
      <c r="AU144" s="62"/>
      <c r="AV144" s="62"/>
      <c r="AW144" s="62"/>
      <c r="AX144" s="62"/>
      <c r="AY144" s="62"/>
      <c r="AZ144" s="62"/>
      <c r="BA144" s="62"/>
      <c r="BB144" s="62"/>
      <c r="BC144" s="62"/>
      <c r="BD144" s="62"/>
      <c r="BE144" s="62"/>
      <c r="BF144" s="62"/>
      <c r="BG144" s="62"/>
      <c r="BH144" s="62"/>
      <c r="BI144" s="62"/>
      <c r="BJ144" s="62"/>
      <c r="BK144" s="62"/>
      <c r="BL144" s="62"/>
      <c r="BM144" s="62"/>
      <c r="BN144" s="62"/>
      <c r="BO144" s="62"/>
      <c r="BP144" s="62"/>
      <c r="BQ144" s="62"/>
      <c r="BR144" s="62"/>
      <c r="BS144" s="62"/>
      <c r="BT144" s="62"/>
      <c r="BU144" s="62"/>
      <c r="BV144" s="62"/>
      <c r="BW144" s="62"/>
      <c r="BX144" s="62"/>
      <c r="BY144" s="62"/>
      <c r="BZ144" s="62"/>
      <c r="CA144" s="62"/>
      <c r="CB144" s="62"/>
      <c r="CC144" s="62"/>
      <c r="CD144" s="62"/>
      <c r="CE144" s="62"/>
      <c r="CF144" s="62"/>
      <c r="CG144" s="62"/>
      <c r="CH144" s="62"/>
      <c r="CI144" s="62"/>
      <c r="CJ144" s="62"/>
      <c r="CK144" s="62"/>
      <c r="CL144" s="62"/>
      <c r="CM144" s="62"/>
      <c r="CN144" s="62"/>
      <c r="CO144" s="62"/>
      <c r="CP144" s="62"/>
      <c r="CQ144" s="62"/>
      <c r="CR144" s="62"/>
      <c r="CS144" s="62"/>
      <c r="CT144" s="62"/>
      <c r="CU144" s="62"/>
      <c r="CV144" s="62"/>
      <c r="CW144" s="62"/>
      <c r="CX144" s="62"/>
      <c r="CY144" s="62"/>
      <c r="CZ144" s="62"/>
      <c r="DA144" s="62"/>
      <c r="DB144" s="62"/>
      <c r="DC144" s="62"/>
      <c r="DD144" s="62"/>
      <c r="DE144" s="62"/>
      <c r="DF144" s="62"/>
      <c r="DG144" s="62"/>
      <c r="DH144" s="62"/>
      <c r="DI144" s="62"/>
      <c r="DJ144" s="62"/>
      <c r="DK144" s="62"/>
      <c r="DL144" s="62"/>
      <c r="DM144" s="62"/>
      <c r="DN144" s="62"/>
      <c r="DO144" s="62"/>
      <c r="DP144" s="62"/>
      <c r="DQ144" s="62"/>
      <c r="DR144" s="62"/>
      <c r="DS144" s="62"/>
      <c r="DT144" s="62"/>
      <c r="DU144" s="62"/>
      <c r="DV144" s="62"/>
      <c r="DW144" s="62"/>
      <c r="DX144" s="62"/>
      <c r="DY144" s="62"/>
      <c r="DZ144" s="62"/>
      <c r="EA144" s="62"/>
      <c r="EB144" s="62"/>
      <c r="EC144" s="62"/>
      <c r="ED144" s="62"/>
      <c r="EE144" s="62"/>
      <c r="EF144" s="62"/>
      <c r="EG144" s="62"/>
      <c r="EH144" s="62"/>
      <c r="EI144" s="62"/>
      <c r="EJ144" s="62"/>
      <c r="EK144" s="62"/>
      <c r="EL144" s="62"/>
      <c r="EM144" s="62"/>
      <c r="EN144" s="62"/>
    </row>
    <row r="145" spans="1:144" outlineLevel="1" x14ac:dyDescent="0.2">
      <c r="AQ145" s="62"/>
      <c r="AR145" s="62"/>
      <c r="AS145" s="62"/>
      <c r="AT145" s="62"/>
      <c r="AU145" s="62"/>
      <c r="AV145" s="62"/>
      <c r="AW145" s="62"/>
      <c r="AX145" s="62"/>
      <c r="AY145" s="62"/>
      <c r="AZ145" s="62"/>
      <c r="BA145" s="62"/>
      <c r="BB145" s="62"/>
      <c r="BC145" s="62"/>
      <c r="BD145" s="62"/>
      <c r="BE145" s="62"/>
      <c r="BF145" s="62"/>
      <c r="BG145" s="62"/>
      <c r="BH145" s="62"/>
      <c r="BI145" s="62"/>
      <c r="BJ145" s="62"/>
      <c r="BK145" s="62"/>
      <c r="BL145" s="62"/>
      <c r="BM145" s="62"/>
      <c r="BN145" s="62"/>
      <c r="BO145" s="62"/>
      <c r="BP145" s="62"/>
      <c r="BQ145" s="62"/>
      <c r="BR145" s="62"/>
      <c r="BS145" s="62"/>
      <c r="BT145" s="62"/>
      <c r="BU145" s="62"/>
      <c r="BV145" s="62"/>
      <c r="BW145" s="62"/>
      <c r="BX145" s="62"/>
      <c r="BY145" s="62"/>
      <c r="BZ145" s="62"/>
      <c r="CA145" s="62"/>
      <c r="CB145" s="62"/>
      <c r="CC145" s="62"/>
      <c r="CD145" s="62"/>
      <c r="CE145" s="62"/>
      <c r="CF145" s="62"/>
      <c r="CG145" s="62"/>
      <c r="CH145" s="62"/>
      <c r="CI145" s="62"/>
      <c r="CJ145" s="62"/>
      <c r="CK145" s="62"/>
      <c r="CL145" s="62"/>
      <c r="CM145" s="62"/>
      <c r="CN145" s="62"/>
      <c r="CO145" s="62"/>
      <c r="CP145" s="62"/>
      <c r="CQ145" s="62"/>
      <c r="CR145" s="62"/>
      <c r="CS145" s="62"/>
      <c r="CT145" s="62"/>
      <c r="CU145" s="62"/>
      <c r="CV145" s="62"/>
      <c r="CW145" s="62"/>
      <c r="CX145" s="62"/>
      <c r="CY145" s="62"/>
      <c r="CZ145" s="62"/>
      <c r="DA145" s="62"/>
      <c r="DB145" s="62"/>
      <c r="DC145" s="62"/>
      <c r="DD145" s="62"/>
      <c r="DE145" s="62"/>
      <c r="DF145" s="62"/>
      <c r="DG145" s="62"/>
      <c r="DH145" s="62"/>
      <c r="DI145" s="62"/>
      <c r="DJ145" s="62"/>
      <c r="DK145" s="62"/>
      <c r="DL145" s="62"/>
      <c r="DM145" s="62"/>
      <c r="DN145" s="62"/>
      <c r="DO145" s="62"/>
      <c r="DP145" s="62"/>
      <c r="DQ145" s="62"/>
      <c r="DR145" s="62"/>
      <c r="DS145" s="62"/>
      <c r="DT145" s="62"/>
      <c r="DU145" s="62"/>
      <c r="DV145" s="62"/>
      <c r="DW145" s="62"/>
      <c r="DX145" s="62"/>
      <c r="DY145" s="62"/>
      <c r="DZ145" s="62"/>
      <c r="EA145" s="62"/>
      <c r="EB145" s="62"/>
      <c r="EC145" s="62"/>
      <c r="ED145" s="62"/>
      <c r="EE145" s="62"/>
      <c r="EF145" s="62"/>
      <c r="EG145" s="62"/>
      <c r="EH145" s="62"/>
      <c r="EI145" s="62"/>
      <c r="EJ145" s="62"/>
      <c r="EK145" s="62"/>
      <c r="EL145" s="62"/>
      <c r="EM145" s="62"/>
      <c r="EN145" s="62"/>
    </row>
    <row r="146" spans="1:144" outlineLevel="1" x14ac:dyDescent="0.2">
      <c r="AQ146" s="62"/>
      <c r="AR146" s="62"/>
      <c r="AS146" s="62"/>
      <c r="AT146" s="62"/>
      <c r="AU146" s="62"/>
      <c r="AV146" s="62"/>
      <c r="AW146" s="62"/>
      <c r="AX146" s="62"/>
      <c r="AY146" s="62"/>
      <c r="AZ146" s="62"/>
      <c r="BA146" s="62"/>
      <c r="BB146" s="62"/>
      <c r="BC146" s="62"/>
      <c r="BD146" s="62"/>
      <c r="BE146" s="62"/>
      <c r="BF146" s="62"/>
      <c r="BG146" s="62"/>
      <c r="BH146" s="62"/>
      <c r="BI146" s="62"/>
      <c r="BJ146" s="62"/>
      <c r="BK146" s="62"/>
      <c r="BL146" s="62"/>
      <c r="BM146" s="62"/>
      <c r="BN146" s="62"/>
      <c r="BO146" s="62"/>
      <c r="BP146" s="62"/>
      <c r="BQ146" s="62"/>
      <c r="BR146" s="62"/>
      <c r="BS146" s="62"/>
      <c r="BT146" s="62"/>
      <c r="BU146" s="62"/>
      <c r="BV146" s="62"/>
      <c r="BW146" s="62"/>
      <c r="BX146" s="62"/>
      <c r="BY146" s="62"/>
      <c r="BZ146" s="62"/>
      <c r="CA146" s="62"/>
      <c r="CB146" s="62"/>
      <c r="CC146" s="62"/>
      <c r="CD146" s="62"/>
      <c r="CE146" s="62"/>
      <c r="CF146" s="62"/>
      <c r="CG146" s="62"/>
      <c r="CH146" s="62"/>
      <c r="CI146" s="62"/>
      <c r="CJ146" s="62"/>
      <c r="CK146" s="62"/>
      <c r="CL146" s="62"/>
      <c r="CM146" s="62"/>
      <c r="CN146" s="62"/>
      <c r="CO146" s="62"/>
      <c r="CP146" s="62"/>
      <c r="CQ146" s="62"/>
      <c r="CR146" s="62"/>
      <c r="CS146" s="62"/>
      <c r="CT146" s="62"/>
      <c r="CU146" s="62"/>
      <c r="CV146" s="62"/>
      <c r="CW146" s="62"/>
      <c r="CX146" s="62"/>
      <c r="CY146" s="62"/>
      <c r="CZ146" s="62"/>
      <c r="DA146" s="62"/>
      <c r="DB146" s="62"/>
      <c r="DC146" s="62"/>
      <c r="DD146" s="62"/>
      <c r="DE146" s="62"/>
      <c r="DF146" s="62"/>
      <c r="DG146" s="62"/>
      <c r="DH146" s="62"/>
      <c r="DI146" s="62"/>
      <c r="DJ146" s="62"/>
      <c r="DK146" s="62"/>
      <c r="DL146" s="62"/>
      <c r="DM146" s="62"/>
      <c r="DN146" s="62"/>
      <c r="DO146" s="62"/>
      <c r="DP146" s="62"/>
      <c r="DQ146" s="62"/>
      <c r="DR146" s="62"/>
      <c r="DS146" s="62"/>
      <c r="DT146" s="62"/>
      <c r="DU146" s="62"/>
      <c r="DV146" s="62"/>
      <c r="DW146" s="62"/>
      <c r="DX146" s="62"/>
      <c r="DY146" s="62"/>
      <c r="DZ146" s="62"/>
      <c r="EA146" s="62"/>
      <c r="EB146" s="62"/>
      <c r="EC146" s="62"/>
      <c r="ED146" s="62"/>
      <c r="EE146" s="62"/>
      <c r="EF146" s="62"/>
      <c r="EG146" s="62"/>
      <c r="EH146" s="62"/>
      <c r="EI146" s="62"/>
      <c r="EJ146" s="62"/>
      <c r="EK146" s="62"/>
      <c r="EL146" s="62"/>
      <c r="EM146" s="62"/>
      <c r="EN146" s="62"/>
    </row>
    <row r="147" spans="1:144" outlineLevel="1" x14ac:dyDescent="0.2">
      <c r="AQ147" s="62"/>
      <c r="AR147" s="62"/>
      <c r="AS147" s="62"/>
      <c r="AT147" s="62"/>
      <c r="AU147" s="62"/>
      <c r="AV147" s="62"/>
      <c r="AW147" s="62"/>
      <c r="AX147" s="62"/>
      <c r="AY147" s="62"/>
      <c r="AZ147" s="62"/>
      <c r="BA147" s="62"/>
      <c r="BB147" s="62"/>
      <c r="BC147" s="62"/>
      <c r="BD147" s="62"/>
      <c r="BE147" s="62"/>
      <c r="BF147" s="62"/>
      <c r="BG147" s="62"/>
      <c r="BH147" s="62"/>
      <c r="BI147" s="62"/>
      <c r="BJ147" s="62"/>
      <c r="BK147" s="62"/>
      <c r="BL147" s="62"/>
      <c r="BM147" s="62"/>
      <c r="BN147" s="62"/>
      <c r="BO147" s="62"/>
      <c r="BP147" s="62"/>
      <c r="BQ147" s="62"/>
      <c r="BR147" s="62"/>
      <c r="BS147" s="62"/>
      <c r="BT147" s="62"/>
      <c r="BU147" s="62"/>
      <c r="BV147" s="62"/>
      <c r="BW147" s="62"/>
      <c r="BX147" s="62"/>
      <c r="BY147" s="62"/>
      <c r="BZ147" s="62"/>
      <c r="CA147" s="62"/>
      <c r="CB147" s="62"/>
      <c r="CC147" s="62"/>
      <c r="CD147" s="62"/>
      <c r="CE147" s="62"/>
      <c r="CF147" s="62"/>
      <c r="CG147" s="62"/>
      <c r="CH147" s="62"/>
      <c r="CI147" s="62"/>
      <c r="CJ147" s="62"/>
      <c r="CK147" s="62"/>
      <c r="CL147" s="62"/>
      <c r="CM147" s="62"/>
      <c r="CN147" s="62"/>
      <c r="CO147" s="62"/>
      <c r="CP147" s="62"/>
      <c r="CQ147" s="62"/>
      <c r="CR147" s="62"/>
      <c r="CS147" s="62"/>
      <c r="CT147" s="62"/>
      <c r="CU147" s="62"/>
      <c r="CV147" s="62"/>
      <c r="CW147" s="62"/>
      <c r="CX147" s="62"/>
      <c r="CY147" s="62"/>
      <c r="CZ147" s="62"/>
      <c r="DA147" s="62"/>
      <c r="DB147" s="62"/>
      <c r="DC147" s="62"/>
      <c r="DD147" s="62"/>
      <c r="DE147" s="62"/>
      <c r="DF147" s="62"/>
      <c r="DG147" s="62"/>
      <c r="DH147" s="62"/>
      <c r="DI147" s="62"/>
      <c r="DJ147" s="62"/>
      <c r="DK147" s="62"/>
      <c r="DL147" s="62"/>
      <c r="DM147" s="62"/>
      <c r="DN147" s="62"/>
      <c r="DO147" s="62"/>
      <c r="DP147" s="62"/>
      <c r="DQ147" s="62"/>
      <c r="DR147" s="62"/>
      <c r="DS147" s="62"/>
      <c r="DT147" s="62"/>
      <c r="DU147" s="62"/>
      <c r="DV147" s="62"/>
      <c r="DW147" s="62"/>
      <c r="DX147" s="62"/>
      <c r="DY147" s="62"/>
      <c r="DZ147" s="62"/>
      <c r="EA147" s="62"/>
      <c r="EB147" s="62"/>
      <c r="EC147" s="62"/>
      <c r="ED147" s="62"/>
      <c r="EE147" s="62"/>
      <c r="EF147" s="62"/>
      <c r="EG147" s="62"/>
      <c r="EH147" s="62"/>
      <c r="EI147" s="62"/>
      <c r="EJ147" s="62"/>
      <c r="EK147" s="62"/>
      <c r="EL147" s="62"/>
      <c r="EM147" s="62"/>
      <c r="EN147" s="62"/>
    </row>
    <row r="148" spans="1:144" outlineLevel="1" x14ac:dyDescent="0.2">
      <c r="AQ148" s="62"/>
      <c r="AR148" s="62"/>
      <c r="AS148" s="62"/>
      <c r="AT148" s="62"/>
      <c r="AU148" s="62"/>
      <c r="AV148" s="62"/>
      <c r="AW148" s="62"/>
      <c r="AX148" s="62"/>
      <c r="AY148" s="62"/>
      <c r="AZ148" s="62"/>
      <c r="BA148" s="62"/>
      <c r="BB148" s="62"/>
      <c r="BC148" s="62"/>
      <c r="BD148" s="62"/>
      <c r="BE148" s="62"/>
      <c r="BF148" s="62"/>
      <c r="BG148" s="62"/>
      <c r="BH148" s="62"/>
      <c r="BI148" s="62"/>
      <c r="BJ148" s="62"/>
      <c r="BK148" s="62"/>
      <c r="BL148" s="62"/>
      <c r="BM148" s="62"/>
      <c r="BN148" s="62"/>
      <c r="BO148" s="62"/>
      <c r="BP148" s="62"/>
      <c r="BQ148" s="62"/>
      <c r="BR148" s="62"/>
      <c r="BS148" s="62"/>
      <c r="BT148" s="62"/>
      <c r="BU148" s="62"/>
      <c r="BV148" s="62"/>
      <c r="BW148" s="62"/>
      <c r="BX148" s="62"/>
      <c r="BY148" s="62"/>
      <c r="BZ148" s="62"/>
      <c r="CA148" s="62"/>
      <c r="CB148" s="62"/>
      <c r="CC148" s="62"/>
      <c r="CD148" s="62"/>
      <c r="CE148" s="62"/>
      <c r="CF148" s="62"/>
      <c r="CG148" s="62"/>
      <c r="CH148" s="62"/>
      <c r="CI148" s="62"/>
      <c r="CJ148" s="62"/>
      <c r="CK148" s="62"/>
      <c r="CL148" s="62"/>
      <c r="CM148" s="62"/>
      <c r="CN148" s="62"/>
      <c r="CO148" s="62"/>
      <c r="CP148" s="62"/>
      <c r="CQ148" s="62"/>
      <c r="CR148" s="62"/>
      <c r="CS148" s="62"/>
      <c r="CT148" s="62"/>
      <c r="CU148" s="62"/>
      <c r="CV148" s="62"/>
      <c r="CW148" s="62"/>
      <c r="CX148" s="62"/>
      <c r="CY148" s="62"/>
      <c r="CZ148" s="62"/>
      <c r="DA148" s="62"/>
      <c r="DB148" s="62"/>
      <c r="DC148" s="62"/>
      <c r="DD148" s="62"/>
      <c r="DE148" s="62"/>
      <c r="DF148" s="62"/>
      <c r="DG148" s="62"/>
      <c r="DH148" s="62"/>
      <c r="DI148" s="62"/>
      <c r="DJ148" s="62"/>
      <c r="DK148" s="62"/>
      <c r="DL148" s="62"/>
      <c r="DM148" s="62"/>
      <c r="DN148" s="62"/>
      <c r="DO148" s="62"/>
      <c r="DP148" s="62"/>
      <c r="DQ148" s="62"/>
      <c r="DR148" s="62"/>
      <c r="DS148" s="62"/>
      <c r="DT148" s="62"/>
      <c r="DU148" s="62"/>
      <c r="DV148" s="62"/>
      <c r="DW148" s="62"/>
      <c r="DX148" s="62"/>
      <c r="DY148" s="62"/>
      <c r="DZ148" s="62"/>
      <c r="EA148" s="62"/>
      <c r="EB148" s="62"/>
      <c r="EC148" s="62"/>
      <c r="ED148" s="62"/>
      <c r="EE148" s="62"/>
      <c r="EF148" s="62"/>
      <c r="EG148" s="62"/>
      <c r="EH148" s="62"/>
      <c r="EI148" s="62"/>
      <c r="EJ148" s="62"/>
      <c r="EK148" s="62"/>
      <c r="EL148" s="62"/>
      <c r="EM148" s="62"/>
      <c r="EN148" s="62"/>
    </row>
    <row r="149" spans="1:144" outlineLevel="1" x14ac:dyDescent="0.2">
      <c r="AQ149" s="62"/>
      <c r="AR149" s="62"/>
      <c r="AS149" s="62"/>
      <c r="AT149" s="62"/>
      <c r="AU149" s="62"/>
      <c r="AV149" s="62"/>
      <c r="AW149" s="62"/>
      <c r="AX149" s="62"/>
      <c r="AY149" s="62"/>
      <c r="AZ149" s="62"/>
      <c r="BA149" s="62"/>
      <c r="BB149" s="62"/>
      <c r="BC149" s="62"/>
      <c r="BD149" s="62"/>
      <c r="BE149" s="62"/>
      <c r="BF149" s="62"/>
      <c r="BG149" s="62"/>
      <c r="BH149" s="62"/>
      <c r="BI149" s="62"/>
      <c r="BJ149" s="62"/>
      <c r="BK149" s="62"/>
      <c r="BL149" s="62"/>
      <c r="BM149" s="62"/>
      <c r="BN149" s="62"/>
      <c r="BO149" s="62"/>
      <c r="BP149" s="62"/>
      <c r="BQ149" s="62"/>
      <c r="BR149" s="62"/>
      <c r="BS149" s="62"/>
      <c r="BT149" s="62"/>
      <c r="BU149" s="62"/>
      <c r="BV149" s="62"/>
      <c r="BW149" s="62"/>
      <c r="BX149" s="62"/>
      <c r="BY149" s="62"/>
      <c r="BZ149" s="62"/>
      <c r="CA149" s="62"/>
      <c r="CB149" s="62"/>
      <c r="CC149" s="62"/>
      <c r="CD149" s="62"/>
      <c r="CE149" s="62"/>
      <c r="CF149" s="62"/>
      <c r="CG149" s="62"/>
      <c r="CH149" s="62"/>
      <c r="CI149" s="62"/>
      <c r="CJ149" s="62"/>
      <c r="CK149" s="62"/>
      <c r="CL149" s="62"/>
      <c r="CM149" s="62"/>
      <c r="CN149" s="62"/>
      <c r="CO149" s="62"/>
      <c r="CP149" s="62"/>
      <c r="CQ149" s="62"/>
      <c r="CR149" s="62"/>
      <c r="CS149" s="62"/>
      <c r="CT149" s="62"/>
      <c r="CU149" s="62"/>
      <c r="CV149" s="62"/>
      <c r="CW149" s="62"/>
      <c r="CX149" s="62"/>
      <c r="CY149" s="62"/>
      <c r="CZ149" s="62"/>
      <c r="DA149" s="62"/>
      <c r="DB149" s="62"/>
      <c r="DC149" s="62"/>
      <c r="DD149" s="62"/>
      <c r="DE149" s="62"/>
      <c r="DF149" s="62"/>
      <c r="DG149" s="62"/>
      <c r="DH149" s="62"/>
      <c r="DI149" s="62"/>
      <c r="DJ149" s="62"/>
      <c r="DK149" s="62"/>
      <c r="DL149" s="62"/>
      <c r="DM149" s="62"/>
      <c r="DN149" s="62"/>
      <c r="DO149" s="62"/>
      <c r="DP149" s="62"/>
      <c r="DQ149" s="62"/>
      <c r="DR149" s="62"/>
      <c r="DS149" s="62"/>
      <c r="DT149" s="62"/>
      <c r="DU149" s="62"/>
      <c r="DV149" s="62"/>
      <c r="DW149" s="62"/>
      <c r="DX149" s="62"/>
      <c r="DY149" s="62"/>
      <c r="DZ149" s="62"/>
      <c r="EA149" s="62"/>
      <c r="EB149" s="62"/>
      <c r="EC149" s="62"/>
      <c r="ED149" s="62"/>
      <c r="EE149" s="62"/>
      <c r="EF149" s="62"/>
      <c r="EG149" s="62"/>
      <c r="EH149" s="62"/>
      <c r="EI149" s="62"/>
      <c r="EJ149" s="62"/>
      <c r="EK149" s="62"/>
      <c r="EL149" s="62"/>
      <c r="EM149" s="62"/>
      <c r="EN149" s="62"/>
    </row>
    <row r="150" spans="1:144" outlineLevel="1" x14ac:dyDescent="0.2">
      <c r="AQ150" s="62"/>
      <c r="AR150" s="62"/>
      <c r="AS150" s="62"/>
      <c r="AT150" s="62"/>
      <c r="AU150" s="62"/>
      <c r="AV150" s="62"/>
      <c r="AW150" s="62"/>
      <c r="AX150" s="62"/>
      <c r="AY150" s="62"/>
      <c r="AZ150" s="62"/>
      <c r="BA150" s="62"/>
      <c r="BB150" s="62"/>
      <c r="BC150" s="62"/>
      <c r="BD150" s="62"/>
      <c r="BE150" s="62"/>
      <c r="BF150" s="62"/>
      <c r="BG150" s="62"/>
      <c r="BH150" s="62"/>
      <c r="BI150" s="62"/>
      <c r="BJ150" s="62"/>
      <c r="BK150" s="62"/>
      <c r="BL150" s="62"/>
      <c r="BM150" s="62"/>
      <c r="BN150" s="62"/>
      <c r="BO150" s="62"/>
      <c r="BP150" s="62"/>
      <c r="BQ150" s="62"/>
      <c r="BR150" s="62"/>
      <c r="BS150" s="62"/>
      <c r="BT150" s="62"/>
      <c r="BU150" s="62"/>
      <c r="BV150" s="62"/>
      <c r="BW150" s="62"/>
      <c r="BX150" s="62"/>
      <c r="BY150" s="62"/>
      <c r="BZ150" s="62"/>
      <c r="CA150" s="62"/>
      <c r="CB150" s="62"/>
      <c r="CC150" s="62"/>
      <c r="CD150" s="62"/>
      <c r="CE150" s="62"/>
      <c r="CF150" s="62"/>
      <c r="CG150" s="62"/>
      <c r="CH150" s="62"/>
      <c r="CI150" s="62"/>
      <c r="CJ150" s="62"/>
      <c r="CK150" s="62"/>
      <c r="CL150" s="62"/>
      <c r="CM150" s="62"/>
      <c r="CN150" s="62"/>
      <c r="CO150" s="62"/>
      <c r="CP150" s="62"/>
      <c r="CQ150" s="62"/>
      <c r="CR150" s="62"/>
      <c r="CS150" s="62"/>
      <c r="CT150" s="62"/>
      <c r="CU150" s="62"/>
      <c r="CV150" s="62"/>
      <c r="CW150" s="62"/>
      <c r="CX150" s="62"/>
      <c r="CY150" s="62"/>
      <c r="CZ150" s="62"/>
      <c r="DA150" s="62"/>
      <c r="DB150" s="62"/>
      <c r="DC150" s="62"/>
      <c r="DD150" s="62"/>
      <c r="DE150" s="62"/>
      <c r="DF150" s="62"/>
      <c r="DG150" s="62"/>
      <c r="DH150" s="62"/>
      <c r="DI150" s="62"/>
      <c r="DJ150" s="62"/>
      <c r="DK150" s="62"/>
      <c r="DL150" s="62"/>
      <c r="DM150" s="62"/>
      <c r="DN150" s="62"/>
      <c r="DO150" s="62"/>
      <c r="DP150" s="62"/>
      <c r="DQ150" s="62"/>
      <c r="DR150" s="62"/>
      <c r="DS150" s="62"/>
      <c r="DT150" s="62"/>
      <c r="DU150" s="62"/>
      <c r="DV150" s="62"/>
      <c r="DW150" s="62"/>
      <c r="DX150" s="62"/>
      <c r="DY150" s="62"/>
      <c r="DZ150" s="62"/>
      <c r="EA150" s="62"/>
      <c r="EB150" s="62"/>
      <c r="EC150" s="62"/>
      <c r="ED150" s="62"/>
      <c r="EE150" s="62"/>
      <c r="EF150" s="62"/>
      <c r="EG150" s="62"/>
      <c r="EH150" s="62"/>
      <c r="EI150" s="62"/>
      <c r="EJ150" s="62"/>
      <c r="EK150" s="62"/>
      <c r="EL150" s="62"/>
      <c r="EM150" s="62"/>
      <c r="EN150" s="62"/>
    </row>
    <row r="151" spans="1:144" x14ac:dyDescent="0.2">
      <c r="A151" s="75"/>
      <c r="AQ151" s="62"/>
      <c r="AR151" s="62"/>
      <c r="AS151" s="62"/>
      <c r="AT151" s="62"/>
      <c r="AU151" s="62"/>
      <c r="AV151" s="62"/>
      <c r="AW151" s="62"/>
      <c r="AX151" s="62"/>
      <c r="AY151" s="62"/>
      <c r="AZ151" s="62"/>
      <c r="BA151" s="62"/>
      <c r="BB151" s="62"/>
      <c r="BC151" s="62"/>
      <c r="BD151" s="62"/>
      <c r="BE151" s="62"/>
      <c r="BF151" s="62"/>
      <c r="BG151" s="62"/>
      <c r="BH151" s="62"/>
      <c r="BI151" s="62"/>
      <c r="BJ151" s="62"/>
      <c r="BK151" s="62"/>
      <c r="BL151" s="62"/>
      <c r="BM151" s="62"/>
      <c r="BN151" s="62"/>
      <c r="BO151" s="62"/>
      <c r="BP151" s="62"/>
      <c r="BQ151" s="62"/>
      <c r="BR151" s="62"/>
      <c r="BS151" s="62"/>
      <c r="BT151" s="62"/>
      <c r="BU151" s="62"/>
      <c r="BV151" s="62"/>
      <c r="BW151" s="62"/>
      <c r="BX151" s="62"/>
      <c r="BY151" s="62"/>
      <c r="BZ151" s="62"/>
      <c r="CA151" s="62"/>
      <c r="CB151" s="62"/>
      <c r="CC151" s="62"/>
      <c r="CD151" s="62"/>
      <c r="CE151" s="62"/>
      <c r="CF151" s="62"/>
      <c r="CG151" s="62"/>
      <c r="CH151" s="62"/>
      <c r="CI151" s="62"/>
      <c r="CJ151" s="62"/>
      <c r="CK151" s="62"/>
      <c r="CL151" s="62"/>
      <c r="CM151" s="62"/>
      <c r="CN151" s="62"/>
      <c r="CO151" s="62"/>
      <c r="CP151" s="62"/>
      <c r="CQ151" s="62"/>
      <c r="CR151" s="62"/>
      <c r="CS151" s="62"/>
      <c r="CT151" s="62"/>
      <c r="CU151" s="62"/>
      <c r="CV151" s="62"/>
      <c r="CW151" s="62"/>
      <c r="CX151" s="62"/>
      <c r="CY151" s="62"/>
      <c r="CZ151" s="62"/>
      <c r="DA151" s="62"/>
      <c r="DB151" s="62"/>
      <c r="DC151" s="62"/>
      <c r="DD151" s="62"/>
      <c r="DE151" s="62"/>
      <c r="DF151" s="62"/>
      <c r="DG151" s="62"/>
      <c r="DH151" s="62"/>
      <c r="DI151" s="62"/>
      <c r="DJ151" s="62"/>
      <c r="DK151" s="62"/>
      <c r="DL151" s="62"/>
      <c r="DM151" s="62"/>
      <c r="DN151" s="62"/>
      <c r="DO151" s="62"/>
      <c r="DP151" s="62"/>
      <c r="DQ151" s="62"/>
      <c r="DR151" s="62"/>
      <c r="DS151" s="62"/>
      <c r="DT151" s="62"/>
      <c r="DU151" s="62"/>
      <c r="DV151" s="62"/>
      <c r="DW151" s="62"/>
      <c r="DX151" s="62"/>
      <c r="DY151" s="62"/>
      <c r="DZ151" s="62"/>
      <c r="EA151" s="62"/>
      <c r="EB151" s="62"/>
      <c r="EC151" s="62"/>
      <c r="ED151" s="62"/>
      <c r="EE151" s="62"/>
      <c r="EF151" s="62"/>
      <c r="EG151" s="62"/>
      <c r="EH151" s="62"/>
      <c r="EI151" s="62"/>
      <c r="EJ151" s="62"/>
      <c r="EK151" s="62"/>
      <c r="EL151" s="62"/>
      <c r="EM151" s="62"/>
      <c r="EN151" s="62"/>
    </row>
    <row r="152" spans="1:144" x14ac:dyDescent="0.2">
      <c r="A152" s="14" t="s">
        <v>111</v>
      </c>
      <c r="AQ152" s="62" t="s">
        <v>134</v>
      </c>
      <c r="AR152" s="62"/>
      <c r="AS152" s="62"/>
      <c r="AT152" s="62">
        <v>10</v>
      </c>
      <c r="AU152" s="62"/>
      <c r="AV152" s="62"/>
      <c r="AW152" s="62"/>
      <c r="AX152" s="62"/>
      <c r="AY152" s="62"/>
      <c r="AZ152" s="62"/>
      <c r="BA152" s="62"/>
      <c r="BB152" s="62"/>
      <c r="BC152" s="62"/>
      <c r="BD152" s="62"/>
      <c r="BE152" s="62"/>
      <c r="BF152" s="62"/>
      <c r="BG152" s="62"/>
      <c r="BH152" s="62"/>
      <c r="BI152" s="62"/>
      <c r="BJ152" s="62"/>
      <c r="BK152" s="62"/>
      <c r="BL152" s="62"/>
      <c r="BM152" s="62"/>
      <c r="BN152" s="62"/>
      <c r="BO152" s="62"/>
      <c r="BP152" s="62"/>
      <c r="BQ152" s="62"/>
      <c r="BR152" s="62"/>
      <c r="BS152" s="62"/>
      <c r="BT152" s="62"/>
      <c r="BU152" s="62"/>
      <c r="BV152" s="62"/>
      <c r="BW152" s="62"/>
      <c r="BX152" s="62"/>
      <c r="BY152" s="62"/>
      <c r="BZ152" s="62"/>
      <c r="CA152" s="62"/>
      <c r="CB152" s="62"/>
      <c r="CC152" s="62"/>
      <c r="CD152" s="62"/>
      <c r="CE152" s="62"/>
      <c r="CF152" s="62"/>
      <c r="CG152" s="62"/>
      <c r="CH152" s="62"/>
      <c r="CI152" s="62"/>
      <c r="CJ152" s="62"/>
      <c r="CK152" s="62"/>
      <c r="CL152" s="62"/>
      <c r="CM152" s="62"/>
      <c r="CN152" s="62"/>
      <c r="CO152" s="62"/>
      <c r="CP152" s="62"/>
      <c r="CQ152" s="62"/>
      <c r="CR152" s="62"/>
      <c r="CS152" s="62"/>
      <c r="CT152" s="62"/>
      <c r="CU152" s="62"/>
      <c r="CV152" s="62"/>
      <c r="CW152" s="62"/>
      <c r="CX152" s="62"/>
      <c r="CY152" s="62"/>
      <c r="CZ152" s="62"/>
      <c r="DA152" s="62"/>
      <c r="DB152" s="62"/>
      <c r="DC152" s="62"/>
      <c r="DD152" s="62"/>
      <c r="DE152" s="62"/>
      <c r="DF152" s="62"/>
      <c r="DG152" s="62"/>
      <c r="DH152" s="62"/>
      <c r="DI152" s="62"/>
      <c r="DJ152" s="62"/>
      <c r="DK152" s="62"/>
      <c r="DL152" s="62"/>
      <c r="DM152" s="62"/>
      <c r="DN152" s="62"/>
      <c r="DO152" s="62"/>
      <c r="DP152" s="62"/>
      <c r="DQ152" s="62"/>
      <c r="DR152" s="62"/>
      <c r="DS152" s="62"/>
      <c r="DT152" s="62"/>
      <c r="DU152" s="62"/>
      <c r="DV152" s="62"/>
      <c r="DW152" s="62"/>
      <c r="DX152" s="62"/>
      <c r="DY152" s="62"/>
      <c r="DZ152" s="62"/>
      <c r="EA152" s="62"/>
      <c r="EB152" s="62"/>
      <c r="EC152" s="62"/>
      <c r="ED152" s="62"/>
      <c r="EE152" s="62"/>
      <c r="EF152" s="62"/>
      <c r="EG152" s="62"/>
      <c r="EH152" s="62"/>
      <c r="EI152" s="62"/>
      <c r="EJ152" s="62"/>
      <c r="EK152" s="62"/>
      <c r="EL152" s="62"/>
      <c r="EM152" s="62"/>
      <c r="EN152" s="62"/>
    </row>
    <row r="153" spans="1:144" outlineLevel="1" x14ac:dyDescent="0.2">
      <c r="E153" s="30" t="s">
        <v>133</v>
      </c>
      <c r="F153" s="61">
        <f>$AT$152/20</f>
        <v>0.5</v>
      </c>
      <c r="AQ153" s="62" t="s">
        <v>114</v>
      </c>
      <c r="AR153" s="62">
        <v>0</v>
      </c>
      <c r="AS153" s="62">
        <v>0.01</v>
      </c>
      <c r="AT153" s="62">
        <v>0.02</v>
      </c>
      <c r="AU153" s="62">
        <v>0.03</v>
      </c>
      <c r="AV153" s="62">
        <v>0.04</v>
      </c>
      <c r="AW153" s="62">
        <v>0.05</v>
      </c>
      <c r="AX153" s="62">
        <v>6.0000000000000005E-2</v>
      </c>
      <c r="AY153" s="62">
        <v>7.0000000000000007E-2</v>
      </c>
      <c r="AZ153" s="62">
        <v>0.08</v>
      </c>
      <c r="BA153" s="62">
        <v>0.09</v>
      </c>
      <c r="BB153" s="62">
        <v>9.9999999999999992E-2</v>
      </c>
      <c r="BC153" s="62">
        <v>0.10999999999999999</v>
      </c>
      <c r="BD153" s="62">
        <v>0.11999999999999998</v>
      </c>
      <c r="BE153" s="62">
        <v>0.12999999999999998</v>
      </c>
      <c r="BF153" s="62">
        <v>0.13999999999999999</v>
      </c>
      <c r="BG153" s="62">
        <v>0.15</v>
      </c>
      <c r="BH153" s="62">
        <v>0.16</v>
      </c>
      <c r="BI153" s="62">
        <v>0.17</v>
      </c>
      <c r="BJ153" s="62">
        <v>0.18000000000000002</v>
      </c>
      <c r="BK153" s="62">
        <v>0.19000000000000003</v>
      </c>
      <c r="BL153" s="62">
        <v>0.20000000000000004</v>
      </c>
      <c r="BM153" s="62">
        <v>0.21000000000000005</v>
      </c>
      <c r="BN153" s="62">
        <v>0.22000000000000006</v>
      </c>
      <c r="BO153" s="62">
        <v>0.23000000000000007</v>
      </c>
      <c r="BP153" s="62">
        <v>0.24000000000000007</v>
      </c>
      <c r="BQ153" s="62">
        <v>0.25000000000000006</v>
      </c>
      <c r="BR153" s="62">
        <v>0.26000000000000006</v>
      </c>
      <c r="BS153" s="62">
        <v>0.27000000000000007</v>
      </c>
      <c r="BT153" s="62">
        <v>0.28000000000000008</v>
      </c>
      <c r="BU153" s="62">
        <v>0.29000000000000009</v>
      </c>
      <c r="BV153" s="62">
        <v>0.3000000000000001</v>
      </c>
      <c r="BW153" s="62">
        <v>0.31000000000000011</v>
      </c>
      <c r="BX153" s="62">
        <v>0.32000000000000012</v>
      </c>
      <c r="BY153" s="62">
        <v>0.33000000000000013</v>
      </c>
      <c r="BZ153" s="62">
        <v>0.34000000000000014</v>
      </c>
      <c r="CA153" s="62">
        <v>0.35000000000000014</v>
      </c>
      <c r="CB153" s="62">
        <v>0.36000000000000015</v>
      </c>
      <c r="CC153" s="62">
        <v>0.37000000000000016</v>
      </c>
      <c r="CD153" s="62">
        <v>0.38000000000000017</v>
      </c>
      <c r="CE153" s="62">
        <v>0.39000000000000018</v>
      </c>
      <c r="CF153" s="62">
        <v>0.40000000000000019</v>
      </c>
      <c r="CG153" s="62">
        <v>0.4100000000000002</v>
      </c>
      <c r="CH153" s="62">
        <v>0.42000000000000021</v>
      </c>
      <c r="CI153" s="62">
        <v>0.43000000000000022</v>
      </c>
      <c r="CJ153" s="62">
        <v>0.44000000000000022</v>
      </c>
      <c r="CK153" s="62">
        <v>0.45000000000000023</v>
      </c>
      <c r="CL153" s="62">
        <v>0.46000000000000024</v>
      </c>
      <c r="CM153" s="62">
        <v>0.47000000000000025</v>
      </c>
      <c r="CN153" s="62">
        <v>0.48000000000000026</v>
      </c>
      <c r="CO153" s="62">
        <v>0.49000000000000027</v>
      </c>
      <c r="CP153" s="62">
        <v>0.50000000000000022</v>
      </c>
      <c r="CQ153" s="62">
        <v>0.51000000000000023</v>
      </c>
      <c r="CR153" s="62">
        <v>0.52000000000000024</v>
      </c>
      <c r="CS153" s="62">
        <v>0.53000000000000025</v>
      </c>
      <c r="CT153" s="62">
        <v>0.54000000000000026</v>
      </c>
      <c r="CU153" s="62">
        <v>0.55000000000000027</v>
      </c>
      <c r="CV153" s="62">
        <v>0.56000000000000028</v>
      </c>
      <c r="CW153" s="62">
        <v>0.57000000000000028</v>
      </c>
      <c r="CX153" s="62">
        <v>0.58000000000000029</v>
      </c>
      <c r="CY153" s="62">
        <v>0.5900000000000003</v>
      </c>
      <c r="CZ153" s="62">
        <v>0.60000000000000031</v>
      </c>
      <c r="DA153" s="62">
        <v>0.61000000000000032</v>
      </c>
      <c r="DB153" s="62">
        <v>0.62000000000000033</v>
      </c>
      <c r="DC153" s="62">
        <v>0.63000000000000034</v>
      </c>
      <c r="DD153" s="62">
        <v>0.64000000000000035</v>
      </c>
      <c r="DE153" s="62">
        <v>0.65000000000000036</v>
      </c>
      <c r="DF153" s="62">
        <v>0.66000000000000036</v>
      </c>
      <c r="DG153" s="62">
        <v>0.67000000000000037</v>
      </c>
      <c r="DH153" s="62">
        <v>0.68000000000000038</v>
      </c>
      <c r="DI153" s="62">
        <v>0.69000000000000039</v>
      </c>
      <c r="DJ153" s="62">
        <v>0.7000000000000004</v>
      </c>
      <c r="DK153" s="62">
        <v>0.71000000000000041</v>
      </c>
      <c r="DL153" s="62">
        <v>0.72000000000000042</v>
      </c>
      <c r="DM153" s="62">
        <v>0.73000000000000043</v>
      </c>
      <c r="DN153" s="62">
        <v>0.74000000000000044</v>
      </c>
      <c r="DO153" s="62">
        <v>0.75000000000000044</v>
      </c>
      <c r="DP153" s="62">
        <v>0.76000000000000045</v>
      </c>
      <c r="DQ153" s="62">
        <v>0.77000000000000046</v>
      </c>
      <c r="DR153" s="62">
        <v>0.78000000000000047</v>
      </c>
      <c r="DS153" s="62">
        <v>0.79000000000000048</v>
      </c>
      <c r="DT153" s="62">
        <v>0.80000000000000049</v>
      </c>
      <c r="DU153" s="62">
        <v>0.8100000000000005</v>
      </c>
      <c r="DV153" s="62">
        <v>0.82000000000000051</v>
      </c>
      <c r="DW153" s="62">
        <v>0.83000000000000052</v>
      </c>
      <c r="DX153" s="62">
        <v>0.84000000000000052</v>
      </c>
      <c r="DY153" s="62">
        <v>0.85000000000000053</v>
      </c>
      <c r="DZ153" s="62">
        <v>0.86000000000000054</v>
      </c>
      <c r="EA153" s="62">
        <v>0.87000000000000055</v>
      </c>
      <c r="EB153" s="62">
        <v>0.88000000000000056</v>
      </c>
      <c r="EC153" s="62">
        <v>0.89000000000000057</v>
      </c>
      <c r="ED153" s="62">
        <v>0.90000000000000058</v>
      </c>
      <c r="EE153" s="62">
        <v>0.91000000000000059</v>
      </c>
      <c r="EF153" s="62">
        <v>0.9200000000000006</v>
      </c>
      <c r="EG153" s="62">
        <v>0.9300000000000006</v>
      </c>
      <c r="EH153" s="62">
        <v>0.94000000000000061</v>
      </c>
      <c r="EI153" s="62">
        <v>0.95000000000000062</v>
      </c>
      <c r="EJ153" s="62">
        <v>0.96000000000000063</v>
      </c>
      <c r="EK153" s="62">
        <v>0.97000000000000064</v>
      </c>
      <c r="EL153" s="62">
        <v>0.98000000000000065</v>
      </c>
      <c r="EM153" s="62">
        <v>0.99000000000000066</v>
      </c>
      <c r="EN153" s="62">
        <v>1.0000000000000007</v>
      </c>
    </row>
    <row r="154" spans="1:144" outlineLevel="1" x14ac:dyDescent="0.2">
      <c r="AQ154" s="62" t="s">
        <v>135</v>
      </c>
      <c r="AR154" s="62">
        <v>1</v>
      </c>
      <c r="AS154" s="62">
        <v>1</v>
      </c>
      <c r="AT154" s="62">
        <v>1</v>
      </c>
      <c r="AU154" s="62">
        <v>1</v>
      </c>
      <c r="AV154" s="62">
        <v>0.99839999999999995</v>
      </c>
      <c r="AW154" s="62">
        <v>0.99679999999999991</v>
      </c>
      <c r="AX154" s="62">
        <v>0.99520000000000008</v>
      </c>
      <c r="AY154" s="62">
        <v>0.98720000000000008</v>
      </c>
      <c r="AZ154" s="62">
        <v>0.97760000000000002</v>
      </c>
      <c r="BA154" s="62">
        <v>0.96799999999999997</v>
      </c>
      <c r="BB154" s="62">
        <v>0.95520000000000005</v>
      </c>
      <c r="BC154" s="62">
        <v>0.93920000000000003</v>
      </c>
      <c r="BD154" s="62">
        <v>0.9264</v>
      </c>
      <c r="BE154" s="62">
        <v>0.90560000000000007</v>
      </c>
      <c r="BF154" s="62">
        <v>0.8832000000000001</v>
      </c>
      <c r="BG154" s="62">
        <v>0.86080000000000001</v>
      </c>
      <c r="BH154" s="62">
        <v>0.83520000000000005</v>
      </c>
      <c r="BI154" s="62">
        <v>0.81120000000000003</v>
      </c>
      <c r="BJ154" s="62">
        <v>0.79520000000000002</v>
      </c>
      <c r="BK154" s="62">
        <v>0.77600000000000002</v>
      </c>
      <c r="BL154" s="62">
        <v>0.75679999999999992</v>
      </c>
      <c r="BM154" s="62">
        <v>0.7407999999999999</v>
      </c>
      <c r="BN154" s="62">
        <v>0.71520000000000006</v>
      </c>
      <c r="BO154" s="62">
        <v>0.68959999999999999</v>
      </c>
      <c r="BP154" s="62">
        <v>0.6704</v>
      </c>
      <c r="BQ154" s="62">
        <v>0.65439999999999998</v>
      </c>
      <c r="BR154" s="62">
        <v>0.64</v>
      </c>
      <c r="BS154" s="62">
        <v>0.63679999999999992</v>
      </c>
      <c r="BT154" s="62">
        <v>0.63360000000000005</v>
      </c>
      <c r="BU154" s="62">
        <v>0.624</v>
      </c>
      <c r="BV154" s="62">
        <v>0.60960000000000003</v>
      </c>
      <c r="BW154" s="62">
        <v>0.59039999999999992</v>
      </c>
      <c r="BX154" s="62">
        <v>0.56640000000000001</v>
      </c>
      <c r="BY154" s="62">
        <v>0.53920000000000001</v>
      </c>
      <c r="BZ154" s="62">
        <v>0.51519999999999999</v>
      </c>
      <c r="CA154" s="62">
        <v>0.49280000000000002</v>
      </c>
      <c r="CB154" s="62">
        <v>0.47039999999999998</v>
      </c>
      <c r="CC154" s="62">
        <v>0.45119999999999999</v>
      </c>
      <c r="CD154" s="62">
        <v>0.432</v>
      </c>
      <c r="CE154" s="62">
        <v>0.4128</v>
      </c>
      <c r="CF154" s="62">
        <v>0.3952</v>
      </c>
      <c r="CG154" s="62">
        <v>0.38080000000000003</v>
      </c>
      <c r="CH154" s="62">
        <v>0.36480000000000001</v>
      </c>
      <c r="CI154" s="62">
        <v>0.34560000000000002</v>
      </c>
      <c r="CJ154" s="62">
        <v>0.32480000000000003</v>
      </c>
      <c r="CK154" s="62">
        <v>0.30080000000000001</v>
      </c>
      <c r="CL154" s="62">
        <v>0.27679999999999999</v>
      </c>
      <c r="CM154" s="62">
        <v>0.248</v>
      </c>
      <c r="CN154" s="62">
        <v>0.224</v>
      </c>
      <c r="CO154" s="62">
        <v>0.20319999999999999</v>
      </c>
      <c r="CP154" s="62">
        <v>0.18240000000000001</v>
      </c>
      <c r="CQ154" s="62">
        <v>0.15840000000000001</v>
      </c>
      <c r="CR154" s="62">
        <v>0.14080000000000001</v>
      </c>
      <c r="CS154" s="62">
        <v>0.1232</v>
      </c>
      <c r="CT154" s="62">
        <v>0.1056</v>
      </c>
      <c r="CU154" s="62">
        <v>9.2799999999999994E-2</v>
      </c>
      <c r="CV154" s="62">
        <v>8.1599999999999992E-2</v>
      </c>
      <c r="CW154" s="62">
        <v>6.88E-2</v>
      </c>
      <c r="CX154" s="62">
        <v>5.7599999999999998E-2</v>
      </c>
      <c r="CY154" s="62">
        <v>4.8000000000000001E-2</v>
      </c>
      <c r="CZ154" s="62">
        <v>3.8399999999999997E-2</v>
      </c>
      <c r="DA154" s="62">
        <v>3.2000000000000001E-2</v>
      </c>
      <c r="DB154" s="62">
        <v>2.8799999999999999E-2</v>
      </c>
      <c r="DC154" s="62">
        <v>2.7199999999999998E-2</v>
      </c>
      <c r="DD154" s="62">
        <v>2.5600000000000001E-2</v>
      </c>
      <c r="DE154" s="62">
        <v>2.0799999999999999E-2</v>
      </c>
      <c r="DF154" s="62">
        <v>1.6E-2</v>
      </c>
      <c r="DG154" s="62">
        <v>1.12E-2</v>
      </c>
      <c r="DH154" s="62">
        <v>6.4000000000000003E-3</v>
      </c>
      <c r="DI154" s="62">
        <v>1.6000000000000001E-3</v>
      </c>
      <c r="DJ154" s="62">
        <v>0</v>
      </c>
      <c r="DK154" s="62">
        <v>0</v>
      </c>
      <c r="DL154" s="62">
        <v>0</v>
      </c>
      <c r="DM154" s="62">
        <v>0</v>
      </c>
      <c r="DN154" s="62">
        <v>0</v>
      </c>
      <c r="DO154" s="62">
        <v>0</v>
      </c>
      <c r="DP154" s="62">
        <v>0</v>
      </c>
      <c r="DQ154" s="62">
        <v>0</v>
      </c>
      <c r="DR154" s="62">
        <v>0</v>
      </c>
      <c r="DS154" s="62">
        <v>0</v>
      </c>
      <c r="DT154" s="62">
        <v>0</v>
      </c>
      <c r="DU154" s="62">
        <v>0</v>
      </c>
      <c r="DV154" s="62">
        <v>0</v>
      </c>
      <c r="DW154" s="62">
        <v>0</v>
      </c>
      <c r="DX154" s="62">
        <v>0</v>
      </c>
      <c r="DY154" s="62">
        <v>0</v>
      </c>
      <c r="DZ154" s="62">
        <v>0</v>
      </c>
      <c r="EA154" s="62">
        <v>0</v>
      </c>
      <c r="EB154" s="62">
        <v>0</v>
      </c>
      <c r="EC154" s="62">
        <v>0</v>
      </c>
      <c r="ED154" s="62">
        <v>0</v>
      </c>
      <c r="EE154" s="62">
        <v>0</v>
      </c>
      <c r="EF154" s="62">
        <v>0</v>
      </c>
      <c r="EG154" s="62">
        <v>0</v>
      </c>
      <c r="EH154" s="62">
        <v>0</v>
      </c>
      <c r="EI154" s="62">
        <v>0</v>
      </c>
      <c r="EJ154" s="62">
        <v>0</v>
      </c>
      <c r="EK154" s="62">
        <v>0</v>
      </c>
      <c r="EL154" s="62">
        <v>0</v>
      </c>
      <c r="EM154" s="62">
        <v>0</v>
      </c>
      <c r="EN154" s="62">
        <v>0</v>
      </c>
    </row>
    <row r="155" spans="1:144" outlineLevel="1" x14ac:dyDescent="0.2">
      <c r="AQ155" s="62" t="s">
        <v>136</v>
      </c>
      <c r="AR155" s="62">
        <v>0</v>
      </c>
      <c r="AS155" s="62">
        <v>0</v>
      </c>
      <c r="AT155" s="62">
        <v>1.0666666666666667E-3</v>
      </c>
      <c r="AU155" s="62">
        <v>4.2666666666666669E-3</v>
      </c>
      <c r="AV155" s="62">
        <v>1.0666666666666666E-2</v>
      </c>
      <c r="AW155" s="62">
        <v>2.6133333333333335E-2</v>
      </c>
      <c r="AX155" s="62">
        <v>4.7466666666666671E-2</v>
      </c>
      <c r="AY155" s="62">
        <v>7.6800000000000007E-2</v>
      </c>
      <c r="AZ155" s="62">
        <v>0.11306666666666666</v>
      </c>
      <c r="BA155" s="62">
        <v>0.15573333333333333</v>
      </c>
      <c r="BB155" s="62">
        <v>0.19733333333333333</v>
      </c>
      <c r="BC155" s="62">
        <v>0.24</v>
      </c>
      <c r="BD155" s="62">
        <v>0.28159999999999996</v>
      </c>
      <c r="BE155" s="62">
        <v>0.31893333333333329</v>
      </c>
      <c r="BF155" s="62">
        <v>0.35359999999999997</v>
      </c>
      <c r="BG155" s="62">
        <v>0.38666666666666666</v>
      </c>
      <c r="BH155" s="62">
        <v>0.41919999999999996</v>
      </c>
      <c r="BI155" s="62">
        <v>0.45173333333333338</v>
      </c>
      <c r="BJ155" s="62">
        <v>0.48533333333333334</v>
      </c>
      <c r="BK155" s="62">
        <v>0.52053333333333329</v>
      </c>
      <c r="BL155" s="62">
        <v>0.55413333333333337</v>
      </c>
      <c r="BM155" s="62">
        <v>0.58506666666666673</v>
      </c>
      <c r="BN155" s="62">
        <v>0.61173333333333335</v>
      </c>
      <c r="BO155" s="62">
        <v>0.63839999999999997</v>
      </c>
      <c r="BP155" s="62">
        <v>0.66026666666666667</v>
      </c>
      <c r="BQ155" s="62">
        <v>0.68</v>
      </c>
      <c r="BR155" s="62">
        <v>0.69866666666666666</v>
      </c>
      <c r="BS155" s="62">
        <v>0.71733333333333338</v>
      </c>
      <c r="BT155" s="62">
        <v>0.73333333333333328</v>
      </c>
      <c r="BU155" s="62">
        <v>0.74773333333333325</v>
      </c>
      <c r="BV155" s="62">
        <v>0.76160000000000005</v>
      </c>
      <c r="BW155" s="62">
        <v>0.77493333333333336</v>
      </c>
      <c r="BX155" s="62">
        <v>0.78720000000000001</v>
      </c>
      <c r="BY155" s="62">
        <v>0.8</v>
      </c>
      <c r="BZ155" s="62">
        <v>0.81386666666666663</v>
      </c>
      <c r="CA155" s="62">
        <v>0.82613333333333339</v>
      </c>
      <c r="CB155" s="62">
        <v>0.83839999999999992</v>
      </c>
      <c r="CC155" s="62">
        <v>0.85119999999999996</v>
      </c>
      <c r="CD155" s="62">
        <v>0.86133333333333328</v>
      </c>
      <c r="CE155" s="62">
        <v>0.86986666666666668</v>
      </c>
      <c r="CF155" s="62">
        <v>0.88</v>
      </c>
      <c r="CG155" s="62">
        <v>0.88906666666666656</v>
      </c>
      <c r="CH155" s="62">
        <v>0.89653333333333329</v>
      </c>
      <c r="CI155" s="62">
        <v>0.90506666666666657</v>
      </c>
      <c r="CJ155" s="62">
        <v>0.91306666666666658</v>
      </c>
      <c r="CK155" s="62">
        <v>0.92</v>
      </c>
      <c r="CL155" s="62">
        <v>0.92639999999999989</v>
      </c>
      <c r="CM155" s="62">
        <v>0.93280000000000007</v>
      </c>
      <c r="CN155" s="62">
        <v>0.93813333333333337</v>
      </c>
      <c r="CO155" s="62">
        <v>0.94346666666666668</v>
      </c>
      <c r="CP155" s="62">
        <v>0.9482666666666667</v>
      </c>
      <c r="CQ155" s="62">
        <v>0.95253333333333334</v>
      </c>
      <c r="CR155" s="62">
        <v>0.95733333333333337</v>
      </c>
      <c r="CS155" s="62">
        <v>0.96106666666666662</v>
      </c>
      <c r="CT155" s="62">
        <v>0.96426666666666672</v>
      </c>
      <c r="CU155" s="62">
        <v>0.9674666666666667</v>
      </c>
      <c r="CV155" s="62">
        <v>0.97119999999999995</v>
      </c>
      <c r="CW155" s="62">
        <v>0.97439999999999993</v>
      </c>
      <c r="CX155" s="62">
        <v>0.97706666666666664</v>
      </c>
      <c r="CY155" s="62">
        <v>0.97973333333333323</v>
      </c>
      <c r="CZ155" s="62">
        <v>0.98293333333333344</v>
      </c>
      <c r="DA155" s="62">
        <v>0.98560000000000003</v>
      </c>
      <c r="DB155" s="62">
        <v>0.98773333333333324</v>
      </c>
      <c r="DC155" s="62">
        <v>0.99039999999999995</v>
      </c>
      <c r="DD155" s="62">
        <v>0.99253333333333327</v>
      </c>
      <c r="DE155" s="62">
        <v>0.99360000000000004</v>
      </c>
      <c r="DF155" s="62">
        <v>0.99413333333333331</v>
      </c>
      <c r="DG155" s="62">
        <v>0.9946666666666667</v>
      </c>
      <c r="DH155" s="62">
        <v>0.9946666666666667</v>
      </c>
      <c r="DI155" s="62">
        <v>0.9946666666666667</v>
      </c>
      <c r="DJ155" s="62">
        <v>0.9946666666666667</v>
      </c>
      <c r="DK155" s="62">
        <v>0.9946666666666667</v>
      </c>
      <c r="DL155" s="62">
        <v>0.99519999999999997</v>
      </c>
      <c r="DM155" s="62">
        <v>0.99626666666666674</v>
      </c>
      <c r="DN155" s="62">
        <v>0.99733333333333329</v>
      </c>
      <c r="DO155" s="62">
        <v>0.99839999999999995</v>
      </c>
      <c r="DP155" s="62">
        <v>0.99946666666666673</v>
      </c>
      <c r="DQ155" s="62">
        <v>1</v>
      </c>
      <c r="DR155" s="62">
        <v>1</v>
      </c>
      <c r="DS155" s="62">
        <v>1</v>
      </c>
      <c r="DT155" s="62">
        <v>1</v>
      </c>
      <c r="DU155" s="62">
        <v>1</v>
      </c>
      <c r="DV155" s="62">
        <v>1</v>
      </c>
      <c r="DW155" s="62">
        <v>1</v>
      </c>
      <c r="DX155" s="62">
        <v>1</v>
      </c>
      <c r="DY155" s="62">
        <v>1</v>
      </c>
      <c r="DZ155" s="62">
        <v>1</v>
      </c>
      <c r="EA155" s="62">
        <v>1</v>
      </c>
      <c r="EB155" s="62">
        <v>1</v>
      </c>
      <c r="EC155" s="62">
        <v>1</v>
      </c>
      <c r="ED155" s="62">
        <v>1</v>
      </c>
      <c r="EE155" s="62">
        <v>1</v>
      </c>
      <c r="EF155" s="62">
        <v>1</v>
      </c>
      <c r="EG155" s="62">
        <v>1</v>
      </c>
      <c r="EH155" s="62">
        <v>1</v>
      </c>
      <c r="EI155" s="62">
        <v>1</v>
      </c>
      <c r="EJ155" s="62">
        <v>1</v>
      </c>
      <c r="EK155" s="62">
        <v>1</v>
      </c>
      <c r="EL155" s="62">
        <v>1</v>
      </c>
      <c r="EM155" s="62">
        <v>1</v>
      </c>
      <c r="EN155" s="62">
        <v>1</v>
      </c>
    </row>
    <row r="156" spans="1:144" outlineLevel="1" x14ac:dyDescent="0.2">
      <c r="AQ156" s="62" t="str">
        <f xml:space="preserve"> TEXT($F$153,"0%") &amp; " Wtd.Avg."</f>
        <v>50% Wtd.Avg.</v>
      </c>
      <c r="AR156" s="62">
        <f>$F$153*AR154+(1-$F$153)*AR155</f>
        <v>0.5</v>
      </c>
      <c r="AS156" s="62">
        <f>$F$153*AS154+(1-$F$153)*AS155</f>
        <v>0.5</v>
      </c>
      <c r="AT156" s="62">
        <f>$F$153*AT154+(1-$F$153)*AT155</f>
        <v>0.50053333333333339</v>
      </c>
      <c r="AU156" s="62">
        <f t="shared" ref="AU156:DF156" si="13">$F$153*AU154+(1-$F$153)*AU155</f>
        <v>0.50213333333333332</v>
      </c>
      <c r="AV156" s="62">
        <f t="shared" si="13"/>
        <v>0.50453333333333328</v>
      </c>
      <c r="AW156" s="62">
        <f t="shared" si="13"/>
        <v>0.51146666666666663</v>
      </c>
      <c r="AX156" s="62">
        <f t="shared" si="13"/>
        <v>0.52133333333333343</v>
      </c>
      <c r="AY156" s="62">
        <f t="shared" si="13"/>
        <v>0.53200000000000003</v>
      </c>
      <c r="AZ156" s="62">
        <f t="shared" si="13"/>
        <v>0.54533333333333334</v>
      </c>
      <c r="BA156" s="62">
        <f t="shared" si="13"/>
        <v>0.56186666666666663</v>
      </c>
      <c r="BB156" s="62">
        <f t="shared" si="13"/>
        <v>0.5762666666666667</v>
      </c>
      <c r="BC156" s="62">
        <f t="shared" si="13"/>
        <v>0.58960000000000001</v>
      </c>
      <c r="BD156" s="62">
        <f t="shared" si="13"/>
        <v>0.60399999999999998</v>
      </c>
      <c r="BE156" s="62">
        <f t="shared" si="13"/>
        <v>0.61226666666666674</v>
      </c>
      <c r="BF156" s="62">
        <f t="shared" si="13"/>
        <v>0.61840000000000006</v>
      </c>
      <c r="BG156" s="62">
        <f t="shared" si="13"/>
        <v>0.62373333333333336</v>
      </c>
      <c r="BH156" s="62">
        <f t="shared" si="13"/>
        <v>0.62719999999999998</v>
      </c>
      <c r="BI156" s="62">
        <f t="shared" si="13"/>
        <v>0.63146666666666673</v>
      </c>
      <c r="BJ156" s="62">
        <f t="shared" si="13"/>
        <v>0.64026666666666665</v>
      </c>
      <c r="BK156" s="62">
        <f t="shared" si="13"/>
        <v>0.64826666666666666</v>
      </c>
      <c r="BL156" s="62">
        <f t="shared" si="13"/>
        <v>0.65546666666666664</v>
      </c>
      <c r="BM156" s="62">
        <f t="shared" si="13"/>
        <v>0.66293333333333337</v>
      </c>
      <c r="BN156" s="62">
        <f t="shared" si="13"/>
        <v>0.66346666666666665</v>
      </c>
      <c r="BO156" s="62">
        <f t="shared" si="13"/>
        <v>0.66399999999999992</v>
      </c>
      <c r="BP156" s="62">
        <f t="shared" si="13"/>
        <v>0.66533333333333333</v>
      </c>
      <c r="BQ156" s="62">
        <f t="shared" si="13"/>
        <v>0.66720000000000002</v>
      </c>
      <c r="BR156" s="62">
        <f t="shared" si="13"/>
        <v>0.66933333333333334</v>
      </c>
      <c r="BS156" s="62">
        <f t="shared" si="13"/>
        <v>0.67706666666666671</v>
      </c>
      <c r="BT156" s="62">
        <f t="shared" si="13"/>
        <v>0.68346666666666667</v>
      </c>
      <c r="BU156" s="62">
        <f t="shared" si="13"/>
        <v>0.68586666666666662</v>
      </c>
      <c r="BV156" s="62">
        <f t="shared" si="13"/>
        <v>0.68559999999999999</v>
      </c>
      <c r="BW156" s="62">
        <f t="shared" si="13"/>
        <v>0.68266666666666664</v>
      </c>
      <c r="BX156" s="62">
        <f t="shared" si="13"/>
        <v>0.67680000000000007</v>
      </c>
      <c r="BY156" s="62">
        <f t="shared" si="13"/>
        <v>0.66959999999999997</v>
      </c>
      <c r="BZ156" s="62">
        <f t="shared" si="13"/>
        <v>0.66453333333333331</v>
      </c>
      <c r="CA156" s="62">
        <f t="shared" si="13"/>
        <v>0.65946666666666665</v>
      </c>
      <c r="CB156" s="62">
        <f t="shared" si="13"/>
        <v>0.65439999999999998</v>
      </c>
      <c r="CC156" s="62">
        <f t="shared" si="13"/>
        <v>0.6512</v>
      </c>
      <c r="CD156" s="62">
        <f t="shared" si="13"/>
        <v>0.64666666666666661</v>
      </c>
      <c r="CE156" s="62">
        <f t="shared" si="13"/>
        <v>0.64133333333333331</v>
      </c>
      <c r="CF156" s="62">
        <f t="shared" si="13"/>
        <v>0.63759999999999994</v>
      </c>
      <c r="CG156" s="62">
        <f t="shared" si="13"/>
        <v>0.63493333333333335</v>
      </c>
      <c r="CH156" s="62">
        <f t="shared" si="13"/>
        <v>0.63066666666666671</v>
      </c>
      <c r="CI156" s="62">
        <f t="shared" si="13"/>
        <v>0.6253333333333333</v>
      </c>
      <c r="CJ156" s="62">
        <f t="shared" si="13"/>
        <v>0.61893333333333334</v>
      </c>
      <c r="CK156" s="62">
        <f t="shared" si="13"/>
        <v>0.61040000000000005</v>
      </c>
      <c r="CL156" s="62">
        <f t="shared" si="13"/>
        <v>0.60159999999999991</v>
      </c>
      <c r="CM156" s="62">
        <f t="shared" si="13"/>
        <v>0.59040000000000004</v>
      </c>
      <c r="CN156" s="62">
        <f t="shared" si="13"/>
        <v>0.58106666666666673</v>
      </c>
      <c r="CO156" s="62">
        <f t="shared" si="13"/>
        <v>0.57333333333333336</v>
      </c>
      <c r="CP156" s="62">
        <f t="shared" si="13"/>
        <v>0.56533333333333335</v>
      </c>
      <c r="CQ156" s="62">
        <f t="shared" si="13"/>
        <v>0.55546666666666666</v>
      </c>
      <c r="CR156" s="62">
        <f t="shared" si="13"/>
        <v>0.5490666666666667</v>
      </c>
      <c r="CS156" s="62">
        <f t="shared" si="13"/>
        <v>0.54213333333333336</v>
      </c>
      <c r="CT156" s="62">
        <f t="shared" si="13"/>
        <v>0.53493333333333337</v>
      </c>
      <c r="CU156" s="62">
        <f t="shared" si="13"/>
        <v>0.53013333333333335</v>
      </c>
      <c r="CV156" s="62">
        <f t="shared" si="13"/>
        <v>0.52639999999999998</v>
      </c>
      <c r="CW156" s="62">
        <f t="shared" si="13"/>
        <v>0.52159999999999995</v>
      </c>
      <c r="CX156" s="62">
        <f t="shared" si="13"/>
        <v>0.51733333333333331</v>
      </c>
      <c r="CY156" s="62">
        <f t="shared" si="13"/>
        <v>0.51386666666666658</v>
      </c>
      <c r="CZ156" s="62">
        <f t="shared" si="13"/>
        <v>0.51066666666666671</v>
      </c>
      <c r="DA156" s="62">
        <f t="shared" si="13"/>
        <v>0.50880000000000003</v>
      </c>
      <c r="DB156" s="62">
        <f t="shared" si="13"/>
        <v>0.50826666666666664</v>
      </c>
      <c r="DC156" s="62">
        <f t="shared" si="13"/>
        <v>0.50879999999999992</v>
      </c>
      <c r="DD156" s="62">
        <f t="shared" si="13"/>
        <v>0.50906666666666667</v>
      </c>
      <c r="DE156" s="62">
        <f t="shared" si="13"/>
        <v>0.50719999999999998</v>
      </c>
      <c r="DF156" s="62">
        <f t="shared" si="13"/>
        <v>0.50506666666666666</v>
      </c>
      <c r="DG156" s="62">
        <f t="shared" ref="DG156:EL156" si="14">$F$153*DG154+(1-$F$153)*DG155</f>
        <v>0.50293333333333334</v>
      </c>
      <c r="DH156" s="62">
        <f t="shared" si="14"/>
        <v>0.50053333333333339</v>
      </c>
      <c r="DI156" s="62">
        <f t="shared" si="14"/>
        <v>0.49813333333333337</v>
      </c>
      <c r="DJ156" s="62">
        <f t="shared" si="14"/>
        <v>0.49733333333333335</v>
      </c>
      <c r="DK156" s="62">
        <f t="shared" si="14"/>
        <v>0.49733333333333335</v>
      </c>
      <c r="DL156" s="62">
        <f t="shared" si="14"/>
        <v>0.49759999999999999</v>
      </c>
      <c r="DM156" s="62">
        <f t="shared" si="14"/>
        <v>0.49813333333333337</v>
      </c>
      <c r="DN156" s="62">
        <f t="shared" si="14"/>
        <v>0.49866666666666665</v>
      </c>
      <c r="DO156" s="62">
        <f t="shared" si="14"/>
        <v>0.49919999999999998</v>
      </c>
      <c r="DP156" s="62">
        <f t="shared" si="14"/>
        <v>0.49973333333333336</v>
      </c>
      <c r="DQ156" s="62">
        <f t="shared" si="14"/>
        <v>0.5</v>
      </c>
      <c r="DR156" s="62">
        <f t="shared" si="14"/>
        <v>0.5</v>
      </c>
      <c r="DS156" s="62">
        <f t="shared" si="14"/>
        <v>0.5</v>
      </c>
      <c r="DT156" s="62">
        <f t="shared" si="14"/>
        <v>0.5</v>
      </c>
      <c r="DU156" s="62">
        <f t="shared" si="14"/>
        <v>0.5</v>
      </c>
      <c r="DV156" s="62">
        <f t="shared" si="14"/>
        <v>0.5</v>
      </c>
      <c r="DW156" s="62">
        <f t="shared" si="14"/>
        <v>0.5</v>
      </c>
      <c r="DX156" s="62">
        <f t="shared" si="14"/>
        <v>0.5</v>
      </c>
      <c r="DY156" s="62">
        <f t="shared" si="14"/>
        <v>0.5</v>
      </c>
      <c r="DZ156" s="62">
        <f t="shared" si="14"/>
        <v>0.5</v>
      </c>
      <c r="EA156" s="62">
        <f t="shared" si="14"/>
        <v>0.5</v>
      </c>
      <c r="EB156" s="62">
        <f t="shared" si="14"/>
        <v>0.5</v>
      </c>
      <c r="EC156" s="62">
        <f t="shared" si="14"/>
        <v>0.5</v>
      </c>
      <c r="ED156" s="62">
        <f t="shared" si="14"/>
        <v>0.5</v>
      </c>
      <c r="EE156" s="62">
        <f t="shared" si="14"/>
        <v>0.5</v>
      </c>
      <c r="EF156" s="62">
        <f t="shared" si="14"/>
        <v>0.5</v>
      </c>
      <c r="EG156" s="62">
        <f t="shared" si="14"/>
        <v>0.5</v>
      </c>
      <c r="EH156" s="62">
        <f t="shared" si="14"/>
        <v>0.5</v>
      </c>
      <c r="EI156" s="62">
        <f t="shared" si="14"/>
        <v>0.5</v>
      </c>
      <c r="EJ156" s="62">
        <f t="shared" si="14"/>
        <v>0.5</v>
      </c>
      <c r="EK156" s="62">
        <f t="shared" si="14"/>
        <v>0.5</v>
      </c>
      <c r="EL156" s="62">
        <f t="shared" si="14"/>
        <v>0.5</v>
      </c>
      <c r="EM156" s="62">
        <f>$F$153*EM154+(1-$F$153)*EM155</f>
        <v>0.5</v>
      </c>
      <c r="EN156" s="62">
        <f>$F$153*EN154+(1-$F$153)*EN155</f>
        <v>0.5</v>
      </c>
    </row>
    <row r="157" spans="1:144" outlineLevel="1" x14ac:dyDescent="0.2">
      <c r="AQ157" s="62"/>
      <c r="AR157" s="62"/>
      <c r="AS157" s="62"/>
      <c r="AT157" s="62"/>
      <c r="AU157" s="62"/>
      <c r="AV157" s="62"/>
      <c r="AW157" s="62"/>
      <c r="AX157" s="62"/>
      <c r="AY157" s="62"/>
      <c r="AZ157" s="62"/>
      <c r="BA157" s="62"/>
      <c r="BB157" s="62"/>
      <c r="BC157" s="62"/>
      <c r="BD157" s="62"/>
      <c r="BE157" s="62"/>
      <c r="BF157" s="62"/>
      <c r="BG157" s="62"/>
      <c r="BH157" s="62"/>
      <c r="BI157" s="62"/>
      <c r="BJ157" s="62"/>
      <c r="BK157" s="62"/>
      <c r="BL157" s="62"/>
      <c r="BM157" s="62"/>
      <c r="BN157" s="62"/>
      <c r="BO157" s="62"/>
      <c r="BP157" s="62"/>
      <c r="BQ157" s="62"/>
      <c r="BR157" s="62"/>
      <c r="BS157" s="62"/>
      <c r="BT157" s="62"/>
      <c r="BU157" s="62"/>
      <c r="BV157" s="62"/>
      <c r="BW157" s="62"/>
      <c r="BX157" s="62"/>
      <c r="BY157" s="62"/>
      <c r="BZ157" s="62"/>
      <c r="CA157" s="62"/>
      <c r="CB157" s="62"/>
      <c r="CC157" s="62"/>
      <c r="CD157" s="62"/>
      <c r="CE157" s="62"/>
      <c r="CF157" s="62"/>
      <c r="CG157" s="62"/>
      <c r="CH157" s="62"/>
      <c r="CI157" s="62"/>
      <c r="CJ157" s="62"/>
      <c r="CK157" s="62"/>
      <c r="CL157" s="62"/>
      <c r="CM157" s="62"/>
      <c r="CN157" s="62"/>
      <c r="CO157" s="62"/>
      <c r="CP157" s="62"/>
      <c r="CQ157" s="62"/>
      <c r="CR157" s="62"/>
      <c r="CS157" s="62"/>
      <c r="CT157" s="62"/>
      <c r="CU157" s="62"/>
      <c r="CV157" s="62"/>
      <c r="CW157" s="62"/>
      <c r="CX157" s="62"/>
      <c r="CY157" s="62"/>
      <c r="CZ157" s="62"/>
      <c r="DA157" s="62"/>
      <c r="DB157" s="62"/>
      <c r="DC157" s="62"/>
      <c r="DD157" s="62"/>
      <c r="DE157" s="62"/>
      <c r="DF157" s="62"/>
      <c r="DG157" s="62"/>
      <c r="DH157" s="62"/>
      <c r="DI157" s="62"/>
      <c r="DJ157" s="62"/>
      <c r="DK157" s="62"/>
      <c r="DL157" s="62"/>
      <c r="DM157" s="62"/>
      <c r="DN157" s="62"/>
      <c r="DO157" s="62"/>
      <c r="DP157" s="62"/>
      <c r="DQ157" s="62"/>
      <c r="DR157" s="62"/>
      <c r="DS157" s="62"/>
      <c r="DT157" s="62"/>
      <c r="DU157" s="62"/>
      <c r="DV157" s="62"/>
      <c r="DW157" s="62"/>
      <c r="DX157" s="62"/>
      <c r="DY157" s="62"/>
      <c r="DZ157" s="62"/>
      <c r="EA157" s="62"/>
      <c r="EB157" s="62"/>
      <c r="EC157" s="62"/>
      <c r="ED157" s="62"/>
      <c r="EE157" s="62"/>
      <c r="EF157" s="62"/>
      <c r="EG157" s="62"/>
      <c r="EH157" s="62"/>
      <c r="EI157" s="62"/>
      <c r="EJ157" s="62"/>
      <c r="EK157" s="62"/>
      <c r="EL157" s="62"/>
      <c r="EM157" s="62"/>
      <c r="EN157" s="62"/>
    </row>
    <row r="158" spans="1:144" outlineLevel="1" x14ac:dyDescent="0.2">
      <c r="AQ158" s="62"/>
      <c r="AR158" s="62"/>
      <c r="AS158" s="62"/>
      <c r="AT158" s="62"/>
      <c r="AU158" s="62"/>
      <c r="AV158" s="62"/>
      <c r="AW158" s="62"/>
      <c r="AX158" s="62"/>
      <c r="AY158" s="62"/>
      <c r="AZ158" s="62"/>
      <c r="BA158" s="62"/>
      <c r="BB158" s="62"/>
      <c r="BC158" s="62"/>
      <c r="BD158" s="62"/>
      <c r="BE158" s="62"/>
      <c r="BF158" s="62"/>
      <c r="BG158" s="62"/>
      <c r="BH158" s="62"/>
      <c r="BI158" s="62"/>
      <c r="BJ158" s="62"/>
      <c r="BK158" s="62"/>
      <c r="BL158" s="62"/>
      <c r="BM158" s="62"/>
      <c r="BN158" s="62"/>
      <c r="BO158" s="62"/>
      <c r="BP158" s="62"/>
      <c r="BQ158" s="62"/>
      <c r="BR158" s="62"/>
      <c r="BS158" s="62"/>
      <c r="BT158" s="62"/>
      <c r="BU158" s="62"/>
      <c r="BV158" s="62"/>
      <c r="BW158" s="62"/>
      <c r="BX158" s="62"/>
      <c r="BY158" s="62"/>
      <c r="BZ158" s="62"/>
      <c r="CA158" s="62"/>
      <c r="CB158" s="62"/>
      <c r="CC158" s="62"/>
      <c r="CD158" s="62"/>
      <c r="CE158" s="62"/>
      <c r="CF158" s="62"/>
      <c r="CG158" s="62"/>
      <c r="CH158" s="62"/>
      <c r="CI158" s="62"/>
      <c r="CJ158" s="62"/>
      <c r="CK158" s="62"/>
      <c r="CL158" s="62"/>
      <c r="CM158" s="62"/>
      <c r="CN158" s="62"/>
      <c r="CO158" s="62"/>
      <c r="CP158" s="62"/>
      <c r="CQ158" s="62"/>
      <c r="CR158" s="62"/>
      <c r="CS158" s="62"/>
      <c r="CT158" s="62"/>
      <c r="CU158" s="62"/>
      <c r="CV158" s="62"/>
      <c r="CW158" s="62"/>
      <c r="CX158" s="62"/>
      <c r="CY158" s="62"/>
      <c r="CZ158" s="62"/>
      <c r="DA158" s="62"/>
      <c r="DB158" s="62"/>
      <c r="DC158" s="62"/>
      <c r="DD158" s="62"/>
      <c r="DE158" s="62"/>
      <c r="DF158" s="62"/>
      <c r="DG158" s="62"/>
      <c r="DH158" s="62"/>
      <c r="DI158" s="62"/>
      <c r="DJ158" s="62"/>
      <c r="DK158" s="62"/>
      <c r="DL158" s="62"/>
      <c r="DM158" s="62"/>
      <c r="DN158" s="62"/>
      <c r="DO158" s="62"/>
      <c r="DP158" s="62"/>
      <c r="DQ158" s="62"/>
      <c r="DR158" s="62"/>
      <c r="DS158" s="62"/>
      <c r="DT158" s="62"/>
      <c r="DU158" s="62"/>
      <c r="DV158" s="62"/>
      <c r="DW158" s="62"/>
      <c r="DX158" s="62"/>
      <c r="DY158" s="62"/>
      <c r="DZ158" s="62"/>
      <c r="EA158" s="62"/>
      <c r="EB158" s="62"/>
      <c r="EC158" s="62"/>
      <c r="ED158" s="62"/>
      <c r="EE158" s="62"/>
      <c r="EF158" s="62"/>
      <c r="EG158" s="62"/>
      <c r="EH158" s="62"/>
      <c r="EI158" s="62"/>
      <c r="EJ158" s="62"/>
      <c r="EK158" s="62"/>
      <c r="EL158" s="62"/>
      <c r="EM158" s="62"/>
      <c r="EN158" s="62"/>
    </row>
    <row r="159" spans="1:144" outlineLevel="1" x14ac:dyDescent="0.2">
      <c r="AQ159" s="62"/>
      <c r="AR159" s="62"/>
      <c r="AS159" s="62"/>
      <c r="AT159" s="62"/>
      <c r="AU159" s="62"/>
      <c r="AV159" s="62"/>
      <c r="AW159" s="62"/>
      <c r="AX159" s="62"/>
      <c r="AY159" s="62"/>
      <c r="AZ159" s="62"/>
      <c r="BA159" s="62"/>
      <c r="BB159" s="62"/>
      <c r="BC159" s="62"/>
      <c r="BD159" s="62"/>
      <c r="BE159" s="62"/>
      <c r="BF159" s="62"/>
      <c r="BG159" s="62"/>
      <c r="BH159" s="62"/>
      <c r="BI159" s="62"/>
      <c r="BJ159" s="62"/>
      <c r="BK159" s="62"/>
      <c r="BL159" s="62"/>
      <c r="BM159" s="62"/>
      <c r="BN159" s="62"/>
      <c r="BO159" s="62"/>
      <c r="BP159" s="62"/>
      <c r="BQ159" s="62"/>
      <c r="BR159" s="62"/>
      <c r="BS159" s="62"/>
      <c r="BT159" s="62"/>
      <c r="BU159" s="62"/>
      <c r="BV159" s="62"/>
      <c r="BW159" s="62"/>
      <c r="BX159" s="62"/>
      <c r="BY159" s="62"/>
      <c r="BZ159" s="62"/>
      <c r="CA159" s="62"/>
      <c r="CB159" s="62"/>
      <c r="CC159" s="62"/>
      <c r="CD159" s="62"/>
      <c r="CE159" s="62"/>
      <c r="CF159" s="62"/>
      <c r="CG159" s="62"/>
      <c r="CH159" s="62"/>
      <c r="CI159" s="62"/>
      <c r="CJ159" s="62"/>
      <c r="CK159" s="62"/>
      <c r="CL159" s="62"/>
      <c r="CM159" s="62"/>
      <c r="CN159" s="62"/>
      <c r="CO159" s="62"/>
      <c r="CP159" s="62"/>
      <c r="CQ159" s="62"/>
      <c r="CR159" s="62"/>
      <c r="CS159" s="62"/>
      <c r="CT159" s="62"/>
      <c r="CU159" s="62"/>
      <c r="CV159" s="62"/>
      <c r="CW159" s="62"/>
      <c r="CX159" s="62"/>
      <c r="CY159" s="62"/>
      <c r="CZ159" s="62"/>
      <c r="DA159" s="62"/>
      <c r="DB159" s="62"/>
      <c r="DC159" s="62"/>
      <c r="DD159" s="62"/>
      <c r="DE159" s="62"/>
      <c r="DF159" s="62"/>
      <c r="DG159" s="62"/>
      <c r="DH159" s="62"/>
      <c r="DI159" s="62"/>
      <c r="DJ159" s="62"/>
      <c r="DK159" s="62"/>
      <c r="DL159" s="62"/>
      <c r="DM159" s="62"/>
      <c r="DN159" s="62"/>
      <c r="DO159" s="62"/>
      <c r="DP159" s="62"/>
      <c r="DQ159" s="62"/>
      <c r="DR159" s="62"/>
      <c r="DS159" s="62"/>
      <c r="DT159" s="62"/>
      <c r="DU159" s="62"/>
      <c r="DV159" s="62"/>
      <c r="DW159" s="62"/>
      <c r="DX159" s="62"/>
      <c r="DY159" s="62"/>
      <c r="DZ159" s="62"/>
      <c r="EA159" s="62"/>
      <c r="EB159" s="62"/>
      <c r="EC159" s="62"/>
      <c r="ED159" s="62"/>
      <c r="EE159" s="62"/>
      <c r="EF159" s="62"/>
      <c r="EG159" s="62"/>
      <c r="EH159" s="62"/>
      <c r="EI159" s="62"/>
      <c r="EJ159" s="62"/>
      <c r="EK159" s="62"/>
      <c r="EL159" s="62"/>
      <c r="EM159" s="62"/>
      <c r="EN159" s="62"/>
    </row>
    <row r="160" spans="1:144" outlineLevel="1" x14ac:dyDescent="0.2">
      <c r="AQ160" s="62"/>
      <c r="AR160" s="62"/>
      <c r="AS160" s="62"/>
      <c r="AT160" s="62"/>
      <c r="AU160" s="62"/>
      <c r="AV160" s="62"/>
      <c r="AW160" s="62"/>
      <c r="AX160" s="62"/>
      <c r="AY160" s="62"/>
      <c r="AZ160" s="62"/>
      <c r="BA160" s="62"/>
      <c r="BB160" s="62"/>
      <c r="BC160" s="62"/>
      <c r="BD160" s="62"/>
      <c r="BE160" s="62"/>
      <c r="BF160" s="62"/>
      <c r="BG160" s="62"/>
      <c r="BH160" s="62"/>
      <c r="BI160" s="62"/>
      <c r="BJ160" s="62"/>
      <c r="BK160" s="62"/>
      <c r="BL160" s="62"/>
      <c r="BM160" s="62"/>
      <c r="BN160" s="62"/>
      <c r="BO160" s="62"/>
      <c r="BP160" s="62"/>
      <c r="BQ160" s="62"/>
      <c r="BR160" s="62"/>
      <c r="BS160" s="62"/>
      <c r="BT160" s="62"/>
      <c r="BU160" s="62"/>
      <c r="BV160" s="62"/>
      <c r="BW160" s="62"/>
      <c r="BX160" s="62"/>
      <c r="BY160" s="62"/>
      <c r="BZ160" s="62"/>
      <c r="CA160" s="62"/>
      <c r="CB160" s="62"/>
      <c r="CC160" s="62"/>
      <c r="CD160" s="62"/>
      <c r="CE160" s="62"/>
      <c r="CF160" s="62"/>
      <c r="CG160" s="62"/>
      <c r="CH160" s="62"/>
      <c r="CI160" s="62"/>
      <c r="CJ160" s="62"/>
      <c r="CK160" s="62"/>
      <c r="CL160" s="62"/>
      <c r="CM160" s="62"/>
      <c r="CN160" s="62"/>
      <c r="CO160" s="62"/>
      <c r="CP160" s="62"/>
      <c r="CQ160" s="62"/>
      <c r="CR160" s="62"/>
      <c r="CS160" s="62"/>
      <c r="CT160" s="62"/>
      <c r="CU160" s="62"/>
      <c r="CV160" s="62"/>
      <c r="CW160" s="62"/>
      <c r="CX160" s="62"/>
      <c r="CY160" s="62"/>
      <c r="CZ160" s="62"/>
      <c r="DA160" s="62"/>
      <c r="DB160" s="62"/>
      <c r="DC160" s="62"/>
      <c r="DD160" s="62"/>
      <c r="DE160" s="62"/>
      <c r="DF160" s="62"/>
      <c r="DG160" s="62"/>
      <c r="DH160" s="62"/>
      <c r="DI160" s="62"/>
      <c r="DJ160" s="62"/>
      <c r="DK160" s="62"/>
      <c r="DL160" s="62"/>
      <c r="DM160" s="62"/>
      <c r="DN160" s="62"/>
      <c r="DO160" s="62"/>
      <c r="DP160" s="62"/>
      <c r="DQ160" s="62"/>
      <c r="DR160" s="62"/>
      <c r="DS160" s="62"/>
      <c r="DT160" s="62"/>
      <c r="DU160" s="62"/>
      <c r="DV160" s="62"/>
      <c r="DW160" s="62"/>
      <c r="DX160" s="62"/>
      <c r="DY160" s="62"/>
      <c r="DZ160" s="62"/>
      <c r="EA160" s="62"/>
      <c r="EB160" s="62"/>
      <c r="EC160" s="62"/>
      <c r="ED160" s="62"/>
      <c r="EE160" s="62"/>
      <c r="EF160" s="62"/>
      <c r="EG160" s="62"/>
      <c r="EH160" s="62"/>
      <c r="EI160" s="62"/>
      <c r="EJ160" s="62"/>
      <c r="EK160" s="62"/>
      <c r="EL160" s="62"/>
      <c r="EM160" s="62"/>
      <c r="EN160" s="62"/>
    </row>
    <row r="161" spans="1:144" outlineLevel="1" x14ac:dyDescent="0.2">
      <c r="AQ161" s="62"/>
      <c r="AR161" s="62"/>
      <c r="AS161" s="62"/>
      <c r="AT161" s="62"/>
      <c r="AU161" s="62"/>
      <c r="AV161" s="62"/>
      <c r="AW161" s="62"/>
      <c r="AX161" s="62"/>
      <c r="AY161" s="62"/>
      <c r="AZ161" s="62"/>
      <c r="BA161" s="62"/>
      <c r="BB161" s="62"/>
      <c r="BC161" s="62"/>
      <c r="BD161" s="62"/>
      <c r="BE161" s="62"/>
      <c r="BF161" s="62"/>
      <c r="BG161" s="62"/>
      <c r="BH161" s="62"/>
      <c r="BI161" s="62"/>
      <c r="BJ161" s="62"/>
      <c r="BK161" s="62"/>
      <c r="BL161" s="62"/>
      <c r="BM161" s="62"/>
      <c r="BN161" s="62"/>
      <c r="BO161" s="62"/>
      <c r="BP161" s="62"/>
      <c r="BQ161" s="62"/>
      <c r="BR161" s="62"/>
      <c r="BS161" s="62"/>
      <c r="BT161" s="62"/>
      <c r="BU161" s="62"/>
      <c r="BV161" s="62"/>
      <c r="BW161" s="62"/>
      <c r="BX161" s="62"/>
      <c r="BY161" s="62"/>
      <c r="BZ161" s="62"/>
      <c r="CA161" s="62"/>
      <c r="CB161" s="62"/>
      <c r="CC161" s="62"/>
      <c r="CD161" s="62"/>
      <c r="CE161" s="62"/>
      <c r="CF161" s="62"/>
      <c r="CG161" s="62"/>
      <c r="CH161" s="62"/>
      <c r="CI161" s="62"/>
      <c r="CJ161" s="62"/>
      <c r="CK161" s="62"/>
      <c r="CL161" s="62"/>
      <c r="CM161" s="62"/>
      <c r="CN161" s="62"/>
      <c r="CO161" s="62"/>
      <c r="CP161" s="62"/>
      <c r="CQ161" s="62"/>
      <c r="CR161" s="62"/>
      <c r="CS161" s="62"/>
      <c r="CT161" s="62"/>
      <c r="CU161" s="62"/>
      <c r="CV161" s="62"/>
      <c r="CW161" s="62"/>
      <c r="CX161" s="62"/>
      <c r="CY161" s="62"/>
      <c r="CZ161" s="62"/>
      <c r="DA161" s="62"/>
      <c r="DB161" s="62"/>
      <c r="DC161" s="62"/>
      <c r="DD161" s="62"/>
      <c r="DE161" s="62"/>
      <c r="DF161" s="62"/>
      <c r="DG161" s="62"/>
      <c r="DH161" s="62"/>
      <c r="DI161" s="62"/>
      <c r="DJ161" s="62"/>
      <c r="DK161" s="62"/>
      <c r="DL161" s="62"/>
      <c r="DM161" s="62"/>
      <c r="DN161" s="62"/>
      <c r="DO161" s="62"/>
      <c r="DP161" s="62"/>
      <c r="DQ161" s="62"/>
      <c r="DR161" s="62"/>
      <c r="DS161" s="62"/>
      <c r="DT161" s="62"/>
      <c r="DU161" s="62"/>
      <c r="DV161" s="62"/>
      <c r="DW161" s="62"/>
      <c r="DX161" s="62"/>
      <c r="DY161" s="62"/>
      <c r="DZ161" s="62"/>
      <c r="EA161" s="62"/>
      <c r="EB161" s="62"/>
      <c r="EC161" s="62"/>
      <c r="ED161" s="62"/>
      <c r="EE161" s="62"/>
      <c r="EF161" s="62"/>
      <c r="EG161" s="62"/>
      <c r="EH161" s="62"/>
      <c r="EI161" s="62"/>
      <c r="EJ161" s="62"/>
      <c r="EK161" s="62"/>
      <c r="EL161" s="62"/>
      <c r="EM161" s="62"/>
      <c r="EN161" s="62"/>
    </row>
    <row r="162" spans="1:144" outlineLevel="1" x14ac:dyDescent="0.2">
      <c r="AQ162" s="62"/>
      <c r="AR162" s="62"/>
      <c r="AS162" s="62"/>
      <c r="AT162" s="62"/>
      <c r="AU162" s="62"/>
      <c r="AV162" s="62"/>
      <c r="AW162" s="62"/>
      <c r="AX162" s="62"/>
      <c r="AY162" s="62"/>
      <c r="AZ162" s="62"/>
      <c r="BA162" s="62"/>
      <c r="BB162" s="62"/>
      <c r="BC162" s="62"/>
      <c r="BD162" s="62"/>
      <c r="BE162" s="62"/>
      <c r="BF162" s="62"/>
      <c r="BG162" s="62"/>
      <c r="BH162" s="62"/>
      <c r="BI162" s="62"/>
      <c r="BJ162" s="62"/>
      <c r="BK162" s="62"/>
      <c r="BL162" s="62"/>
      <c r="BM162" s="62"/>
      <c r="BN162" s="62"/>
      <c r="BO162" s="62"/>
      <c r="BP162" s="62"/>
      <c r="BQ162" s="62"/>
      <c r="BR162" s="62"/>
      <c r="BS162" s="62"/>
      <c r="BT162" s="62"/>
      <c r="BU162" s="62"/>
      <c r="BV162" s="62"/>
      <c r="BW162" s="62"/>
      <c r="BX162" s="62"/>
      <c r="BY162" s="62"/>
      <c r="BZ162" s="62"/>
      <c r="CA162" s="62"/>
      <c r="CB162" s="62"/>
      <c r="CC162" s="62"/>
      <c r="CD162" s="62"/>
      <c r="CE162" s="62"/>
      <c r="CF162" s="62"/>
      <c r="CG162" s="62"/>
      <c r="CH162" s="62"/>
      <c r="CI162" s="62"/>
      <c r="CJ162" s="62"/>
      <c r="CK162" s="62"/>
      <c r="CL162" s="62"/>
      <c r="CM162" s="62"/>
      <c r="CN162" s="62"/>
      <c r="CO162" s="62"/>
      <c r="CP162" s="62"/>
      <c r="CQ162" s="62"/>
      <c r="CR162" s="62"/>
      <c r="CS162" s="62"/>
      <c r="CT162" s="62"/>
      <c r="CU162" s="62"/>
      <c r="CV162" s="62"/>
      <c r="CW162" s="62"/>
      <c r="CX162" s="62"/>
      <c r="CY162" s="62"/>
      <c r="CZ162" s="62"/>
      <c r="DA162" s="62"/>
      <c r="DB162" s="62"/>
      <c r="DC162" s="62"/>
      <c r="DD162" s="62"/>
      <c r="DE162" s="62"/>
      <c r="DF162" s="62"/>
      <c r="DG162" s="62"/>
      <c r="DH162" s="62"/>
      <c r="DI162" s="62"/>
      <c r="DJ162" s="62"/>
      <c r="DK162" s="62"/>
      <c r="DL162" s="62"/>
      <c r="DM162" s="62"/>
      <c r="DN162" s="62"/>
      <c r="DO162" s="62"/>
      <c r="DP162" s="62"/>
      <c r="DQ162" s="62"/>
      <c r="DR162" s="62"/>
      <c r="DS162" s="62"/>
      <c r="DT162" s="62"/>
      <c r="DU162" s="62"/>
      <c r="DV162" s="62"/>
      <c r="DW162" s="62"/>
      <c r="DX162" s="62"/>
      <c r="DY162" s="62"/>
      <c r="DZ162" s="62"/>
      <c r="EA162" s="62"/>
      <c r="EB162" s="62"/>
      <c r="EC162" s="62"/>
      <c r="ED162" s="62"/>
      <c r="EE162" s="62"/>
      <c r="EF162" s="62"/>
      <c r="EG162" s="62"/>
      <c r="EH162" s="62"/>
      <c r="EI162" s="62"/>
      <c r="EJ162" s="62"/>
      <c r="EK162" s="62"/>
      <c r="EL162" s="62"/>
      <c r="EM162" s="62"/>
      <c r="EN162" s="62"/>
    </row>
    <row r="163" spans="1:144" outlineLevel="1" x14ac:dyDescent="0.2">
      <c r="AQ163" s="62"/>
      <c r="AR163" s="62"/>
      <c r="AS163" s="62"/>
      <c r="AT163" s="62"/>
      <c r="AU163" s="62"/>
      <c r="AV163" s="62"/>
      <c r="AW163" s="62"/>
      <c r="AX163" s="62"/>
      <c r="AY163" s="62"/>
      <c r="AZ163" s="62"/>
      <c r="BA163" s="62"/>
      <c r="BB163" s="62"/>
      <c r="BC163" s="62"/>
      <c r="BD163" s="62"/>
      <c r="BE163" s="62"/>
      <c r="BF163" s="62"/>
      <c r="BG163" s="62"/>
      <c r="BH163" s="62"/>
      <c r="BI163" s="62"/>
      <c r="BJ163" s="62"/>
      <c r="BK163" s="62"/>
      <c r="BL163" s="62"/>
      <c r="BM163" s="62"/>
      <c r="BN163" s="62"/>
      <c r="BO163" s="62"/>
      <c r="BP163" s="62"/>
      <c r="BQ163" s="62"/>
      <c r="BR163" s="62"/>
      <c r="BS163" s="62"/>
      <c r="BT163" s="62"/>
      <c r="BU163" s="62"/>
      <c r="BV163" s="62"/>
      <c r="BW163" s="62"/>
      <c r="BX163" s="62"/>
      <c r="BY163" s="62"/>
      <c r="BZ163" s="62"/>
      <c r="CA163" s="62"/>
      <c r="CB163" s="62"/>
      <c r="CC163" s="62"/>
      <c r="CD163" s="62"/>
      <c r="CE163" s="62"/>
      <c r="CF163" s="62"/>
      <c r="CG163" s="62"/>
      <c r="CH163" s="62"/>
      <c r="CI163" s="62"/>
      <c r="CJ163" s="62"/>
      <c r="CK163" s="62"/>
      <c r="CL163" s="62"/>
      <c r="CM163" s="62"/>
      <c r="CN163" s="62"/>
      <c r="CO163" s="62"/>
      <c r="CP163" s="62"/>
      <c r="CQ163" s="62"/>
      <c r="CR163" s="62"/>
      <c r="CS163" s="62"/>
      <c r="CT163" s="62"/>
      <c r="CU163" s="62"/>
      <c r="CV163" s="62"/>
      <c r="CW163" s="62"/>
      <c r="CX163" s="62"/>
      <c r="CY163" s="62"/>
      <c r="CZ163" s="62"/>
      <c r="DA163" s="62"/>
      <c r="DB163" s="62"/>
      <c r="DC163" s="62"/>
      <c r="DD163" s="62"/>
      <c r="DE163" s="62"/>
      <c r="DF163" s="62"/>
      <c r="DG163" s="62"/>
      <c r="DH163" s="62"/>
      <c r="DI163" s="62"/>
      <c r="DJ163" s="62"/>
      <c r="DK163" s="62"/>
      <c r="DL163" s="62"/>
      <c r="DM163" s="62"/>
      <c r="DN163" s="62"/>
      <c r="DO163" s="62"/>
      <c r="DP163" s="62"/>
      <c r="DQ163" s="62"/>
      <c r="DR163" s="62"/>
      <c r="DS163" s="62"/>
      <c r="DT163" s="62"/>
      <c r="DU163" s="62"/>
      <c r="DV163" s="62"/>
      <c r="DW163" s="62"/>
      <c r="DX163" s="62"/>
      <c r="DY163" s="62"/>
      <c r="DZ163" s="62"/>
      <c r="EA163" s="62"/>
      <c r="EB163" s="62"/>
      <c r="EC163" s="62"/>
      <c r="ED163" s="62"/>
      <c r="EE163" s="62"/>
      <c r="EF163" s="62"/>
      <c r="EG163" s="62"/>
      <c r="EH163" s="62"/>
      <c r="EI163" s="62"/>
      <c r="EJ163" s="62"/>
      <c r="EK163" s="62"/>
      <c r="EL163" s="62"/>
      <c r="EM163" s="62"/>
      <c r="EN163" s="62"/>
    </row>
    <row r="164" spans="1:144" outlineLevel="1" x14ac:dyDescent="0.2">
      <c r="AQ164" s="62"/>
      <c r="AR164" s="62"/>
      <c r="AS164" s="62"/>
      <c r="AT164" s="62"/>
      <c r="AU164" s="62"/>
      <c r="AV164" s="62"/>
      <c r="AW164" s="62"/>
      <c r="AX164" s="62"/>
      <c r="AY164" s="62"/>
      <c r="AZ164" s="62"/>
      <c r="BA164" s="62"/>
      <c r="BB164" s="62"/>
      <c r="BC164" s="62"/>
      <c r="BD164" s="62"/>
      <c r="BE164" s="62"/>
      <c r="BF164" s="62"/>
      <c r="BG164" s="62"/>
      <c r="BH164" s="62"/>
      <c r="BI164" s="62"/>
      <c r="BJ164" s="62"/>
      <c r="BK164" s="62"/>
      <c r="BL164" s="62"/>
      <c r="BM164" s="62"/>
      <c r="BN164" s="62"/>
      <c r="BO164" s="62"/>
      <c r="BP164" s="62"/>
      <c r="BQ164" s="62"/>
      <c r="BR164" s="62"/>
      <c r="BS164" s="62"/>
      <c r="BT164" s="62"/>
      <c r="BU164" s="62"/>
      <c r="BV164" s="62"/>
      <c r="BW164" s="62"/>
      <c r="BX164" s="62"/>
      <c r="BY164" s="62"/>
      <c r="BZ164" s="62"/>
      <c r="CA164" s="62"/>
      <c r="CB164" s="62"/>
      <c r="CC164" s="62"/>
      <c r="CD164" s="62"/>
      <c r="CE164" s="62"/>
      <c r="CF164" s="62"/>
      <c r="CG164" s="62"/>
      <c r="CH164" s="62"/>
      <c r="CI164" s="62"/>
      <c r="CJ164" s="62"/>
      <c r="CK164" s="62"/>
      <c r="CL164" s="62"/>
      <c r="CM164" s="62"/>
      <c r="CN164" s="62"/>
      <c r="CO164" s="62"/>
      <c r="CP164" s="62"/>
      <c r="CQ164" s="62"/>
      <c r="CR164" s="62"/>
      <c r="CS164" s="62"/>
      <c r="CT164" s="62"/>
      <c r="CU164" s="62"/>
      <c r="CV164" s="62"/>
      <c r="CW164" s="62"/>
      <c r="CX164" s="62"/>
      <c r="CY164" s="62"/>
      <c r="CZ164" s="62"/>
      <c r="DA164" s="62"/>
      <c r="DB164" s="62"/>
      <c r="DC164" s="62"/>
      <c r="DD164" s="62"/>
      <c r="DE164" s="62"/>
      <c r="DF164" s="62"/>
      <c r="DG164" s="62"/>
      <c r="DH164" s="62"/>
      <c r="DI164" s="62"/>
      <c r="DJ164" s="62"/>
      <c r="DK164" s="62"/>
      <c r="DL164" s="62"/>
      <c r="DM164" s="62"/>
      <c r="DN164" s="62"/>
      <c r="DO164" s="62"/>
      <c r="DP164" s="62"/>
      <c r="DQ164" s="62"/>
      <c r="DR164" s="62"/>
      <c r="DS164" s="62"/>
      <c r="DT164" s="62"/>
      <c r="DU164" s="62"/>
      <c r="DV164" s="62"/>
      <c r="DW164" s="62"/>
      <c r="DX164" s="62"/>
      <c r="DY164" s="62"/>
      <c r="DZ164" s="62"/>
      <c r="EA164" s="62"/>
      <c r="EB164" s="62"/>
      <c r="EC164" s="62"/>
      <c r="ED164" s="62"/>
      <c r="EE164" s="62"/>
      <c r="EF164" s="62"/>
      <c r="EG164" s="62"/>
      <c r="EH164" s="62"/>
      <c r="EI164" s="62"/>
      <c r="EJ164" s="62"/>
      <c r="EK164" s="62"/>
      <c r="EL164" s="62"/>
      <c r="EM164" s="62"/>
      <c r="EN164" s="62"/>
    </row>
    <row r="165" spans="1:144" outlineLevel="1" x14ac:dyDescent="0.2">
      <c r="AQ165" s="62"/>
      <c r="AR165" s="62"/>
      <c r="AS165" s="62"/>
      <c r="AT165" s="62"/>
      <c r="AU165" s="62"/>
      <c r="AV165" s="62"/>
      <c r="AW165" s="62"/>
      <c r="AX165" s="62"/>
      <c r="AY165" s="62"/>
      <c r="AZ165" s="62"/>
      <c r="BA165" s="62"/>
      <c r="BB165" s="62"/>
      <c r="BC165" s="62"/>
      <c r="BD165" s="62"/>
      <c r="BE165" s="62"/>
      <c r="BF165" s="62"/>
      <c r="BG165" s="62"/>
      <c r="BH165" s="62"/>
      <c r="BI165" s="62"/>
      <c r="BJ165" s="62"/>
      <c r="BK165" s="62"/>
      <c r="BL165" s="62"/>
      <c r="BM165" s="62"/>
      <c r="BN165" s="62"/>
      <c r="BO165" s="62"/>
      <c r="BP165" s="62"/>
      <c r="BQ165" s="62"/>
      <c r="BR165" s="62"/>
      <c r="BS165" s="62"/>
      <c r="BT165" s="62"/>
      <c r="BU165" s="62"/>
      <c r="BV165" s="62"/>
      <c r="BW165" s="62"/>
      <c r="BX165" s="62"/>
      <c r="BY165" s="62"/>
      <c r="BZ165" s="62"/>
      <c r="CA165" s="62"/>
      <c r="CB165" s="62"/>
      <c r="CC165" s="62"/>
      <c r="CD165" s="62"/>
      <c r="CE165" s="62"/>
      <c r="CF165" s="62"/>
      <c r="CG165" s="62"/>
      <c r="CH165" s="62"/>
      <c r="CI165" s="62"/>
      <c r="CJ165" s="62"/>
      <c r="CK165" s="62"/>
      <c r="CL165" s="62"/>
      <c r="CM165" s="62"/>
      <c r="CN165" s="62"/>
      <c r="CO165" s="62"/>
      <c r="CP165" s="62"/>
      <c r="CQ165" s="62"/>
      <c r="CR165" s="62"/>
      <c r="CS165" s="62"/>
      <c r="CT165" s="62"/>
      <c r="CU165" s="62"/>
      <c r="CV165" s="62"/>
      <c r="CW165" s="62"/>
      <c r="CX165" s="62"/>
      <c r="CY165" s="62"/>
      <c r="CZ165" s="62"/>
      <c r="DA165" s="62"/>
      <c r="DB165" s="62"/>
      <c r="DC165" s="62"/>
      <c r="DD165" s="62"/>
      <c r="DE165" s="62"/>
      <c r="DF165" s="62"/>
      <c r="DG165" s="62"/>
      <c r="DH165" s="62"/>
      <c r="DI165" s="62"/>
      <c r="DJ165" s="62"/>
      <c r="DK165" s="62"/>
      <c r="DL165" s="62"/>
      <c r="DM165" s="62"/>
      <c r="DN165" s="62"/>
      <c r="DO165" s="62"/>
      <c r="DP165" s="62"/>
      <c r="DQ165" s="62"/>
      <c r="DR165" s="62"/>
      <c r="DS165" s="62"/>
      <c r="DT165" s="62"/>
      <c r="DU165" s="62"/>
      <c r="DV165" s="62"/>
      <c r="DW165" s="62"/>
      <c r="DX165" s="62"/>
      <c r="DY165" s="62"/>
      <c r="DZ165" s="62"/>
      <c r="EA165" s="62"/>
      <c r="EB165" s="62"/>
      <c r="EC165" s="62"/>
      <c r="ED165" s="62"/>
      <c r="EE165" s="62"/>
      <c r="EF165" s="62"/>
      <c r="EG165" s="62"/>
      <c r="EH165" s="62"/>
      <c r="EI165" s="62"/>
      <c r="EJ165" s="62"/>
      <c r="EK165" s="62"/>
      <c r="EL165" s="62"/>
      <c r="EM165" s="62"/>
      <c r="EN165" s="62"/>
    </row>
    <row r="166" spans="1:144" outlineLevel="1" x14ac:dyDescent="0.2">
      <c r="AQ166" s="62"/>
      <c r="AR166" s="62"/>
      <c r="AS166" s="62"/>
      <c r="AT166" s="62"/>
      <c r="AU166" s="62"/>
      <c r="AV166" s="62"/>
      <c r="AW166" s="62"/>
      <c r="AX166" s="62"/>
      <c r="AY166" s="62"/>
      <c r="AZ166" s="62"/>
      <c r="BA166" s="62"/>
      <c r="BB166" s="62"/>
      <c r="BC166" s="62"/>
      <c r="BD166" s="62"/>
      <c r="BE166" s="62"/>
      <c r="BF166" s="62"/>
      <c r="BG166" s="62"/>
      <c r="BH166" s="62"/>
      <c r="BI166" s="62"/>
      <c r="BJ166" s="62"/>
      <c r="BK166" s="62"/>
      <c r="BL166" s="62"/>
      <c r="BM166" s="62"/>
      <c r="BN166" s="62"/>
      <c r="BO166" s="62"/>
      <c r="BP166" s="62"/>
      <c r="BQ166" s="62"/>
      <c r="BR166" s="62"/>
      <c r="BS166" s="62"/>
      <c r="BT166" s="62"/>
      <c r="BU166" s="62"/>
      <c r="BV166" s="62"/>
      <c r="BW166" s="62"/>
      <c r="BX166" s="62"/>
      <c r="BY166" s="62"/>
      <c r="BZ166" s="62"/>
      <c r="CA166" s="62"/>
      <c r="CB166" s="62"/>
      <c r="CC166" s="62"/>
      <c r="CD166" s="62"/>
      <c r="CE166" s="62"/>
      <c r="CF166" s="62"/>
      <c r="CG166" s="62"/>
      <c r="CH166" s="62"/>
      <c r="CI166" s="62"/>
      <c r="CJ166" s="62"/>
      <c r="CK166" s="62"/>
      <c r="CL166" s="62"/>
      <c r="CM166" s="62"/>
      <c r="CN166" s="62"/>
      <c r="CO166" s="62"/>
      <c r="CP166" s="62"/>
      <c r="CQ166" s="62"/>
      <c r="CR166" s="62"/>
      <c r="CS166" s="62"/>
      <c r="CT166" s="62"/>
      <c r="CU166" s="62"/>
      <c r="CV166" s="62"/>
      <c r="CW166" s="62"/>
      <c r="CX166" s="62"/>
      <c r="CY166" s="62"/>
      <c r="CZ166" s="62"/>
      <c r="DA166" s="62"/>
      <c r="DB166" s="62"/>
      <c r="DC166" s="62"/>
      <c r="DD166" s="62"/>
      <c r="DE166" s="62"/>
      <c r="DF166" s="62"/>
      <c r="DG166" s="62"/>
      <c r="DH166" s="62"/>
      <c r="DI166" s="62"/>
      <c r="DJ166" s="62"/>
      <c r="DK166" s="62"/>
      <c r="DL166" s="62"/>
      <c r="DM166" s="62"/>
      <c r="DN166" s="62"/>
      <c r="DO166" s="62"/>
      <c r="DP166" s="62"/>
      <c r="DQ166" s="62"/>
      <c r="DR166" s="62"/>
      <c r="DS166" s="62"/>
      <c r="DT166" s="62"/>
      <c r="DU166" s="62"/>
      <c r="DV166" s="62"/>
      <c r="DW166" s="62"/>
      <c r="DX166" s="62"/>
      <c r="DY166" s="62"/>
      <c r="DZ166" s="62"/>
      <c r="EA166" s="62"/>
      <c r="EB166" s="62"/>
      <c r="EC166" s="62"/>
      <c r="ED166" s="62"/>
      <c r="EE166" s="62"/>
      <c r="EF166" s="62"/>
      <c r="EG166" s="62"/>
      <c r="EH166" s="62"/>
      <c r="EI166" s="62"/>
      <c r="EJ166" s="62"/>
      <c r="EK166" s="62"/>
      <c r="EL166" s="62"/>
      <c r="EM166" s="62"/>
      <c r="EN166" s="62"/>
    </row>
    <row r="167" spans="1:144" outlineLevel="1" x14ac:dyDescent="0.2">
      <c r="AQ167" s="62"/>
      <c r="AR167" s="62"/>
      <c r="AS167" s="62"/>
      <c r="AT167" s="62"/>
      <c r="AU167" s="62"/>
      <c r="AV167" s="62"/>
      <c r="AW167" s="62"/>
      <c r="AX167" s="62"/>
      <c r="AY167" s="62"/>
      <c r="AZ167" s="62"/>
      <c r="BA167" s="62"/>
      <c r="BB167" s="62"/>
      <c r="BC167" s="62"/>
      <c r="BD167" s="62"/>
      <c r="BE167" s="62"/>
      <c r="BF167" s="62"/>
      <c r="BG167" s="62"/>
      <c r="BH167" s="62"/>
      <c r="BI167" s="62"/>
      <c r="BJ167" s="62"/>
      <c r="BK167" s="62"/>
      <c r="BL167" s="62"/>
      <c r="BM167" s="62"/>
      <c r="BN167" s="62"/>
      <c r="BO167" s="62"/>
      <c r="BP167" s="62"/>
      <c r="BQ167" s="62"/>
      <c r="BR167" s="62"/>
      <c r="BS167" s="62"/>
      <c r="BT167" s="62"/>
      <c r="BU167" s="62"/>
      <c r="BV167" s="62"/>
      <c r="BW167" s="62"/>
      <c r="BX167" s="62"/>
      <c r="BY167" s="62"/>
      <c r="BZ167" s="62"/>
      <c r="CA167" s="62"/>
      <c r="CB167" s="62"/>
      <c r="CC167" s="62"/>
      <c r="CD167" s="62"/>
      <c r="CE167" s="62"/>
      <c r="CF167" s="62"/>
      <c r="CG167" s="62"/>
      <c r="CH167" s="62"/>
      <c r="CI167" s="62"/>
      <c r="CJ167" s="62"/>
      <c r="CK167" s="62"/>
      <c r="CL167" s="62"/>
      <c r="CM167" s="62"/>
      <c r="CN167" s="62"/>
      <c r="CO167" s="62"/>
      <c r="CP167" s="62"/>
      <c r="CQ167" s="62"/>
      <c r="CR167" s="62"/>
      <c r="CS167" s="62"/>
      <c r="CT167" s="62"/>
      <c r="CU167" s="62"/>
      <c r="CV167" s="62"/>
      <c r="CW167" s="62"/>
      <c r="CX167" s="62"/>
      <c r="CY167" s="62"/>
      <c r="CZ167" s="62"/>
      <c r="DA167" s="62"/>
      <c r="DB167" s="62"/>
      <c r="DC167" s="62"/>
      <c r="DD167" s="62"/>
      <c r="DE167" s="62"/>
      <c r="DF167" s="62"/>
      <c r="DG167" s="62"/>
      <c r="DH167" s="62"/>
      <c r="DI167" s="62"/>
      <c r="DJ167" s="62"/>
      <c r="DK167" s="62"/>
      <c r="DL167" s="62"/>
      <c r="DM167" s="62"/>
      <c r="DN167" s="62"/>
      <c r="DO167" s="62"/>
      <c r="DP167" s="62"/>
      <c r="DQ167" s="62"/>
      <c r="DR167" s="62"/>
      <c r="DS167" s="62"/>
      <c r="DT167" s="62"/>
      <c r="DU167" s="62"/>
      <c r="DV167" s="62"/>
      <c r="DW167" s="62"/>
      <c r="DX167" s="62"/>
      <c r="DY167" s="62"/>
      <c r="DZ167" s="62"/>
      <c r="EA167" s="62"/>
      <c r="EB167" s="62"/>
      <c r="EC167" s="62"/>
      <c r="ED167" s="62"/>
      <c r="EE167" s="62"/>
      <c r="EF167" s="62"/>
      <c r="EG167" s="62"/>
      <c r="EH167" s="62"/>
      <c r="EI167" s="62"/>
      <c r="EJ167" s="62"/>
      <c r="EK167" s="62"/>
      <c r="EL167" s="62"/>
      <c r="EM167" s="62"/>
      <c r="EN167" s="62"/>
    </row>
    <row r="168" spans="1:144" outlineLevel="1" x14ac:dyDescent="0.2">
      <c r="AQ168" s="62"/>
      <c r="AR168" s="62"/>
      <c r="AS168" s="62"/>
      <c r="AT168" s="62"/>
      <c r="AU168" s="62"/>
      <c r="AV168" s="62"/>
      <c r="AW168" s="62"/>
      <c r="AX168" s="62"/>
      <c r="AY168" s="62"/>
      <c r="AZ168" s="62"/>
      <c r="BA168" s="62"/>
      <c r="BB168" s="62"/>
      <c r="BC168" s="62"/>
      <c r="BD168" s="62"/>
      <c r="BE168" s="62"/>
      <c r="BF168" s="62"/>
      <c r="BG168" s="62"/>
      <c r="BH168" s="62"/>
      <c r="BI168" s="62"/>
      <c r="BJ168" s="62"/>
      <c r="BK168" s="62"/>
      <c r="BL168" s="62"/>
      <c r="BM168" s="62"/>
      <c r="BN168" s="62"/>
      <c r="BO168" s="62"/>
      <c r="BP168" s="62"/>
      <c r="BQ168" s="62"/>
      <c r="BR168" s="62"/>
      <c r="BS168" s="62"/>
      <c r="BT168" s="62"/>
      <c r="BU168" s="62"/>
      <c r="BV168" s="62"/>
      <c r="BW168" s="62"/>
      <c r="BX168" s="62"/>
      <c r="BY168" s="62"/>
      <c r="BZ168" s="62"/>
      <c r="CA168" s="62"/>
      <c r="CB168" s="62"/>
      <c r="CC168" s="62"/>
      <c r="CD168" s="62"/>
      <c r="CE168" s="62"/>
      <c r="CF168" s="62"/>
      <c r="CG168" s="62"/>
      <c r="CH168" s="62"/>
      <c r="CI168" s="62"/>
      <c r="CJ168" s="62"/>
      <c r="CK168" s="62"/>
      <c r="CL168" s="62"/>
      <c r="CM168" s="62"/>
      <c r="CN168" s="62"/>
      <c r="CO168" s="62"/>
      <c r="CP168" s="62"/>
      <c r="CQ168" s="62"/>
      <c r="CR168" s="62"/>
      <c r="CS168" s="62"/>
      <c r="CT168" s="62"/>
      <c r="CU168" s="62"/>
      <c r="CV168" s="62"/>
      <c r="CW168" s="62"/>
      <c r="CX168" s="62"/>
      <c r="CY168" s="62"/>
      <c r="CZ168" s="62"/>
      <c r="DA168" s="62"/>
      <c r="DB168" s="62"/>
      <c r="DC168" s="62"/>
      <c r="DD168" s="62"/>
      <c r="DE168" s="62"/>
      <c r="DF168" s="62"/>
      <c r="DG168" s="62"/>
      <c r="DH168" s="62"/>
      <c r="DI168" s="62"/>
      <c r="DJ168" s="62"/>
      <c r="DK168" s="62"/>
      <c r="DL168" s="62"/>
      <c r="DM168" s="62"/>
      <c r="DN168" s="62"/>
      <c r="DO168" s="62"/>
      <c r="DP168" s="62"/>
      <c r="DQ168" s="62"/>
      <c r="DR168" s="62"/>
      <c r="DS168" s="62"/>
      <c r="DT168" s="62"/>
      <c r="DU168" s="62"/>
      <c r="DV168" s="62"/>
      <c r="DW168" s="62"/>
      <c r="DX168" s="62"/>
      <c r="DY168" s="62"/>
      <c r="DZ168" s="62"/>
      <c r="EA168" s="62"/>
      <c r="EB168" s="62"/>
      <c r="EC168" s="62"/>
      <c r="ED168" s="62"/>
      <c r="EE168" s="62"/>
      <c r="EF168" s="62"/>
      <c r="EG168" s="62"/>
      <c r="EH168" s="62"/>
      <c r="EI168" s="62"/>
      <c r="EJ168" s="62"/>
      <c r="EK168" s="62"/>
      <c r="EL168" s="62"/>
      <c r="EM168" s="62"/>
      <c r="EN168" s="62"/>
    </row>
    <row r="169" spans="1:144" outlineLevel="1" x14ac:dyDescent="0.2">
      <c r="AQ169" s="62"/>
      <c r="AR169" s="62"/>
      <c r="AS169" s="62"/>
      <c r="AT169" s="62"/>
      <c r="AU169" s="62"/>
      <c r="AV169" s="62"/>
      <c r="AW169" s="62"/>
      <c r="AX169" s="62"/>
      <c r="AY169" s="62"/>
      <c r="AZ169" s="62"/>
      <c r="BA169" s="62"/>
      <c r="BB169" s="62"/>
      <c r="BC169" s="62"/>
      <c r="BD169" s="62"/>
      <c r="BE169" s="62"/>
      <c r="BF169" s="62"/>
      <c r="BG169" s="62"/>
      <c r="BH169" s="62"/>
      <c r="BI169" s="62"/>
      <c r="BJ169" s="62"/>
      <c r="BK169" s="62"/>
      <c r="BL169" s="62"/>
      <c r="BM169" s="62"/>
      <c r="BN169" s="62"/>
      <c r="BO169" s="62"/>
      <c r="BP169" s="62"/>
      <c r="BQ169" s="62"/>
      <c r="BR169" s="62"/>
      <c r="BS169" s="62"/>
      <c r="BT169" s="62"/>
      <c r="BU169" s="62"/>
      <c r="BV169" s="62"/>
      <c r="BW169" s="62"/>
      <c r="BX169" s="62"/>
      <c r="BY169" s="62"/>
      <c r="BZ169" s="62"/>
      <c r="CA169" s="62"/>
      <c r="CB169" s="62"/>
      <c r="CC169" s="62"/>
      <c r="CD169" s="62"/>
      <c r="CE169" s="62"/>
      <c r="CF169" s="62"/>
      <c r="CG169" s="62"/>
      <c r="CH169" s="62"/>
      <c r="CI169" s="62"/>
      <c r="CJ169" s="62"/>
      <c r="CK169" s="62"/>
      <c r="CL169" s="62"/>
      <c r="CM169" s="62"/>
      <c r="CN169" s="62"/>
      <c r="CO169" s="62"/>
      <c r="CP169" s="62"/>
      <c r="CQ169" s="62"/>
      <c r="CR169" s="62"/>
      <c r="CS169" s="62"/>
      <c r="CT169" s="62"/>
      <c r="CU169" s="62"/>
      <c r="CV169" s="62"/>
      <c r="CW169" s="62"/>
      <c r="CX169" s="62"/>
      <c r="CY169" s="62"/>
      <c r="CZ169" s="62"/>
      <c r="DA169" s="62"/>
      <c r="DB169" s="62"/>
      <c r="DC169" s="62"/>
      <c r="DD169" s="62"/>
      <c r="DE169" s="62"/>
      <c r="DF169" s="62"/>
      <c r="DG169" s="62"/>
      <c r="DH169" s="62"/>
      <c r="DI169" s="62"/>
      <c r="DJ169" s="62"/>
      <c r="DK169" s="62"/>
      <c r="DL169" s="62"/>
      <c r="DM169" s="62"/>
      <c r="DN169" s="62"/>
      <c r="DO169" s="62"/>
      <c r="DP169" s="62"/>
      <c r="DQ169" s="62"/>
      <c r="DR169" s="62"/>
      <c r="DS169" s="62"/>
      <c r="DT169" s="62"/>
      <c r="DU169" s="62"/>
      <c r="DV169" s="62"/>
      <c r="DW169" s="62"/>
      <c r="DX169" s="62"/>
      <c r="DY169" s="62"/>
      <c r="DZ169" s="62"/>
      <c r="EA169" s="62"/>
      <c r="EB169" s="62"/>
      <c r="EC169" s="62"/>
      <c r="ED169" s="62"/>
      <c r="EE169" s="62"/>
      <c r="EF169" s="62"/>
      <c r="EG169" s="62"/>
      <c r="EH169" s="62"/>
      <c r="EI169" s="62"/>
      <c r="EJ169" s="62"/>
      <c r="EK169" s="62"/>
      <c r="EL169" s="62"/>
      <c r="EM169" s="62"/>
      <c r="EN169" s="62"/>
    </row>
    <row r="170" spans="1:144" outlineLevel="1" x14ac:dyDescent="0.2">
      <c r="AQ170" s="62"/>
      <c r="AR170" s="62"/>
      <c r="AS170" s="62"/>
      <c r="AT170" s="62"/>
      <c r="AU170" s="62"/>
      <c r="AV170" s="62"/>
      <c r="AW170" s="62"/>
      <c r="AX170" s="62"/>
      <c r="AY170" s="62"/>
      <c r="AZ170" s="62"/>
      <c r="BA170" s="62"/>
      <c r="BB170" s="62"/>
      <c r="BC170" s="62"/>
      <c r="BD170" s="62"/>
      <c r="BE170" s="62"/>
      <c r="BF170" s="62"/>
      <c r="BG170" s="62"/>
      <c r="BH170" s="62"/>
      <c r="BI170" s="62"/>
      <c r="BJ170" s="62"/>
      <c r="BK170" s="62"/>
      <c r="BL170" s="62"/>
      <c r="BM170" s="62"/>
      <c r="BN170" s="62"/>
      <c r="BO170" s="62"/>
      <c r="BP170" s="62"/>
      <c r="BQ170" s="62"/>
      <c r="BR170" s="62"/>
      <c r="BS170" s="62"/>
      <c r="BT170" s="62"/>
      <c r="BU170" s="62"/>
      <c r="BV170" s="62"/>
      <c r="BW170" s="62"/>
      <c r="BX170" s="62"/>
      <c r="BY170" s="62"/>
      <c r="BZ170" s="62"/>
      <c r="CA170" s="62"/>
      <c r="CB170" s="62"/>
      <c r="CC170" s="62"/>
      <c r="CD170" s="62"/>
      <c r="CE170" s="62"/>
      <c r="CF170" s="62"/>
      <c r="CG170" s="62"/>
      <c r="CH170" s="62"/>
      <c r="CI170" s="62"/>
      <c r="CJ170" s="62"/>
      <c r="CK170" s="62"/>
      <c r="CL170" s="62"/>
      <c r="CM170" s="62"/>
      <c r="CN170" s="62"/>
      <c r="CO170" s="62"/>
      <c r="CP170" s="62"/>
      <c r="CQ170" s="62"/>
      <c r="CR170" s="62"/>
      <c r="CS170" s="62"/>
      <c r="CT170" s="62"/>
      <c r="CU170" s="62"/>
      <c r="CV170" s="62"/>
      <c r="CW170" s="62"/>
      <c r="CX170" s="62"/>
      <c r="CY170" s="62"/>
      <c r="CZ170" s="62"/>
      <c r="DA170" s="62"/>
      <c r="DB170" s="62"/>
      <c r="DC170" s="62"/>
      <c r="DD170" s="62"/>
      <c r="DE170" s="62"/>
      <c r="DF170" s="62"/>
      <c r="DG170" s="62"/>
      <c r="DH170" s="62"/>
      <c r="DI170" s="62"/>
      <c r="DJ170" s="62"/>
      <c r="DK170" s="62"/>
      <c r="DL170" s="62"/>
      <c r="DM170" s="62"/>
      <c r="DN170" s="62"/>
      <c r="DO170" s="62"/>
      <c r="DP170" s="62"/>
      <c r="DQ170" s="62"/>
      <c r="DR170" s="62"/>
      <c r="DS170" s="62"/>
      <c r="DT170" s="62"/>
      <c r="DU170" s="62"/>
      <c r="DV170" s="62"/>
      <c r="DW170" s="62"/>
      <c r="DX170" s="62"/>
      <c r="DY170" s="62"/>
      <c r="DZ170" s="62"/>
      <c r="EA170" s="62"/>
      <c r="EB170" s="62"/>
      <c r="EC170" s="62"/>
      <c r="ED170" s="62"/>
      <c r="EE170" s="62"/>
      <c r="EF170" s="62"/>
      <c r="EG170" s="62"/>
      <c r="EH170" s="62"/>
      <c r="EI170" s="62"/>
      <c r="EJ170" s="62"/>
      <c r="EK170" s="62"/>
      <c r="EL170" s="62"/>
      <c r="EM170" s="62"/>
      <c r="EN170" s="62"/>
    </row>
    <row r="171" spans="1:144" outlineLevel="1" x14ac:dyDescent="0.2">
      <c r="AQ171" s="62"/>
      <c r="AR171" s="62"/>
      <c r="AS171" s="62"/>
      <c r="AT171" s="62"/>
      <c r="AU171" s="62"/>
      <c r="AV171" s="62"/>
      <c r="AW171" s="62"/>
      <c r="AX171" s="62"/>
      <c r="AY171" s="62"/>
      <c r="AZ171" s="62"/>
      <c r="BA171" s="62"/>
      <c r="BB171" s="62"/>
      <c r="BC171" s="62"/>
      <c r="BD171" s="62"/>
      <c r="BE171" s="62"/>
      <c r="BF171" s="62"/>
      <c r="BG171" s="62"/>
      <c r="BH171" s="62"/>
      <c r="BI171" s="62"/>
      <c r="BJ171" s="62"/>
      <c r="BK171" s="62"/>
      <c r="BL171" s="62"/>
      <c r="BM171" s="62"/>
      <c r="BN171" s="62"/>
      <c r="BO171" s="62"/>
      <c r="BP171" s="62"/>
      <c r="BQ171" s="62"/>
      <c r="BR171" s="62"/>
      <c r="BS171" s="62"/>
      <c r="BT171" s="62"/>
      <c r="BU171" s="62"/>
      <c r="BV171" s="62"/>
      <c r="BW171" s="62"/>
      <c r="BX171" s="62"/>
      <c r="BY171" s="62"/>
      <c r="BZ171" s="62"/>
      <c r="CA171" s="62"/>
      <c r="CB171" s="62"/>
      <c r="CC171" s="62"/>
      <c r="CD171" s="62"/>
      <c r="CE171" s="62"/>
      <c r="CF171" s="62"/>
      <c r="CG171" s="62"/>
      <c r="CH171" s="62"/>
      <c r="CI171" s="62"/>
      <c r="CJ171" s="62"/>
      <c r="CK171" s="62"/>
      <c r="CL171" s="62"/>
      <c r="CM171" s="62"/>
      <c r="CN171" s="62"/>
      <c r="CO171" s="62"/>
      <c r="CP171" s="62"/>
      <c r="CQ171" s="62"/>
      <c r="CR171" s="62"/>
      <c r="CS171" s="62"/>
      <c r="CT171" s="62"/>
      <c r="CU171" s="62"/>
      <c r="CV171" s="62"/>
      <c r="CW171" s="62"/>
      <c r="CX171" s="62"/>
      <c r="CY171" s="62"/>
      <c r="CZ171" s="62"/>
      <c r="DA171" s="62"/>
      <c r="DB171" s="62"/>
      <c r="DC171" s="62"/>
      <c r="DD171" s="62"/>
      <c r="DE171" s="62"/>
      <c r="DF171" s="62"/>
      <c r="DG171" s="62"/>
      <c r="DH171" s="62"/>
      <c r="DI171" s="62"/>
      <c r="DJ171" s="62"/>
      <c r="DK171" s="62"/>
      <c r="DL171" s="62"/>
      <c r="DM171" s="62"/>
      <c r="DN171" s="62"/>
      <c r="DO171" s="62"/>
      <c r="DP171" s="62"/>
      <c r="DQ171" s="62"/>
      <c r="DR171" s="62"/>
      <c r="DS171" s="62"/>
      <c r="DT171" s="62"/>
      <c r="DU171" s="62"/>
      <c r="DV171" s="62"/>
      <c r="DW171" s="62"/>
      <c r="DX171" s="62"/>
      <c r="DY171" s="62"/>
      <c r="DZ171" s="62"/>
      <c r="EA171" s="62"/>
      <c r="EB171" s="62"/>
      <c r="EC171" s="62"/>
      <c r="ED171" s="62"/>
      <c r="EE171" s="62"/>
      <c r="EF171" s="62"/>
      <c r="EG171" s="62"/>
      <c r="EH171" s="62"/>
      <c r="EI171" s="62"/>
      <c r="EJ171" s="62"/>
      <c r="EK171" s="62"/>
      <c r="EL171" s="62"/>
      <c r="EM171" s="62"/>
      <c r="EN171" s="62"/>
    </row>
    <row r="172" spans="1:144" outlineLevel="1" x14ac:dyDescent="0.2">
      <c r="AQ172" s="62"/>
      <c r="AR172" s="62"/>
      <c r="AS172" s="62"/>
      <c r="AT172" s="62"/>
      <c r="AU172" s="62"/>
      <c r="AV172" s="62"/>
      <c r="AW172" s="62"/>
      <c r="AX172" s="62"/>
      <c r="AY172" s="62"/>
      <c r="AZ172" s="62"/>
      <c r="BA172" s="62"/>
      <c r="BB172" s="62"/>
      <c r="BC172" s="62"/>
      <c r="BD172" s="62"/>
      <c r="BE172" s="62"/>
      <c r="BF172" s="62"/>
      <c r="BG172" s="62"/>
      <c r="BH172" s="62"/>
      <c r="BI172" s="62"/>
      <c r="BJ172" s="62"/>
      <c r="BK172" s="62"/>
      <c r="BL172" s="62"/>
      <c r="BM172" s="62"/>
      <c r="BN172" s="62"/>
      <c r="BO172" s="62"/>
      <c r="BP172" s="62"/>
      <c r="BQ172" s="62"/>
      <c r="BR172" s="62"/>
      <c r="BS172" s="62"/>
      <c r="BT172" s="62"/>
      <c r="BU172" s="62"/>
      <c r="BV172" s="62"/>
      <c r="BW172" s="62"/>
      <c r="BX172" s="62"/>
      <c r="BY172" s="62"/>
      <c r="BZ172" s="62"/>
      <c r="CA172" s="62"/>
      <c r="CB172" s="62"/>
      <c r="CC172" s="62"/>
      <c r="CD172" s="62"/>
      <c r="CE172" s="62"/>
      <c r="CF172" s="62"/>
      <c r="CG172" s="62"/>
      <c r="CH172" s="62"/>
      <c r="CI172" s="62"/>
      <c r="CJ172" s="62"/>
      <c r="CK172" s="62"/>
      <c r="CL172" s="62"/>
      <c r="CM172" s="62"/>
      <c r="CN172" s="62"/>
      <c r="CO172" s="62"/>
      <c r="CP172" s="62"/>
      <c r="CQ172" s="62"/>
      <c r="CR172" s="62"/>
      <c r="CS172" s="62"/>
      <c r="CT172" s="62"/>
      <c r="CU172" s="62"/>
      <c r="CV172" s="62"/>
      <c r="CW172" s="62"/>
      <c r="CX172" s="62"/>
      <c r="CY172" s="62"/>
      <c r="CZ172" s="62"/>
      <c r="DA172" s="62"/>
      <c r="DB172" s="62"/>
      <c r="DC172" s="62"/>
      <c r="DD172" s="62"/>
      <c r="DE172" s="62"/>
      <c r="DF172" s="62"/>
      <c r="DG172" s="62"/>
      <c r="DH172" s="62"/>
      <c r="DI172" s="62"/>
      <c r="DJ172" s="62"/>
      <c r="DK172" s="62"/>
      <c r="DL172" s="62"/>
      <c r="DM172" s="62"/>
      <c r="DN172" s="62"/>
      <c r="DO172" s="62"/>
      <c r="DP172" s="62"/>
      <c r="DQ172" s="62"/>
      <c r="DR172" s="62"/>
      <c r="DS172" s="62"/>
      <c r="DT172" s="62"/>
      <c r="DU172" s="62"/>
      <c r="DV172" s="62"/>
      <c r="DW172" s="62"/>
      <c r="DX172" s="62"/>
      <c r="DY172" s="62"/>
      <c r="DZ172" s="62"/>
      <c r="EA172" s="62"/>
      <c r="EB172" s="62"/>
      <c r="EC172" s="62"/>
      <c r="ED172" s="62"/>
      <c r="EE172" s="62"/>
      <c r="EF172" s="62"/>
      <c r="EG172" s="62"/>
      <c r="EH172" s="62"/>
      <c r="EI172" s="62"/>
      <c r="EJ172" s="62"/>
      <c r="EK172" s="62"/>
      <c r="EL172" s="62"/>
      <c r="EM172" s="62"/>
      <c r="EN172" s="62"/>
    </row>
    <row r="173" spans="1:144" outlineLevel="1" x14ac:dyDescent="0.2">
      <c r="AQ173" s="62"/>
      <c r="AR173" s="62"/>
      <c r="AS173" s="62"/>
      <c r="AT173" s="62"/>
      <c r="AU173" s="62"/>
      <c r="AV173" s="62"/>
      <c r="AW173" s="62"/>
      <c r="AX173" s="62"/>
      <c r="AY173" s="62"/>
      <c r="AZ173" s="62"/>
      <c r="BA173" s="62"/>
      <c r="BB173" s="62"/>
      <c r="BC173" s="62"/>
      <c r="BD173" s="62"/>
      <c r="BE173" s="62"/>
      <c r="BF173" s="62"/>
      <c r="BG173" s="62"/>
      <c r="BH173" s="62"/>
      <c r="BI173" s="62"/>
      <c r="BJ173" s="62"/>
      <c r="BK173" s="62"/>
      <c r="BL173" s="62"/>
      <c r="BM173" s="62"/>
      <c r="BN173" s="62"/>
      <c r="BO173" s="62"/>
      <c r="BP173" s="62"/>
      <c r="BQ173" s="62"/>
      <c r="BR173" s="62"/>
      <c r="BS173" s="62"/>
      <c r="BT173" s="62"/>
      <c r="BU173" s="62"/>
      <c r="BV173" s="62"/>
      <c r="BW173" s="62"/>
      <c r="BX173" s="62"/>
      <c r="BY173" s="62"/>
      <c r="BZ173" s="62"/>
      <c r="CA173" s="62"/>
      <c r="CB173" s="62"/>
      <c r="CC173" s="62"/>
      <c r="CD173" s="62"/>
      <c r="CE173" s="62"/>
      <c r="CF173" s="62"/>
      <c r="CG173" s="62"/>
      <c r="CH173" s="62"/>
      <c r="CI173" s="62"/>
      <c r="CJ173" s="62"/>
      <c r="CK173" s="62"/>
      <c r="CL173" s="62"/>
      <c r="CM173" s="62"/>
      <c r="CN173" s="62"/>
      <c r="CO173" s="62"/>
      <c r="CP173" s="62"/>
      <c r="CQ173" s="62"/>
      <c r="CR173" s="62"/>
      <c r="CS173" s="62"/>
      <c r="CT173" s="62"/>
      <c r="CU173" s="62"/>
      <c r="CV173" s="62"/>
      <c r="CW173" s="62"/>
      <c r="CX173" s="62"/>
      <c r="CY173" s="62"/>
      <c r="CZ173" s="62"/>
      <c r="DA173" s="62"/>
      <c r="DB173" s="62"/>
      <c r="DC173" s="62"/>
      <c r="DD173" s="62"/>
      <c r="DE173" s="62"/>
      <c r="DF173" s="62"/>
      <c r="DG173" s="62"/>
      <c r="DH173" s="62"/>
      <c r="DI173" s="62"/>
      <c r="DJ173" s="62"/>
      <c r="DK173" s="62"/>
      <c r="DL173" s="62"/>
      <c r="DM173" s="62"/>
      <c r="DN173" s="62"/>
      <c r="DO173" s="62"/>
      <c r="DP173" s="62"/>
      <c r="DQ173" s="62"/>
      <c r="DR173" s="62"/>
      <c r="DS173" s="62"/>
      <c r="DT173" s="62"/>
      <c r="DU173" s="62"/>
      <c r="DV173" s="62"/>
      <c r="DW173" s="62"/>
      <c r="DX173" s="62"/>
      <c r="DY173" s="62"/>
      <c r="DZ173" s="62"/>
      <c r="EA173" s="62"/>
      <c r="EB173" s="62"/>
      <c r="EC173" s="62"/>
      <c r="ED173" s="62"/>
      <c r="EE173" s="62"/>
      <c r="EF173" s="62"/>
      <c r="EG173" s="62"/>
      <c r="EH173" s="62"/>
      <c r="EI173" s="62"/>
      <c r="EJ173" s="62"/>
      <c r="EK173" s="62"/>
      <c r="EL173" s="62"/>
      <c r="EM173" s="62"/>
      <c r="EN173" s="62"/>
    </row>
    <row r="174" spans="1:144" x14ac:dyDescent="0.2">
      <c r="A174" s="75"/>
      <c r="AQ174" s="62"/>
      <c r="AR174" s="62"/>
      <c r="AS174" s="62"/>
      <c r="AT174" s="62"/>
      <c r="AU174" s="62"/>
      <c r="AV174" s="62"/>
      <c r="AW174" s="62"/>
      <c r="AX174" s="62"/>
      <c r="AY174" s="62"/>
      <c r="AZ174" s="62"/>
      <c r="BA174" s="62"/>
      <c r="BB174" s="62"/>
      <c r="BC174" s="62"/>
      <c r="BD174" s="62"/>
      <c r="BE174" s="62"/>
      <c r="BF174" s="62"/>
      <c r="BG174" s="62"/>
      <c r="BH174" s="62"/>
      <c r="BI174" s="62"/>
      <c r="BJ174" s="62"/>
      <c r="BK174" s="62"/>
      <c r="BL174" s="62"/>
      <c r="BM174" s="62"/>
      <c r="BN174" s="62"/>
      <c r="BO174" s="62"/>
      <c r="BP174" s="62"/>
      <c r="BQ174" s="62"/>
      <c r="BR174" s="62"/>
      <c r="BS174" s="62"/>
      <c r="BT174" s="62"/>
      <c r="BU174" s="62"/>
      <c r="BV174" s="62"/>
      <c r="BW174" s="62"/>
      <c r="BX174" s="62"/>
      <c r="BY174" s="62"/>
      <c r="BZ174" s="62"/>
      <c r="CA174" s="62"/>
      <c r="CB174" s="62"/>
      <c r="CC174" s="62"/>
      <c r="CD174" s="62"/>
      <c r="CE174" s="62"/>
      <c r="CF174" s="62"/>
      <c r="CG174" s="62"/>
      <c r="CH174" s="62"/>
      <c r="CI174" s="62"/>
      <c r="CJ174" s="62"/>
      <c r="CK174" s="62"/>
      <c r="CL174" s="62"/>
      <c r="CM174" s="62"/>
      <c r="CN174" s="62"/>
      <c r="CO174" s="62"/>
      <c r="CP174" s="62"/>
      <c r="CQ174" s="62"/>
      <c r="CR174" s="62"/>
      <c r="CS174" s="62"/>
      <c r="CT174" s="62"/>
      <c r="CU174" s="62"/>
      <c r="CV174" s="62"/>
      <c r="CW174" s="62"/>
      <c r="CX174" s="62"/>
      <c r="CY174" s="62"/>
      <c r="CZ174" s="62"/>
      <c r="DA174" s="62"/>
      <c r="DB174" s="62"/>
      <c r="DC174" s="62"/>
      <c r="DD174" s="62"/>
      <c r="DE174" s="62"/>
      <c r="DF174" s="62"/>
      <c r="DG174" s="62"/>
      <c r="DH174" s="62"/>
      <c r="DI174" s="62"/>
      <c r="DJ174" s="62"/>
      <c r="DK174" s="62"/>
      <c r="DL174" s="62"/>
      <c r="DM174" s="62"/>
      <c r="DN174" s="62"/>
      <c r="DO174" s="62"/>
      <c r="DP174" s="62"/>
      <c r="DQ174" s="62"/>
      <c r="DR174" s="62"/>
      <c r="DS174" s="62"/>
      <c r="DT174" s="62"/>
      <c r="DU174" s="62"/>
      <c r="DV174" s="62"/>
      <c r="DW174" s="62"/>
      <c r="DX174" s="62"/>
      <c r="DY174" s="62"/>
      <c r="DZ174" s="62"/>
      <c r="EA174" s="62"/>
      <c r="EB174" s="62"/>
      <c r="EC174" s="62"/>
      <c r="ED174" s="62"/>
      <c r="EE174" s="62"/>
      <c r="EF174" s="62"/>
      <c r="EG174" s="62"/>
      <c r="EH174" s="62"/>
      <c r="EI174" s="62"/>
      <c r="EJ174" s="62"/>
      <c r="EK174" s="62"/>
      <c r="EL174" s="62"/>
      <c r="EM174" s="62"/>
      <c r="EN174" s="62"/>
    </row>
    <row r="175" spans="1:144" x14ac:dyDescent="0.2">
      <c r="A175" s="14" t="s">
        <v>112</v>
      </c>
      <c r="AQ175" s="62" t="s">
        <v>137</v>
      </c>
      <c r="AR175" s="62"/>
      <c r="AS175" s="62"/>
      <c r="AT175" s="62">
        <v>10</v>
      </c>
      <c r="AU175" s="62"/>
      <c r="AV175" s="62"/>
      <c r="AW175" s="62"/>
      <c r="AX175" s="62"/>
      <c r="AY175" s="62"/>
      <c r="AZ175" s="62"/>
      <c r="BA175" s="62"/>
      <c r="BB175" s="62"/>
      <c r="BC175" s="62"/>
      <c r="BD175" s="62"/>
      <c r="BE175" s="62"/>
      <c r="BF175" s="62"/>
      <c r="BG175" s="62"/>
      <c r="BH175" s="62"/>
      <c r="BI175" s="62"/>
      <c r="BJ175" s="62"/>
      <c r="BK175" s="62"/>
      <c r="BL175" s="62"/>
      <c r="BM175" s="62"/>
      <c r="BN175" s="62"/>
      <c r="BO175" s="62"/>
      <c r="BP175" s="62"/>
      <c r="BQ175" s="62"/>
      <c r="BR175" s="62"/>
      <c r="BS175" s="62"/>
      <c r="BT175" s="62"/>
      <c r="BU175" s="62"/>
      <c r="BV175" s="62"/>
      <c r="BW175" s="62"/>
      <c r="BX175" s="62"/>
      <c r="BY175" s="62"/>
      <c r="BZ175" s="62"/>
      <c r="CA175" s="62"/>
      <c r="CB175" s="62"/>
      <c r="CC175" s="62"/>
      <c r="CD175" s="62"/>
      <c r="CE175" s="62"/>
      <c r="CF175" s="62"/>
      <c r="CG175" s="62"/>
      <c r="CH175" s="62"/>
      <c r="CI175" s="62"/>
      <c r="CJ175" s="62"/>
      <c r="CK175" s="62"/>
      <c r="CL175" s="62"/>
      <c r="CM175" s="62"/>
      <c r="CN175" s="62"/>
      <c r="CO175" s="62"/>
      <c r="CP175" s="62"/>
      <c r="CQ175" s="62"/>
      <c r="CR175" s="62"/>
      <c r="CS175" s="62"/>
      <c r="CT175" s="62"/>
      <c r="CU175" s="62"/>
      <c r="CV175" s="62"/>
      <c r="CW175" s="62"/>
      <c r="CX175" s="62"/>
      <c r="CY175" s="62"/>
      <c r="CZ175" s="62"/>
      <c r="DA175" s="62"/>
      <c r="DB175" s="62"/>
      <c r="DC175" s="62"/>
      <c r="DD175" s="62"/>
      <c r="DE175" s="62"/>
      <c r="DF175" s="62"/>
      <c r="DG175" s="62"/>
      <c r="DH175" s="62"/>
      <c r="DI175" s="62"/>
      <c r="DJ175" s="62"/>
      <c r="DK175" s="62"/>
      <c r="DL175" s="62"/>
      <c r="DM175" s="62"/>
      <c r="DN175" s="62"/>
      <c r="DO175" s="62"/>
      <c r="DP175" s="62"/>
      <c r="DQ175" s="62"/>
      <c r="DR175" s="62"/>
      <c r="DS175" s="62"/>
      <c r="DT175" s="62"/>
      <c r="DU175" s="62"/>
      <c r="DV175" s="62"/>
      <c r="DW175" s="62"/>
      <c r="DX175" s="62"/>
      <c r="DY175" s="62"/>
      <c r="DZ175" s="62"/>
      <c r="EA175" s="62"/>
      <c r="EB175" s="62"/>
      <c r="EC175" s="62"/>
      <c r="ED175" s="62"/>
      <c r="EE175" s="62"/>
      <c r="EF175" s="62"/>
      <c r="EG175" s="62"/>
      <c r="EH175" s="62"/>
      <c r="EI175" s="62"/>
      <c r="EJ175" s="62"/>
      <c r="EK175" s="62"/>
      <c r="EL175" s="62"/>
      <c r="EM175" s="62"/>
      <c r="EN175" s="62"/>
    </row>
    <row r="176" spans="1:144" outlineLevel="1" x14ac:dyDescent="0.2">
      <c r="E176" s="30" t="s">
        <v>137</v>
      </c>
      <c r="F176" s="61">
        <f>$AT$175/20</f>
        <v>0.5</v>
      </c>
      <c r="AQ176" s="62" t="s">
        <v>114</v>
      </c>
      <c r="AR176" s="62">
        <v>0</v>
      </c>
      <c r="AS176" s="62">
        <v>0.01</v>
      </c>
      <c r="AT176" s="62">
        <v>0.02</v>
      </c>
      <c r="AU176" s="62">
        <v>0.03</v>
      </c>
      <c r="AV176" s="62">
        <v>0.04</v>
      </c>
      <c r="AW176" s="62">
        <v>0.05</v>
      </c>
      <c r="AX176" s="62">
        <v>6.0000000000000005E-2</v>
      </c>
      <c r="AY176" s="62">
        <v>7.0000000000000007E-2</v>
      </c>
      <c r="AZ176" s="62">
        <v>0.08</v>
      </c>
      <c r="BA176" s="62">
        <v>0.09</v>
      </c>
      <c r="BB176" s="62">
        <v>9.9999999999999992E-2</v>
      </c>
      <c r="BC176" s="62">
        <v>0.10999999999999999</v>
      </c>
      <c r="BD176" s="62">
        <v>0.11999999999999998</v>
      </c>
      <c r="BE176" s="62">
        <v>0.12999999999999998</v>
      </c>
      <c r="BF176" s="62">
        <v>0.13999999999999999</v>
      </c>
      <c r="BG176" s="62">
        <v>0.15</v>
      </c>
      <c r="BH176" s="62">
        <v>0.16</v>
      </c>
      <c r="BI176" s="62">
        <v>0.17</v>
      </c>
      <c r="BJ176" s="62">
        <v>0.18000000000000002</v>
      </c>
      <c r="BK176" s="62">
        <v>0.19000000000000003</v>
      </c>
      <c r="BL176" s="62">
        <v>0.20000000000000004</v>
      </c>
      <c r="BM176" s="62">
        <v>0.21000000000000005</v>
      </c>
      <c r="BN176" s="62">
        <v>0.22000000000000006</v>
      </c>
      <c r="BO176" s="62">
        <v>0.23000000000000007</v>
      </c>
      <c r="BP176" s="62">
        <v>0.24000000000000007</v>
      </c>
      <c r="BQ176" s="62">
        <v>0.25000000000000006</v>
      </c>
      <c r="BR176" s="62">
        <v>0.26000000000000006</v>
      </c>
      <c r="BS176" s="62">
        <v>0.27000000000000007</v>
      </c>
      <c r="BT176" s="62">
        <v>0.28000000000000008</v>
      </c>
      <c r="BU176" s="62">
        <v>0.29000000000000009</v>
      </c>
      <c r="BV176" s="62">
        <v>0.3000000000000001</v>
      </c>
      <c r="BW176" s="62">
        <v>0.31000000000000011</v>
      </c>
      <c r="BX176" s="62">
        <v>0.32000000000000012</v>
      </c>
      <c r="BY176" s="62">
        <v>0.33000000000000013</v>
      </c>
      <c r="BZ176" s="62">
        <v>0.34000000000000014</v>
      </c>
      <c r="CA176" s="62">
        <v>0.35000000000000014</v>
      </c>
      <c r="CB176" s="62">
        <v>0.36000000000000015</v>
      </c>
      <c r="CC176" s="62">
        <v>0.37000000000000016</v>
      </c>
      <c r="CD176" s="62">
        <v>0.38000000000000017</v>
      </c>
      <c r="CE176" s="62">
        <v>0.39000000000000018</v>
      </c>
      <c r="CF176" s="62">
        <v>0.40000000000000019</v>
      </c>
      <c r="CG176" s="62">
        <v>0.4100000000000002</v>
      </c>
      <c r="CH176" s="62">
        <v>0.42000000000000021</v>
      </c>
      <c r="CI176" s="62">
        <v>0.43000000000000022</v>
      </c>
      <c r="CJ176" s="62">
        <v>0.44000000000000022</v>
      </c>
      <c r="CK176" s="62">
        <v>0.45000000000000023</v>
      </c>
      <c r="CL176" s="62">
        <v>0.46000000000000024</v>
      </c>
      <c r="CM176" s="62">
        <v>0.47000000000000025</v>
      </c>
      <c r="CN176" s="62">
        <v>0.48000000000000026</v>
      </c>
      <c r="CO176" s="62">
        <v>0.49000000000000027</v>
      </c>
      <c r="CP176" s="62">
        <v>0.50000000000000022</v>
      </c>
      <c r="CQ176" s="62">
        <v>0.51000000000000023</v>
      </c>
      <c r="CR176" s="62">
        <v>0.52000000000000024</v>
      </c>
      <c r="CS176" s="62">
        <v>0.53000000000000025</v>
      </c>
      <c r="CT176" s="62">
        <v>0.54000000000000026</v>
      </c>
      <c r="CU176" s="62">
        <v>0.55000000000000027</v>
      </c>
      <c r="CV176" s="62">
        <v>0.56000000000000028</v>
      </c>
      <c r="CW176" s="62">
        <v>0.57000000000000028</v>
      </c>
      <c r="CX176" s="62">
        <v>0.58000000000000029</v>
      </c>
      <c r="CY176" s="62">
        <v>0.5900000000000003</v>
      </c>
      <c r="CZ176" s="62">
        <v>0.60000000000000031</v>
      </c>
      <c r="DA176" s="62">
        <v>0.61000000000000032</v>
      </c>
      <c r="DB176" s="62">
        <v>0.62000000000000033</v>
      </c>
      <c r="DC176" s="62">
        <v>0.63000000000000034</v>
      </c>
      <c r="DD176" s="62">
        <v>0.64000000000000035</v>
      </c>
      <c r="DE176" s="62">
        <v>0.65000000000000036</v>
      </c>
      <c r="DF176" s="62">
        <v>0.66000000000000036</v>
      </c>
      <c r="DG176" s="62">
        <v>0.67000000000000037</v>
      </c>
      <c r="DH176" s="62">
        <v>0.68000000000000038</v>
      </c>
      <c r="DI176" s="62">
        <v>0.69000000000000039</v>
      </c>
      <c r="DJ176" s="62">
        <v>0.7000000000000004</v>
      </c>
      <c r="DK176" s="62">
        <v>0.71000000000000041</v>
      </c>
      <c r="DL176" s="62">
        <v>0.72000000000000042</v>
      </c>
      <c r="DM176" s="62">
        <v>0.73000000000000043</v>
      </c>
      <c r="DN176" s="62">
        <v>0.74000000000000044</v>
      </c>
      <c r="DO176" s="62">
        <v>0.75000000000000044</v>
      </c>
      <c r="DP176" s="62">
        <v>0.76000000000000045</v>
      </c>
      <c r="DQ176" s="62">
        <v>0.77000000000000046</v>
      </c>
      <c r="DR176" s="62">
        <v>0.78000000000000047</v>
      </c>
      <c r="DS176" s="62">
        <v>0.79000000000000048</v>
      </c>
      <c r="DT176" s="62">
        <v>0.80000000000000049</v>
      </c>
      <c r="DU176" s="62">
        <v>0.8100000000000005</v>
      </c>
      <c r="DV176" s="62">
        <v>0.82000000000000051</v>
      </c>
      <c r="DW176" s="62">
        <v>0.83000000000000052</v>
      </c>
      <c r="DX176" s="62">
        <v>0.84000000000000052</v>
      </c>
      <c r="DY176" s="62">
        <v>0.85000000000000053</v>
      </c>
      <c r="DZ176" s="62">
        <v>0.86000000000000054</v>
      </c>
      <c r="EA176" s="62">
        <v>0.87000000000000055</v>
      </c>
      <c r="EB176" s="62">
        <v>0.88000000000000056</v>
      </c>
      <c r="EC176" s="62">
        <v>0.89000000000000057</v>
      </c>
      <c r="ED176" s="62">
        <v>0.90000000000000058</v>
      </c>
      <c r="EE176" s="62">
        <v>0.91000000000000059</v>
      </c>
      <c r="EF176" s="62">
        <v>0.9200000000000006</v>
      </c>
      <c r="EG176" s="62">
        <v>0.9300000000000006</v>
      </c>
      <c r="EH176" s="62">
        <v>0.94000000000000061</v>
      </c>
      <c r="EI176" s="62">
        <v>0.95000000000000062</v>
      </c>
      <c r="EJ176" s="62">
        <v>0.96000000000000063</v>
      </c>
      <c r="EK176" s="62">
        <v>0.97000000000000064</v>
      </c>
      <c r="EL176" s="62">
        <v>0.98000000000000065</v>
      </c>
      <c r="EM176" s="62">
        <v>0.99000000000000066</v>
      </c>
      <c r="EN176" s="62">
        <v>1.0000000000000007</v>
      </c>
    </row>
    <row r="177" spans="43:144" outlineLevel="1" x14ac:dyDescent="0.2">
      <c r="AQ177" s="62" t="s">
        <v>138</v>
      </c>
      <c r="AR177" s="62">
        <v>0.75</v>
      </c>
      <c r="AS177" s="62">
        <v>0.75</v>
      </c>
      <c r="AT177" s="62">
        <v>0.74920000000000009</v>
      </c>
      <c r="AU177" s="62">
        <v>0.74679999999999991</v>
      </c>
      <c r="AV177" s="62">
        <v>0.74199999999999999</v>
      </c>
      <c r="AW177" s="62">
        <v>0.73039999999999994</v>
      </c>
      <c r="AX177" s="62">
        <v>0.71439999999999992</v>
      </c>
      <c r="AY177" s="62">
        <v>0.69240000000000002</v>
      </c>
      <c r="AZ177" s="62">
        <v>0.66520000000000001</v>
      </c>
      <c r="BA177" s="62">
        <v>0.6332000000000001</v>
      </c>
      <c r="BB177" s="62">
        <v>0.60199999999999998</v>
      </c>
      <c r="BC177" s="62">
        <v>0.56999999999999995</v>
      </c>
      <c r="BD177" s="62">
        <v>0.53879999999999995</v>
      </c>
      <c r="BE177" s="62">
        <v>0.51080000000000003</v>
      </c>
      <c r="BF177" s="62">
        <v>0.48480000000000001</v>
      </c>
      <c r="BG177" s="62">
        <v>0.46</v>
      </c>
      <c r="BH177" s="62">
        <v>0.43560000000000004</v>
      </c>
      <c r="BI177" s="62">
        <v>0.41120000000000001</v>
      </c>
      <c r="BJ177" s="62">
        <v>0.38600000000000001</v>
      </c>
      <c r="BK177" s="62">
        <v>0.35960000000000003</v>
      </c>
      <c r="BL177" s="62">
        <v>0.33439999999999998</v>
      </c>
      <c r="BM177" s="62">
        <v>0.31119999999999998</v>
      </c>
      <c r="BN177" s="62">
        <v>0.29120000000000001</v>
      </c>
      <c r="BO177" s="62">
        <v>0.2712</v>
      </c>
      <c r="BP177" s="62">
        <v>0.25480000000000003</v>
      </c>
      <c r="BQ177" s="62">
        <v>0.24</v>
      </c>
      <c r="BR177" s="62">
        <v>0.22600000000000001</v>
      </c>
      <c r="BS177" s="62">
        <v>0.21199999999999999</v>
      </c>
      <c r="BT177" s="62">
        <v>0.2</v>
      </c>
      <c r="BU177" s="62">
        <v>0.18919999999999998</v>
      </c>
      <c r="BV177" s="62">
        <v>0.17880000000000001</v>
      </c>
      <c r="BW177" s="62">
        <v>0.16880000000000001</v>
      </c>
      <c r="BX177" s="62">
        <v>0.15959999999999999</v>
      </c>
      <c r="BY177" s="62">
        <v>0.15</v>
      </c>
      <c r="BZ177" s="62">
        <v>0.1396</v>
      </c>
      <c r="CA177" s="62">
        <v>0.13040000000000002</v>
      </c>
      <c r="CB177" s="62">
        <v>0.1212</v>
      </c>
      <c r="CC177" s="62">
        <v>0.11159999999999999</v>
      </c>
      <c r="CD177" s="62">
        <v>0.104</v>
      </c>
      <c r="CE177" s="62">
        <v>9.7599999999999992E-2</v>
      </c>
      <c r="CF177" s="62">
        <v>0.09</v>
      </c>
      <c r="CG177" s="62">
        <v>8.3199999999999996E-2</v>
      </c>
      <c r="CH177" s="62">
        <v>7.7599999999999988E-2</v>
      </c>
      <c r="CI177" s="62">
        <v>7.1199999999999999E-2</v>
      </c>
      <c r="CJ177" s="62">
        <v>6.5200000000000008E-2</v>
      </c>
      <c r="CK177" s="62">
        <v>0.06</v>
      </c>
      <c r="CL177" s="62">
        <v>5.5200000000000006E-2</v>
      </c>
      <c r="CM177" s="62">
        <v>5.04E-2</v>
      </c>
      <c r="CN177" s="62">
        <v>4.6399999999999997E-2</v>
      </c>
      <c r="CO177" s="62">
        <v>4.24E-2</v>
      </c>
      <c r="CP177" s="62">
        <v>3.8799999999999994E-2</v>
      </c>
      <c r="CQ177" s="62">
        <v>3.56E-2</v>
      </c>
      <c r="CR177" s="62">
        <v>3.2000000000000001E-2</v>
      </c>
      <c r="CS177" s="62">
        <v>2.92E-2</v>
      </c>
      <c r="CT177" s="62">
        <v>2.6800000000000001E-2</v>
      </c>
      <c r="CU177" s="62">
        <v>2.4399999999999998E-2</v>
      </c>
      <c r="CV177" s="62">
        <v>2.1600000000000001E-2</v>
      </c>
      <c r="CW177" s="62">
        <v>1.9199999999999998E-2</v>
      </c>
      <c r="CX177" s="62">
        <v>1.72E-2</v>
      </c>
      <c r="CY177" s="62">
        <v>1.52E-2</v>
      </c>
      <c r="CZ177" s="62">
        <v>1.2800000000000001E-2</v>
      </c>
      <c r="DA177" s="62">
        <v>1.0800000000000001E-2</v>
      </c>
      <c r="DB177" s="62">
        <v>9.1999999999999998E-3</v>
      </c>
      <c r="DC177" s="62">
        <v>7.1999999999999998E-3</v>
      </c>
      <c r="DD177" s="62">
        <v>5.5999999999999999E-3</v>
      </c>
      <c r="DE177" s="62">
        <v>4.7999999999999996E-3</v>
      </c>
      <c r="DF177" s="62">
        <v>4.4000000000000003E-3</v>
      </c>
      <c r="DG177" s="62">
        <v>4.0000000000000001E-3</v>
      </c>
      <c r="DH177" s="62">
        <v>4.0000000000000001E-3</v>
      </c>
      <c r="DI177" s="62">
        <v>4.0000000000000001E-3</v>
      </c>
      <c r="DJ177" s="62">
        <v>4.0000000000000001E-3</v>
      </c>
      <c r="DK177" s="62">
        <v>4.0000000000000001E-3</v>
      </c>
      <c r="DL177" s="62">
        <v>3.5999999999999999E-3</v>
      </c>
      <c r="DM177" s="62">
        <v>2.8E-3</v>
      </c>
      <c r="DN177" s="62">
        <v>2E-3</v>
      </c>
      <c r="DO177" s="62">
        <v>1.1999999999999999E-3</v>
      </c>
      <c r="DP177" s="62">
        <v>4.0000000000000002E-4</v>
      </c>
      <c r="DQ177" s="62">
        <v>0</v>
      </c>
      <c r="DR177" s="62">
        <v>0</v>
      </c>
      <c r="DS177" s="62">
        <v>0</v>
      </c>
      <c r="DT177" s="62">
        <v>0</v>
      </c>
      <c r="DU177" s="62">
        <v>0</v>
      </c>
      <c r="DV177" s="62">
        <v>0</v>
      </c>
      <c r="DW177" s="62">
        <v>0</v>
      </c>
      <c r="DX177" s="62">
        <v>0</v>
      </c>
      <c r="DY177" s="62">
        <v>0</v>
      </c>
      <c r="DZ177" s="62">
        <v>0</v>
      </c>
      <c r="EA177" s="62">
        <v>0</v>
      </c>
      <c r="EB177" s="62">
        <v>0</v>
      </c>
      <c r="EC177" s="62">
        <v>0</v>
      </c>
      <c r="ED177" s="62">
        <v>0</v>
      </c>
      <c r="EE177" s="62">
        <v>0</v>
      </c>
      <c r="EF177" s="62">
        <v>0</v>
      </c>
      <c r="EG177" s="62">
        <v>0</v>
      </c>
      <c r="EH177" s="62">
        <v>0</v>
      </c>
      <c r="EI177" s="62">
        <v>0</v>
      </c>
      <c r="EJ177" s="62">
        <v>0</v>
      </c>
      <c r="EK177" s="62">
        <v>0</v>
      </c>
      <c r="EL177" s="62">
        <v>0</v>
      </c>
      <c r="EM177" s="62">
        <v>0</v>
      </c>
      <c r="EN177" s="62">
        <v>0</v>
      </c>
    </row>
    <row r="178" spans="43:144" outlineLevel="1" x14ac:dyDescent="0.2">
      <c r="AQ178" s="62" t="s">
        <v>139</v>
      </c>
      <c r="AR178" s="62">
        <v>0</v>
      </c>
      <c r="AS178" s="62">
        <v>0</v>
      </c>
      <c r="AT178" s="62">
        <v>0</v>
      </c>
      <c r="AU178" s="62">
        <v>0</v>
      </c>
      <c r="AV178" s="62">
        <v>4.0000000000000002E-4</v>
      </c>
      <c r="AW178" s="62">
        <v>8.0000000000000004E-4</v>
      </c>
      <c r="AX178" s="62">
        <v>1.1999999999999999E-3</v>
      </c>
      <c r="AY178" s="62">
        <v>3.2000000000000002E-3</v>
      </c>
      <c r="AZ178" s="62">
        <v>5.5999999999999999E-3</v>
      </c>
      <c r="BA178" s="62">
        <v>8.0000000000000002E-3</v>
      </c>
      <c r="BB178" s="62">
        <v>1.12E-2</v>
      </c>
      <c r="BC178" s="62">
        <v>1.52E-2</v>
      </c>
      <c r="BD178" s="62">
        <v>1.84E-2</v>
      </c>
      <c r="BE178" s="62">
        <v>2.3600000000000003E-2</v>
      </c>
      <c r="BF178" s="62">
        <v>2.92E-2</v>
      </c>
      <c r="BG178" s="62">
        <v>3.4799999999999998E-2</v>
      </c>
      <c r="BH178" s="62">
        <v>4.1200000000000001E-2</v>
      </c>
      <c r="BI178" s="62">
        <v>4.7200000000000006E-2</v>
      </c>
      <c r="BJ178" s="62">
        <v>5.1200000000000002E-2</v>
      </c>
      <c r="BK178" s="62">
        <v>5.6000000000000001E-2</v>
      </c>
      <c r="BL178" s="62">
        <v>6.08E-2</v>
      </c>
      <c r="BM178" s="62">
        <v>6.4799999999999996E-2</v>
      </c>
      <c r="BN178" s="62">
        <v>7.1199999999999999E-2</v>
      </c>
      <c r="BO178" s="62">
        <v>7.7599999999999988E-2</v>
      </c>
      <c r="BP178" s="62">
        <v>8.2400000000000001E-2</v>
      </c>
      <c r="BQ178" s="62">
        <v>8.6400000000000005E-2</v>
      </c>
      <c r="BR178" s="62">
        <v>0.09</v>
      </c>
      <c r="BS178" s="62">
        <v>9.0799999999999992E-2</v>
      </c>
      <c r="BT178" s="62">
        <v>9.1600000000000001E-2</v>
      </c>
      <c r="BU178" s="62">
        <v>9.4E-2</v>
      </c>
      <c r="BV178" s="62">
        <v>9.7599999999999992E-2</v>
      </c>
      <c r="BW178" s="62">
        <v>0.1024</v>
      </c>
      <c r="BX178" s="62">
        <v>0.10840000000000001</v>
      </c>
      <c r="BY178" s="62">
        <v>0.1152</v>
      </c>
      <c r="BZ178" s="62">
        <v>0.1212</v>
      </c>
      <c r="CA178" s="62">
        <v>0.1268</v>
      </c>
      <c r="CB178" s="62">
        <v>0.13240000000000002</v>
      </c>
      <c r="CC178" s="62">
        <v>0.13719999999999999</v>
      </c>
      <c r="CD178" s="62">
        <v>0.14199999999999999</v>
      </c>
      <c r="CE178" s="62">
        <v>0.14680000000000001</v>
      </c>
      <c r="CF178" s="62">
        <v>0.1512</v>
      </c>
      <c r="CG178" s="62">
        <v>0.15480000000000002</v>
      </c>
      <c r="CH178" s="62">
        <v>0.15880000000000002</v>
      </c>
      <c r="CI178" s="62">
        <v>0.1636</v>
      </c>
      <c r="CJ178" s="62">
        <v>0.16880000000000001</v>
      </c>
      <c r="CK178" s="62">
        <v>0.17480000000000001</v>
      </c>
      <c r="CL178" s="62">
        <v>0.18080000000000002</v>
      </c>
      <c r="CM178" s="62">
        <v>0.188</v>
      </c>
      <c r="CN178" s="62">
        <v>0.19400000000000001</v>
      </c>
      <c r="CO178" s="62">
        <v>0.19919999999999999</v>
      </c>
      <c r="CP178" s="62">
        <v>0.2044</v>
      </c>
      <c r="CQ178" s="62">
        <v>0.2104</v>
      </c>
      <c r="CR178" s="62">
        <v>0.21480000000000002</v>
      </c>
      <c r="CS178" s="62">
        <v>0.21919999999999998</v>
      </c>
      <c r="CT178" s="62">
        <v>0.22359999999999999</v>
      </c>
      <c r="CU178" s="62">
        <v>0.2268</v>
      </c>
      <c r="CV178" s="62">
        <v>0.2296</v>
      </c>
      <c r="CW178" s="62">
        <v>0.23280000000000001</v>
      </c>
      <c r="CX178" s="62">
        <v>0.2356</v>
      </c>
      <c r="CY178" s="62">
        <v>0.23799999999999999</v>
      </c>
      <c r="CZ178" s="62">
        <v>0.2404</v>
      </c>
      <c r="DA178" s="62">
        <v>0.24199999999999999</v>
      </c>
      <c r="DB178" s="62">
        <v>0.24280000000000002</v>
      </c>
      <c r="DC178" s="62">
        <v>0.2432</v>
      </c>
      <c r="DD178" s="62">
        <v>0.24359999999999998</v>
      </c>
      <c r="DE178" s="62">
        <v>0.24480000000000002</v>
      </c>
      <c r="DF178" s="62">
        <v>0.246</v>
      </c>
      <c r="DG178" s="62">
        <v>0.24719999999999998</v>
      </c>
      <c r="DH178" s="62">
        <v>0.24840000000000001</v>
      </c>
      <c r="DI178" s="62">
        <v>0.24959999999999999</v>
      </c>
      <c r="DJ178" s="62">
        <v>0.25</v>
      </c>
      <c r="DK178" s="62">
        <v>0.25</v>
      </c>
      <c r="DL178" s="62">
        <v>0.25</v>
      </c>
      <c r="DM178" s="62">
        <v>0.25</v>
      </c>
      <c r="DN178" s="62">
        <v>0.25</v>
      </c>
      <c r="DO178" s="62">
        <v>0.25</v>
      </c>
      <c r="DP178" s="62">
        <v>0.25</v>
      </c>
      <c r="DQ178" s="62">
        <v>0.25</v>
      </c>
      <c r="DR178" s="62">
        <v>0.25</v>
      </c>
      <c r="DS178" s="62">
        <v>0.25</v>
      </c>
      <c r="DT178" s="62">
        <v>0.25</v>
      </c>
      <c r="DU178" s="62">
        <v>0.25</v>
      </c>
      <c r="DV178" s="62">
        <v>0.25</v>
      </c>
      <c r="DW178" s="62">
        <v>0.25</v>
      </c>
      <c r="DX178" s="62">
        <v>0.25</v>
      </c>
      <c r="DY178" s="62">
        <v>0.25</v>
      </c>
      <c r="DZ178" s="62">
        <v>0.25</v>
      </c>
      <c r="EA178" s="62">
        <v>0.25</v>
      </c>
      <c r="EB178" s="62">
        <v>0.25</v>
      </c>
      <c r="EC178" s="62">
        <v>0.25</v>
      </c>
      <c r="ED178" s="62">
        <v>0.25</v>
      </c>
      <c r="EE178" s="62">
        <v>0.25</v>
      </c>
      <c r="EF178" s="62">
        <v>0.25</v>
      </c>
      <c r="EG178" s="62">
        <v>0.25</v>
      </c>
      <c r="EH178" s="62">
        <v>0.25</v>
      </c>
      <c r="EI178" s="62">
        <v>0.25</v>
      </c>
      <c r="EJ178" s="62">
        <v>0.25</v>
      </c>
      <c r="EK178" s="62">
        <v>0.25</v>
      </c>
      <c r="EL178" s="62">
        <v>0.25</v>
      </c>
      <c r="EM178" s="62">
        <v>0.25</v>
      </c>
      <c r="EN178" s="62">
        <v>0.25</v>
      </c>
    </row>
    <row r="179" spans="43:144" outlineLevel="1" x14ac:dyDescent="0.2">
      <c r="AQ179" s="62" t="s">
        <v>140</v>
      </c>
      <c r="AR179" s="62">
        <v>0.75</v>
      </c>
      <c r="AS179" s="62">
        <v>0.75</v>
      </c>
      <c r="AT179" s="62">
        <v>0.74920000000000009</v>
      </c>
      <c r="AU179" s="62">
        <v>0.74679999999999991</v>
      </c>
      <c r="AV179" s="62">
        <v>0.74239999999999995</v>
      </c>
      <c r="AW179" s="62">
        <v>0.73119999999999996</v>
      </c>
      <c r="AX179" s="62">
        <v>0.7155999999999999</v>
      </c>
      <c r="AY179" s="62">
        <v>0.6956</v>
      </c>
      <c r="AZ179" s="62">
        <v>0.67080000000000006</v>
      </c>
      <c r="BA179" s="62">
        <v>0.6412000000000001</v>
      </c>
      <c r="BB179" s="62">
        <v>0.61319999999999997</v>
      </c>
      <c r="BC179" s="62">
        <v>0.58519999999999994</v>
      </c>
      <c r="BD179" s="62">
        <v>0.55719999999999992</v>
      </c>
      <c r="BE179" s="62">
        <v>0.53439999999999999</v>
      </c>
      <c r="BF179" s="62">
        <v>0.51400000000000001</v>
      </c>
      <c r="BG179" s="62">
        <v>0.49480000000000002</v>
      </c>
      <c r="BH179" s="62">
        <v>0.47680000000000006</v>
      </c>
      <c r="BI179" s="62">
        <v>0.45840000000000003</v>
      </c>
      <c r="BJ179" s="62">
        <v>0.43720000000000003</v>
      </c>
      <c r="BK179" s="62">
        <v>0.41560000000000002</v>
      </c>
      <c r="BL179" s="62">
        <v>0.3952</v>
      </c>
      <c r="BM179" s="62">
        <v>0.376</v>
      </c>
      <c r="BN179" s="62">
        <v>0.3624</v>
      </c>
      <c r="BO179" s="62">
        <v>0.3488</v>
      </c>
      <c r="BP179" s="62">
        <v>0.33720000000000006</v>
      </c>
      <c r="BQ179" s="62">
        <v>0.32640000000000002</v>
      </c>
      <c r="BR179" s="62">
        <v>0.316</v>
      </c>
      <c r="BS179" s="62">
        <v>0.30279999999999996</v>
      </c>
      <c r="BT179" s="62">
        <v>0.29160000000000003</v>
      </c>
      <c r="BU179" s="62">
        <v>0.28320000000000001</v>
      </c>
      <c r="BV179" s="62">
        <v>0.27639999999999998</v>
      </c>
      <c r="BW179" s="62">
        <v>0.2712</v>
      </c>
      <c r="BX179" s="62">
        <v>0.26800000000000002</v>
      </c>
      <c r="BY179" s="62">
        <v>0.26519999999999999</v>
      </c>
      <c r="BZ179" s="62">
        <v>0.26080000000000003</v>
      </c>
      <c r="CA179" s="62">
        <v>0.25719999999999998</v>
      </c>
      <c r="CB179" s="62">
        <v>0.25360000000000005</v>
      </c>
      <c r="CC179" s="62">
        <v>0.24879999999999997</v>
      </c>
      <c r="CD179" s="62">
        <v>0.246</v>
      </c>
      <c r="CE179" s="62">
        <v>0.24440000000000001</v>
      </c>
      <c r="CF179" s="62">
        <v>0.2412</v>
      </c>
      <c r="CG179" s="62">
        <v>0.23800000000000002</v>
      </c>
      <c r="CH179" s="62">
        <v>0.2364</v>
      </c>
      <c r="CI179" s="62">
        <v>0.23480000000000001</v>
      </c>
      <c r="CJ179" s="62">
        <v>0.23400000000000001</v>
      </c>
      <c r="CK179" s="62">
        <v>0.23480000000000001</v>
      </c>
      <c r="CL179" s="62">
        <v>0.23600000000000002</v>
      </c>
      <c r="CM179" s="62">
        <v>0.2384</v>
      </c>
      <c r="CN179" s="62">
        <v>0.2404</v>
      </c>
      <c r="CO179" s="62">
        <v>0.24159999999999998</v>
      </c>
      <c r="CP179" s="62">
        <v>0.2432</v>
      </c>
      <c r="CQ179" s="62">
        <v>0.246</v>
      </c>
      <c r="CR179" s="62">
        <v>0.24680000000000002</v>
      </c>
      <c r="CS179" s="62">
        <v>0.24839999999999998</v>
      </c>
      <c r="CT179" s="62">
        <v>0.25040000000000001</v>
      </c>
      <c r="CU179" s="62">
        <v>0.25119999999999998</v>
      </c>
      <c r="CV179" s="62">
        <v>0.25119999999999998</v>
      </c>
      <c r="CW179" s="62">
        <v>0.252</v>
      </c>
      <c r="CX179" s="62">
        <v>0.25280000000000002</v>
      </c>
      <c r="CY179" s="62">
        <v>0.25319999999999998</v>
      </c>
      <c r="CZ179" s="62">
        <v>0.25319999999999998</v>
      </c>
      <c r="DA179" s="62">
        <v>0.25279999999999997</v>
      </c>
      <c r="DB179" s="62">
        <v>0.252</v>
      </c>
      <c r="DC179" s="62">
        <v>0.25040000000000001</v>
      </c>
      <c r="DD179" s="62">
        <v>0.24919999999999998</v>
      </c>
      <c r="DE179" s="62">
        <v>0.24960000000000002</v>
      </c>
      <c r="DF179" s="62">
        <v>0.25040000000000001</v>
      </c>
      <c r="DG179" s="62">
        <v>0.25119999999999998</v>
      </c>
      <c r="DH179" s="62">
        <v>0.25240000000000001</v>
      </c>
      <c r="DI179" s="62">
        <v>0.25359999999999999</v>
      </c>
      <c r="DJ179" s="62">
        <v>0.254</v>
      </c>
      <c r="DK179" s="62">
        <v>0.254</v>
      </c>
      <c r="DL179" s="62">
        <v>0.25359999999999999</v>
      </c>
      <c r="DM179" s="62">
        <v>0.25280000000000002</v>
      </c>
      <c r="DN179" s="62">
        <v>0.252</v>
      </c>
      <c r="DO179" s="62">
        <v>0.25119999999999998</v>
      </c>
      <c r="DP179" s="62">
        <v>0.25040000000000001</v>
      </c>
      <c r="DQ179" s="62">
        <v>0.25</v>
      </c>
      <c r="DR179" s="62">
        <v>0.25</v>
      </c>
      <c r="DS179" s="62">
        <v>0.25</v>
      </c>
      <c r="DT179" s="62">
        <v>0.25</v>
      </c>
      <c r="DU179" s="62">
        <v>0.25</v>
      </c>
      <c r="DV179" s="62">
        <v>0.25</v>
      </c>
      <c r="DW179" s="62">
        <v>0.25</v>
      </c>
      <c r="DX179" s="62">
        <v>0.25</v>
      </c>
      <c r="DY179" s="62">
        <v>0.25</v>
      </c>
      <c r="DZ179" s="62">
        <v>0.25</v>
      </c>
      <c r="EA179" s="62">
        <v>0.25</v>
      </c>
      <c r="EB179" s="62">
        <v>0.25</v>
      </c>
      <c r="EC179" s="62">
        <v>0.25</v>
      </c>
      <c r="ED179" s="62">
        <v>0.25</v>
      </c>
      <c r="EE179" s="62">
        <v>0.25</v>
      </c>
      <c r="EF179" s="62">
        <v>0.25</v>
      </c>
      <c r="EG179" s="62">
        <v>0.25</v>
      </c>
      <c r="EH179" s="62">
        <v>0.25</v>
      </c>
      <c r="EI179" s="62">
        <v>0.25</v>
      </c>
      <c r="EJ179" s="62">
        <v>0.25</v>
      </c>
      <c r="EK179" s="62">
        <v>0.25</v>
      </c>
      <c r="EL179" s="62">
        <v>0.25</v>
      </c>
      <c r="EM179" s="62">
        <v>0.25</v>
      </c>
      <c r="EN179" s="62">
        <v>0.25</v>
      </c>
    </row>
    <row r="180" spans="43:144" outlineLevel="1" x14ac:dyDescent="0.2">
      <c r="AQ180" s="62" t="str">
        <f xml:space="preserve"> TEXT($F$176,"0%") &amp; " Wtd.Avg."</f>
        <v>50% Wtd.Avg.</v>
      </c>
      <c r="AR180" s="62">
        <f>$F$176*AR178+(1-$F$176)*AR177</f>
        <v>0.375</v>
      </c>
      <c r="AS180" s="62">
        <f>$F$176*AS178+(1-$F$176)*AS177</f>
        <v>0.375</v>
      </c>
      <c r="AT180" s="62">
        <f>$F$176*AT178+(1-$F$176)*AT177</f>
        <v>0.37460000000000004</v>
      </c>
      <c r="AU180" s="62">
        <f t="shared" ref="AU180:DF180" si="15">$F$176*AU178+(1-$F$176)*AU177</f>
        <v>0.37339999999999995</v>
      </c>
      <c r="AV180" s="62">
        <f t="shared" si="15"/>
        <v>0.37119999999999997</v>
      </c>
      <c r="AW180" s="62">
        <f t="shared" si="15"/>
        <v>0.36559999999999998</v>
      </c>
      <c r="AX180" s="62">
        <f t="shared" si="15"/>
        <v>0.35779999999999995</v>
      </c>
      <c r="AY180" s="62">
        <f t="shared" si="15"/>
        <v>0.3478</v>
      </c>
      <c r="AZ180" s="62">
        <f t="shared" si="15"/>
        <v>0.33540000000000003</v>
      </c>
      <c r="BA180" s="62">
        <f t="shared" si="15"/>
        <v>0.32060000000000005</v>
      </c>
      <c r="BB180" s="62">
        <f t="shared" si="15"/>
        <v>0.30659999999999998</v>
      </c>
      <c r="BC180" s="62">
        <f t="shared" si="15"/>
        <v>0.29259999999999997</v>
      </c>
      <c r="BD180" s="62">
        <f t="shared" si="15"/>
        <v>0.27859999999999996</v>
      </c>
      <c r="BE180" s="62">
        <f t="shared" si="15"/>
        <v>0.26719999999999999</v>
      </c>
      <c r="BF180" s="62">
        <f t="shared" si="15"/>
        <v>0.25700000000000001</v>
      </c>
      <c r="BG180" s="62">
        <f t="shared" si="15"/>
        <v>0.24740000000000001</v>
      </c>
      <c r="BH180" s="62">
        <f t="shared" si="15"/>
        <v>0.23840000000000003</v>
      </c>
      <c r="BI180" s="62">
        <f t="shared" si="15"/>
        <v>0.22920000000000001</v>
      </c>
      <c r="BJ180" s="62">
        <f t="shared" si="15"/>
        <v>0.21860000000000002</v>
      </c>
      <c r="BK180" s="62">
        <f t="shared" si="15"/>
        <v>0.20780000000000001</v>
      </c>
      <c r="BL180" s="62">
        <f t="shared" si="15"/>
        <v>0.1976</v>
      </c>
      <c r="BM180" s="62">
        <f t="shared" si="15"/>
        <v>0.188</v>
      </c>
      <c r="BN180" s="62">
        <f t="shared" si="15"/>
        <v>0.1812</v>
      </c>
      <c r="BO180" s="62">
        <f t="shared" si="15"/>
        <v>0.1744</v>
      </c>
      <c r="BP180" s="62">
        <f t="shared" si="15"/>
        <v>0.16860000000000003</v>
      </c>
      <c r="BQ180" s="62">
        <f t="shared" si="15"/>
        <v>0.16320000000000001</v>
      </c>
      <c r="BR180" s="62">
        <f t="shared" si="15"/>
        <v>0.158</v>
      </c>
      <c r="BS180" s="62">
        <f t="shared" si="15"/>
        <v>0.15139999999999998</v>
      </c>
      <c r="BT180" s="62">
        <f t="shared" si="15"/>
        <v>0.14580000000000001</v>
      </c>
      <c r="BU180" s="62">
        <f t="shared" si="15"/>
        <v>0.1416</v>
      </c>
      <c r="BV180" s="62">
        <f t="shared" si="15"/>
        <v>0.13819999999999999</v>
      </c>
      <c r="BW180" s="62">
        <f t="shared" si="15"/>
        <v>0.1356</v>
      </c>
      <c r="BX180" s="62">
        <f t="shared" si="15"/>
        <v>0.13400000000000001</v>
      </c>
      <c r="BY180" s="62">
        <f t="shared" si="15"/>
        <v>0.1326</v>
      </c>
      <c r="BZ180" s="62">
        <f t="shared" si="15"/>
        <v>0.13040000000000002</v>
      </c>
      <c r="CA180" s="62">
        <f t="shared" si="15"/>
        <v>0.12859999999999999</v>
      </c>
      <c r="CB180" s="62">
        <f t="shared" si="15"/>
        <v>0.12680000000000002</v>
      </c>
      <c r="CC180" s="62">
        <f t="shared" si="15"/>
        <v>0.12439999999999998</v>
      </c>
      <c r="CD180" s="62">
        <f t="shared" si="15"/>
        <v>0.123</v>
      </c>
      <c r="CE180" s="62">
        <f t="shared" si="15"/>
        <v>0.1222</v>
      </c>
      <c r="CF180" s="62">
        <f t="shared" si="15"/>
        <v>0.1206</v>
      </c>
      <c r="CG180" s="62">
        <f t="shared" si="15"/>
        <v>0.11900000000000001</v>
      </c>
      <c r="CH180" s="62">
        <f t="shared" si="15"/>
        <v>0.1182</v>
      </c>
      <c r="CI180" s="62">
        <f t="shared" si="15"/>
        <v>0.1174</v>
      </c>
      <c r="CJ180" s="62">
        <f t="shared" si="15"/>
        <v>0.11700000000000001</v>
      </c>
      <c r="CK180" s="62">
        <f t="shared" si="15"/>
        <v>0.1174</v>
      </c>
      <c r="CL180" s="62">
        <f t="shared" si="15"/>
        <v>0.11800000000000001</v>
      </c>
      <c r="CM180" s="62">
        <f t="shared" si="15"/>
        <v>0.1192</v>
      </c>
      <c r="CN180" s="62">
        <f t="shared" si="15"/>
        <v>0.1202</v>
      </c>
      <c r="CO180" s="62">
        <f t="shared" si="15"/>
        <v>0.12079999999999999</v>
      </c>
      <c r="CP180" s="62">
        <f t="shared" si="15"/>
        <v>0.1216</v>
      </c>
      <c r="CQ180" s="62">
        <f t="shared" si="15"/>
        <v>0.123</v>
      </c>
      <c r="CR180" s="62">
        <f t="shared" si="15"/>
        <v>0.12340000000000001</v>
      </c>
      <c r="CS180" s="62">
        <f t="shared" si="15"/>
        <v>0.12419999999999999</v>
      </c>
      <c r="CT180" s="62">
        <f t="shared" si="15"/>
        <v>0.12520000000000001</v>
      </c>
      <c r="CU180" s="62">
        <f t="shared" si="15"/>
        <v>0.12559999999999999</v>
      </c>
      <c r="CV180" s="62">
        <f t="shared" si="15"/>
        <v>0.12559999999999999</v>
      </c>
      <c r="CW180" s="62">
        <f t="shared" si="15"/>
        <v>0.126</v>
      </c>
      <c r="CX180" s="62">
        <f t="shared" si="15"/>
        <v>0.12640000000000001</v>
      </c>
      <c r="CY180" s="62">
        <f t="shared" si="15"/>
        <v>0.12659999999999999</v>
      </c>
      <c r="CZ180" s="62">
        <f t="shared" si="15"/>
        <v>0.12659999999999999</v>
      </c>
      <c r="DA180" s="62">
        <f t="shared" si="15"/>
        <v>0.12639999999999998</v>
      </c>
      <c r="DB180" s="62">
        <f t="shared" si="15"/>
        <v>0.126</v>
      </c>
      <c r="DC180" s="62">
        <f t="shared" si="15"/>
        <v>0.12520000000000001</v>
      </c>
      <c r="DD180" s="62">
        <f t="shared" si="15"/>
        <v>0.12459999999999999</v>
      </c>
      <c r="DE180" s="62">
        <f t="shared" si="15"/>
        <v>0.12480000000000001</v>
      </c>
      <c r="DF180" s="62">
        <f t="shared" si="15"/>
        <v>0.12520000000000001</v>
      </c>
      <c r="DG180" s="62">
        <f t="shared" ref="DG180:EL180" si="16">$F$176*DG178+(1-$F$176)*DG177</f>
        <v>0.12559999999999999</v>
      </c>
      <c r="DH180" s="62">
        <f t="shared" si="16"/>
        <v>0.12620000000000001</v>
      </c>
      <c r="DI180" s="62">
        <f t="shared" si="16"/>
        <v>0.1268</v>
      </c>
      <c r="DJ180" s="62">
        <f t="shared" si="16"/>
        <v>0.127</v>
      </c>
      <c r="DK180" s="62">
        <f t="shared" si="16"/>
        <v>0.127</v>
      </c>
      <c r="DL180" s="62">
        <f t="shared" si="16"/>
        <v>0.1268</v>
      </c>
      <c r="DM180" s="62">
        <f t="shared" si="16"/>
        <v>0.12640000000000001</v>
      </c>
      <c r="DN180" s="62">
        <f t="shared" si="16"/>
        <v>0.126</v>
      </c>
      <c r="DO180" s="62">
        <f t="shared" si="16"/>
        <v>0.12559999999999999</v>
      </c>
      <c r="DP180" s="62">
        <f t="shared" si="16"/>
        <v>0.12520000000000001</v>
      </c>
      <c r="DQ180" s="62">
        <f t="shared" si="16"/>
        <v>0.125</v>
      </c>
      <c r="DR180" s="62">
        <f t="shared" si="16"/>
        <v>0.125</v>
      </c>
      <c r="DS180" s="62">
        <f t="shared" si="16"/>
        <v>0.125</v>
      </c>
      <c r="DT180" s="62">
        <f t="shared" si="16"/>
        <v>0.125</v>
      </c>
      <c r="DU180" s="62">
        <f t="shared" si="16"/>
        <v>0.125</v>
      </c>
      <c r="DV180" s="62">
        <f t="shared" si="16"/>
        <v>0.125</v>
      </c>
      <c r="DW180" s="62">
        <f t="shared" si="16"/>
        <v>0.125</v>
      </c>
      <c r="DX180" s="62">
        <f t="shared" si="16"/>
        <v>0.125</v>
      </c>
      <c r="DY180" s="62">
        <f t="shared" si="16"/>
        <v>0.125</v>
      </c>
      <c r="DZ180" s="62">
        <f t="shared" si="16"/>
        <v>0.125</v>
      </c>
      <c r="EA180" s="62">
        <f t="shared" si="16"/>
        <v>0.125</v>
      </c>
      <c r="EB180" s="62">
        <f t="shared" si="16"/>
        <v>0.125</v>
      </c>
      <c r="EC180" s="62">
        <f t="shared" si="16"/>
        <v>0.125</v>
      </c>
      <c r="ED180" s="62">
        <f t="shared" si="16"/>
        <v>0.125</v>
      </c>
      <c r="EE180" s="62">
        <f t="shared" si="16"/>
        <v>0.125</v>
      </c>
      <c r="EF180" s="62">
        <f t="shared" si="16"/>
        <v>0.125</v>
      </c>
      <c r="EG180" s="62">
        <f t="shared" si="16"/>
        <v>0.125</v>
      </c>
      <c r="EH180" s="62">
        <f t="shared" si="16"/>
        <v>0.125</v>
      </c>
      <c r="EI180" s="62">
        <f t="shared" si="16"/>
        <v>0.125</v>
      </c>
      <c r="EJ180" s="62">
        <f t="shared" si="16"/>
        <v>0.125</v>
      </c>
      <c r="EK180" s="62">
        <f t="shared" si="16"/>
        <v>0.125</v>
      </c>
      <c r="EL180" s="62">
        <f t="shared" si="16"/>
        <v>0.125</v>
      </c>
      <c r="EM180" s="62">
        <f>$F$176*EM178+(1-$F$176)*EM177</f>
        <v>0.125</v>
      </c>
      <c r="EN180" s="62">
        <f>$F$176*EN178+(1-$F$176)*EN177</f>
        <v>0.125</v>
      </c>
    </row>
    <row r="181" spans="43:144" outlineLevel="1" x14ac:dyDescent="0.2">
      <c r="AQ181" s="62"/>
      <c r="AR181" s="62"/>
      <c r="AS181" s="62"/>
      <c r="AT181" s="62"/>
      <c r="AU181" s="62"/>
      <c r="AV181" s="62"/>
      <c r="AW181" s="62"/>
      <c r="AX181" s="62"/>
      <c r="AY181" s="62"/>
      <c r="AZ181" s="62"/>
      <c r="BA181" s="62"/>
      <c r="BB181" s="62"/>
      <c r="BC181" s="62"/>
      <c r="BD181" s="62"/>
      <c r="BE181" s="62"/>
      <c r="BF181" s="62"/>
      <c r="BG181" s="62"/>
      <c r="BH181" s="62"/>
      <c r="BI181" s="62"/>
      <c r="BJ181" s="62"/>
      <c r="BK181" s="62"/>
      <c r="BL181" s="62"/>
      <c r="BM181" s="62"/>
      <c r="BN181" s="62"/>
      <c r="BO181" s="62"/>
      <c r="BP181" s="62"/>
      <c r="BQ181" s="62"/>
      <c r="BR181" s="62"/>
      <c r="BS181" s="62"/>
      <c r="BT181" s="62"/>
      <c r="BU181" s="62"/>
      <c r="BV181" s="62"/>
      <c r="BW181" s="62"/>
      <c r="BX181" s="62"/>
      <c r="BY181" s="62"/>
      <c r="BZ181" s="62"/>
      <c r="CA181" s="62"/>
      <c r="CB181" s="62"/>
      <c r="CC181" s="62"/>
      <c r="CD181" s="62"/>
      <c r="CE181" s="62"/>
      <c r="CF181" s="62"/>
      <c r="CG181" s="62"/>
      <c r="CH181" s="62"/>
      <c r="CI181" s="62"/>
      <c r="CJ181" s="62"/>
      <c r="CK181" s="62"/>
      <c r="CL181" s="62"/>
      <c r="CM181" s="62"/>
      <c r="CN181" s="62"/>
      <c r="CO181" s="62"/>
      <c r="CP181" s="62"/>
      <c r="CQ181" s="62"/>
      <c r="CR181" s="62"/>
      <c r="CS181" s="62"/>
      <c r="CT181" s="62"/>
      <c r="CU181" s="62"/>
      <c r="CV181" s="62"/>
      <c r="CW181" s="62"/>
      <c r="CX181" s="62"/>
      <c r="CY181" s="62"/>
      <c r="CZ181" s="62"/>
      <c r="DA181" s="62"/>
      <c r="DB181" s="62"/>
      <c r="DC181" s="62"/>
      <c r="DD181" s="62"/>
      <c r="DE181" s="62"/>
      <c r="DF181" s="62"/>
      <c r="DG181" s="62"/>
      <c r="DH181" s="62"/>
      <c r="DI181" s="62"/>
      <c r="DJ181" s="62"/>
      <c r="DK181" s="62"/>
      <c r="DL181" s="62"/>
      <c r="DM181" s="62"/>
      <c r="DN181" s="62"/>
      <c r="DO181" s="62"/>
      <c r="DP181" s="62"/>
      <c r="DQ181" s="62"/>
      <c r="DR181" s="62"/>
      <c r="DS181" s="62"/>
      <c r="DT181" s="62"/>
      <c r="DU181" s="62"/>
      <c r="DV181" s="62"/>
      <c r="DW181" s="62"/>
      <c r="DX181" s="62"/>
      <c r="DY181" s="62"/>
      <c r="DZ181" s="62"/>
      <c r="EA181" s="62"/>
      <c r="EB181" s="62"/>
      <c r="EC181" s="62"/>
      <c r="ED181" s="62"/>
      <c r="EE181" s="62"/>
      <c r="EF181" s="62"/>
      <c r="EG181" s="62"/>
      <c r="EH181" s="62"/>
      <c r="EI181" s="62"/>
      <c r="EJ181" s="62"/>
      <c r="EK181" s="62"/>
      <c r="EL181" s="62"/>
      <c r="EM181" s="62"/>
      <c r="EN181" s="62"/>
    </row>
    <row r="182" spans="43:144" outlineLevel="1" x14ac:dyDescent="0.2">
      <c r="AQ182" s="62"/>
      <c r="AR182" s="62"/>
      <c r="AS182" s="62"/>
      <c r="AT182" s="62"/>
      <c r="AU182" s="62"/>
      <c r="AV182" s="62"/>
      <c r="AW182" s="62"/>
      <c r="AX182" s="62"/>
      <c r="AY182" s="62"/>
      <c r="AZ182" s="62"/>
      <c r="BA182" s="62"/>
      <c r="BB182" s="62"/>
      <c r="BC182" s="62"/>
      <c r="BD182" s="62"/>
      <c r="BE182" s="62"/>
      <c r="BF182" s="62"/>
      <c r="BG182" s="62"/>
      <c r="BH182" s="62"/>
      <c r="BI182" s="62"/>
      <c r="BJ182" s="62"/>
      <c r="BK182" s="62"/>
      <c r="BL182" s="62"/>
      <c r="BM182" s="62"/>
      <c r="BN182" s="62"/>
      <c r="BO182" s="62"/>
      <c r="BP182" s="62"/>
      <c r="BQ182" s="62"/>
      <c r="BR182" s="62"/>
      <c r="BS182" s="62"/>
      <c r="BT182" s="62"/>
      <c r="BU182" s="62"/>
      <c r="BV182" s="62"/>
      <c r="BW182" s="62"/>
      <c r="BX182" s="62"/>
      <c r="BY182" s="62"/>
      <c r="BZ182" s="62"/>
      <c r="CA182" s="62"/>
      <c r="CB182" s="62"/>
      <c r="CC182" s="62"/>
      <c r="CD182" s="62"/>
      <c r="CE182" s="62"/>
      <c r="CF182" s="62"/>
      <c r="CG182" s="62"/>
      <c r="CH182" s="62"/>
      <c r="CI182" s="62"/>
      <c r="CJ182" s="62"/>
      <c r="CK182" s="62"/>
      <c r="CL182" s="62"/>
      <c r="CM182" s="62"/>
      <c r="CN182" s="62"/>
      <c r="CO182" s="62"/>
      <c r="CP182" s="62"/>
      <c r="CQ182" s="62"/>
      <c r="CR182" s="62"/>
      <c r="CS182" s="62"/>
      <c r="CT182" s="62"/>
      <c r="CU182" s="62"/>
      <c r="CV182" s="62"/>
      <c r="CW182" s="62"/>
      <c r="CX182" s="62"/>
      <c r="CY182" s="62"/>
      <c r="CZ182" s="62"/>
      <c r="DA182" s="62"/>
      <c r="DB182" s="62"/>
      <c r="DC182" s="62"/>
      <c r="DD182" s="62"/>
      <c r="DE182" s="62"/>
      <c r="DF182" s="62"/>
      <c r="DG182" s="62"/>
      <c r="DH182" s="62"/>
      <c r="DI182" s="62"/>
      <c r="DJ182" s="62"/>
      <c r="DK182" s="62"/>
      <c r="DL182" s="62"/>
      <c r="DM182" s="62"/>
      <c r="DN182" s="62"/>
      <c r="DO182" s="62"/>
      <c r="DP182" s="62"/>
      <c r="DQ182" s="62"/>
      <c r="DR182" s="62"/>
      <c r="DS182" s="62"/>
      <c r="DT182" s="62"/>
      <c r="DU182" s="62"/>
      <c r="DV182" s="62"/>
      <c r="DW182" s="62"/>
      <c r="DX182" s="62"/>
      <c r="DY182" s="62"/>
      <c r="DZ182" s="62"/>
      <c r="EA182" s="62"/>
      <c r="EB182" s="62"/>
      <c r="EC182" s="62"/>
      <c r="ED182" s="62"/>
      <c r="EE182" s="62"/>
      <c r="EF182" s="62"/>
      <c r="EG182" s="62"/>
      <c r="EH182" s="62"/>
      <c r="EI182" s="62"/>
      <c r="EJ182" s="62"/>
      <c r="EK182" s="62"/>
      <c r="EL182" s="62"/>
      <c r="EM182" s="62"/>
      <c r="EN182" s="62"/>
    </row>
    <row r="183" spans="43:144" outlineLevel="1" x14ac:dyDescent="0.2">
      <c r="AQ183" s="62"/>
      <c r="AR183" s="62"/>
      <c r="AS183" s="62"/>
      <c r="AT183" s="62"/>
      <c r="AU183" s="62"/>
      <c r="AV183" s="62"/>
      <c r="AW183" s="62"/>
      <c r="AX183" s="62"/>
      <c r="AY183" s="62"/>
      <c r="AZ183" s="62"/>
      <c r="BA183" s="62"/>
      <c r="BB183" s="62"/>
      <c r="BC183" s="62"/>
      <c r="BD183" s="62"/>
      <c r="BE183" s="62"/>
      <c r="BF183" s="62"/>
      <c r="BG183" s="62"/>
      <c r="BH183" s="62"/>
      <c r="BI183" s="62"/>
      <c r="BJ183" s="62"/>
      <c r="BK183" s="62"/>
      <c r="BL183" s="62"/>
      <c r="BM183" s="62"/>
      <c r="BN183" s="62"/>
      <c r="BO183" s="62"/>
      <c r="BP183" s="62"/>
      <c r="BQ183" s="62"/>
      <c r="BR183" s="62"/>
      <c r="BS183" s="62"/>
      <c r="BT183" s="62"/>
      <c r="BU183" s="62"/>
      <c r="BV183" s="62"/>
      <c r="BW183" s="62"/>
      <c r="BX183" s="62"/>
      <c r="BY183" s="62"/>
      <c r="BZ183" s="62"/>
      <c r="CA183" s="62"/>
      <c r="CB183" s="62"/>
      <c r="CC183" s="62"/>
      <c r="CD183" s="62"/>
      <c r="CE183" s="62"/>
      <c r="CF183" s="62"/>
      <c r="CG183" s="62"/>
      <c r="CH183" s="62"/>
      <c r="CI183" s="62"/>
      <c r="CJ183" s="62"/>
      <c r="CK183" s="62"/>
      <c r="CL183" s="62"/>
      <c r="CM183" s="62"/>
      <c r="CN183" s="62"/>
      <c r="CO183" s="62"/>
      <c r="CP183" s="62"/>
      <c r="CQ183" s="62"/>
      <c r="CR183" s="62"/>
      <c r="CS183" s="62"/>
      <c r="CT183" s="62"/>
      <c r="CU183" s="62"/>
      <c r="CV183" s="62"/>
      <c r="CW183" s="62"/>
      <c r="CX183" s="62"/>
      <c r="CY183" s="62"/>
      <c r="CZ183" s="62"/>
      <c r="DA183" s="62"/>
      <c r="DB183" s="62"/>
      <c r="DC183" s="62"/>
      <c r="DD183" s="62"/>
      <c r="DE183" s="62"/>
      <c r="DF183" s="62"/>
      <c r="DG183" s="62"/>
      <c r="DH183" s="62"/>
      <c r="DI183" s="62"/>
      <c r="DJ183" s="62"/>
      <c r="DK183" s="62"/>
      <c r="DL183" s="62"/>
      <c r="DM183" s="62"/>
      <c r="DN183" s="62"/>
      <c r="DO183" s="62"/>
      <c r="DP183" s="62"/>
      <c r="DQ183" s="62"/>
      <c r="DR183" s="62"/>
      <c r="DS183" s="62"/>
      <c r="DT183" s="62"/>
      <c r="DU183" s="62"/>
      <c r="DV183" s="62"/>
      <c r="DW183" s="62"/>
      <c r="DX183" s="62"/>
      <c r="DY183" s="62"/>
      <c r="DZ183" s="62"/>
      <c r="EA183" s="62"/>
      <c r="EB183" s="62"/>
      <c r="EC183" s="62"/>
      <c r="ED183" s="62"/>
      <c r="EE183" s="62"/>
      <c r="EF183" s="62"/>
      <c r="EG183" s="62"/>
      <c r="EH183" s="62"/>
      <c r="EI183" s="62"/>
      <c r="EJ183" s="62"/>
      <c r="EK183" s="62"/>
      <c r="EL183" s="62"/>
      <c r="EM183" s="62"/>
      <c r="EN183" s="62"/>
    </row>
    <row r="184" spans="43:144" outlineLevel="1" x14ac:dyDescent="0.2">
      <c r="AQ184" s="62"/>
      <c r="AR184" s="62"/>
      <c r="AS184" s="62"/>
      <c r="AT184" s="62"/>
      <c r="AU184" s="62"/>
      <c r="AV184" s="62"/>
      <c r="AW184" s="62"/>
      <c r="AX184" s="62"/>
      <c r="AY184" s="62"/>
      <c r="AZ184" s="62"/>
      <c r="BA184" s="62"/>
      <c r="BB184" s="62"/>
      <c r="BC184" s="62"/>
      <c r="BD184" s="62"/>
      <c r="BE184" s="62"/>
      <c r="BF184" s="62"/>
      <c r="BG184" s="62"/>
      <c r="BH184" s="62"/>
      <c r="BI184" s="62"/>
      <c r="BJ184" s="62"/>
      <c r="BK184" s="62"/>
      <c r="BL184" s="62"/>
      <c r="BM184" s="62"/>
      <c r="BN184" s="62"/>
      <c r="BO184" s="62"/>
      <c r="BP184" s="62"/>
      <c r="BQ184" s="62"/>
      <c r="BR184" s="62"/>
      <c r="BS184" s="62"/>
      <c r="BT184" s="62"/>
      <c r="BU184" s="62"/>
      <c r="BV184" s="62"/>
      <c r="BW184" s="62"/>
      <c r="BX184" s="62"/>
      <c r="BY184" s="62"/>
      <c r="BZ184" s="62"/>
      <c r="CA184" s="62"/>
      <c r="CB184" s="62"/>
      <c r="CC184" s="62"/>
      <c r="CD184" s="62"/>
      <c r="CE184" s="62"/>
      <c r="CF184" s="62"/>
      <c r="CG184" s="62"/>
      <c r="CH184" s="62"/>
      <c r="CI184" s="62"/>
      <c r="CJ184" s="62"/>
      <c r="CK184" s="62"/>
      <c r="CL184" s="62"/>
      <c r="CM184" s="62"/>
      <c r="CN184" s="62"/>
      <c r="CO184" s="62"/>
      <c r="CP184" s="62"/>
      <c r="CQ184" s="62"/>
      <c r="CR184" s="62"/>
      <c r="CS184" s="62"/>
      <c r="CT184" s="62"/>
      <c r="CU184" s="62"/>
      <c r="CV184" s="62"/>
      <c r="CW184" s="62"/>
      <c r="CX184" s="62"/>
      <c r="CY184" s="62"/>
      <c r="CZ184" s="62"/>
      <c r="DA184" s="62"/>
      <c r="DB184" s="62"/>
      <c r="DC184" s="62"/>
      <c r="DD184" s="62"/>
      <c r="DE184" s="62"/>
      <c r="DF184" s="62"/>
      <c r="DG184" s="62"/>
      <c r="DH184" s="62"/>
      <c r="DI184" s="62"/>
      <c r="DJ184" s="62"/>
      <c r="DK184" s="62"/>
      <c r="DL184" s="62"/>
      <c r="DM184" s="62"/>
      <c r="DN184" s="62"/>
      <c r="DO184" s="62"/>
      <c r="DP184" s="62"/>
      <c r="DQ184" s="62"/>
      <c r="DR184" s="62"/>
      <c r="DS184" s="62"/>
      <c r="DT184" s="62"/>
      <c r="DU184" s="62"/>
      <c r="DV184" s="62"/>
      <c r="DW184" s="62"/>
      <c r="DX184" s="62"/>
      <c r="DY184" s="62"/>
      <c r="DZ184" s="62"/>
      <c r="EA184" s="62"/>
      <c r="EB184" s="62"/>
      <c r="EC184" s="62"/>
      <c r="ED184" s="62"/>
      <c r="EE184" s="62"/>
      <c r="EF184" s="62"/>
      <c r="EG184" s="62"/>
      <c r="EH184" s="62"/>
      <c r="EI184" s="62"/>
      <c r="EJ184" s="62"/>
      <c r="EK184" s="62"/>
      <c r="EL184" s="62"/>
      <c r="EM184" s="62"/>
      <c r="EN184" s="62"/>
    </row>
    <row r="185" spans="43:144" outlineLevel="1" x14ac:dyDescent="0.2">
      <c r="AQ185" s="62"/>
      <c r="AR185" s="62"/>
      <c r="AS185" s="62"/>
      <c r="AT185" s="62"/>
      <c r="AU185" s="62"/>
      <c r="AV185" s="62"/>
      <c r="AW185" s="62"/>
      <c r="AX185" s="62"/>
      <c r="AY185" s="62"/>
      <c r="AZ185" s="62"/>
      <c r="BA185" s="62"/>
      <c r="BB185" s="62"/>
      <c r="BC185" s="62"/>
      <c r="BD185" s="62"/>
      <c r="BE185" s="62"/>
      <c r="BF185" s="62"/>
      <c r="BG185" s="62"/>
      <c r="BH185" s="62"/>
      <c r="BI185" s="62"/>
      <c r="BJ185" s="62"/>
      <c r="BK185" s="62"/>
      <c r="BL185" s="62"/>
      <c r="BM185" s="62"/>
      <c r="BN185" s="62"/>
      <c r="BO185" s="62"/>
      <c r="BP185" s="62"/>
      <c r="BQ185" s="62"/>
      <c r="BR185" s="62"/>
      <c r="BS185" s="62"/>
      <c r="BT185" s="62"/>
      <c r="BU185" s="62"/>
      <c r="BV185" s="62"/>
      <c r="BW185" s="62"/>
      <c r="BX185" s="62"/>
      <c r="BY185" s="62"/>
      <c r="BZ185" s="62"/>
      <c r="CA185" s="62"/>
      <c r="CB185" s="62"/>
      <c r="CC185" s="62"/>
      <c r="CD185" s="62"/>
      <c r="CE185" s="62"/>
      <c r="CF185" s="62"/>
      <c r="CG185" s="62"/>
      <c r="CH185" s="62"/>
      <c r="CI185" s="62"/>
      <c r="CJ185" s="62"/>
      <c r="CK185" s="62"/>
      <c r="CL185" s="62"/>
      <c r="CM185" s="62"/>
      <c r="CN185" s="62"/>
      <c r="CO185" s="62"/>
      <c r="CP185" s="62"/>
      <c r="CQ185" s="62"/>
      <c r="CR185" s="62"/>
      <c r="CS185" s="62"/>
      <c r="CT185" s="62"/>
      <c r="CU185" s="62"/>
      <c r="CV185" s="62"/>
      <c r="CW185" s="62"/>
      <c r="CX185" s="62"/>
      <c r="CY185" s="62"/>
      <c r="CZ185" s="62"/>
      <c r="DA185" s="62"/>
      <c r="DB185" s="62"/>
      <c r="DC185" s="62"/>
      <c r="DD185" s="62"/>
      <c r="DE185" s="62"/>
      <c r="DF185" s="62"/>
      <c r="DG185" s="62"/>
      <c r="DH185" s="62"/>
      <c r="DI185" s="62"/>
      <c r="DJ185" s="62"/>
      <c r="DK185" s="62"/>
      <c r="DL185" s="62"/>
      <c r="DM185" s="62"/>
      <c r="DN185" s="62"/>
      <c r="DO185" s="62"/>
      <c r="DP185" s="62"/>
      <c r="DQ185" s="62"/>
      <c r="DR185" s="62"/>
      <c r="DS185" s="62"/>
      <c r="DT185" s="62"/>
      <c r="DU185" s="62"/>
      <c r="DV185" s="62"/>
      <c r="DW185" s="62"/>
      <c r="DX185" s="62"/>
      <c r="DY185" s="62"/>
      <c r="DZ185" s="62"/>
      <c r="EA185" s="62"/>
      <c r="EB185" s="62"/>
      <c r="EC185" s="62"/>
      <c r="ED185" s="62"/>
      <c r="EE185" s="62"/>
      <c r="EF185" s="62"/>
      <c r="EG185" s="62"/>
      <c r="EH185" s="62"/>
      <c r="EI185" s="62"/>
      <c r="EJ185" s="62"/>
      <c r="EK185" s="62"/>
      <c r="EL185" s="62"/>
      <c r="EM185" s="62"/>
      <c r="EN185" s="62"/>
    </row>
    <row r="186" spans="43:144" outlineLevel="1" x14ac:dyDescent="0.2">
      <c r="AQ186" s="62"/>
      <c r="AR186" s="62"/>
      <c r="AS186" s="62"/>
      <c r="AT186" s="62"/>
      <c r="AU186" s="62"/>
      <c r="AV186" s="62"/>
      <c r="AW186" s="62"/>
      <c r="AX186" s="62"/>
      <c r="AY186" s="62"/>
      <c r="AZ186" s="62"/>
      <c r="BA186" s="62"/>
      <c r="BB186" s="62"/>
      <c r="BC186" s="62"/>
      <c r="BD186" s="62"/>
      <c r="BE186" s="62"/>
      <c r="BF186" s="62"/>
      <c r="BG186" s="62"/>
      <c r="BH186" s="62"/>
      <c r="BI186" s="62"/>
      <c r="BJ186" s="62"/>
      <c r="BK186" s="62"/>
      <c r="BL186" s="62"/>
      <c r="BM186" s="62"/>
      <c r="BN186" s="62"/>
      <c r="BO186" s="62"/>
      <c r="BP186" s="62"/>
      <c r="BQ186" s="62"/>
      <c r="BR186" s="62"/>
      <c r="BS186" s="62"/>
      <c r="BT186" s="62"/>
      <c r="BU186" s="62"/>
      <c r="BV186" s="62"/>
      <c r="BW186" s="62"/>
      <c r="BX186" s="62"/>
      <c r="BY186" s="62"/>
      <c r="BZ186" s="62"/>
      <c r="CA186" s="62"/>
      <c r="CB186" s="62"/>
      <c r="CC186" s="62"/>
      <c r="CD186" s="62"/>
      <c r="CE186" s="62"/>
      <c r="CF186" s="62"/>
      <c r="CG186" s="62"/>
      <c r="CH186" s="62"/>
      <c r="CI186" s="62"/>
      <c r="CJ186" s="62"/>
      <c r="CK186" s="62"/>
      <c r="CL186" s="62"/>
      <c r="CM186" s="62"/>
      <c r="CN186" s="62"/>
      <c r="CO186" s="62"/>
      <c r="CP186" s="62"/>
      <c r="CQ186" s="62"/>
      <c r="CR186" s="62"/>
      <c r="CS186" s="62"/>
      <c r="CT186" s="62"/>
      <c r="CU186" s="62"/>
      <c r="CV186" s="62"/>
      <c r="CW186" s="62"/>
      <c r="CX186" s="62"/>
      <c r="CY186" s="62"/>
      <c r="CZ186" s="62"/>
      <c r="DA186" s="62"/>
      <c r="DB186" s="62"/>
      <c r="DC186" s="62"/>
      <c r="DD186" s="62"/>
      <c r="DE186" s="62"/>
      <c r="DF186" s="62"/>
      <c r="DG186" s="62"/>
      <c r="DH186" s="62"/>
      <c r="DI186" s="62"/>
      <c r="DJ186" s="62"/>
      <c r="DK186" s="62"/>
      <c r="DL186" s="62"/>
      <c r="DM186" s="62"/>
      <c r="DN186" s="62"/>
      <c r="DO186" s="62"/>
      <c r="DP186" s="62"/>
      <c r="DQ186" s="62"/>
      <c r="DR186" s="62"/>
      <c r="DS186" s="62"/>
      <c r="DT186" s="62"/>
      <c r="DU186" s="62"/>
      <c r="DV186" s="62"/>
      <c r="DW186" s="62"/>
      <c r="DX186" s="62"/>
      <c r="DY186" s="62"/>
      <c r="DZ186" s="62"/>
      <c r="EA186" s="62"/>
      <c r="EB186" s="62"/>
      <c r="EC186" s="62"/>
      <c r="ED186" s="62"/>
      <c r="EE186" s="62"/>
      <c r="EF186" s="62"/>
      <c r="EG186" s="62"/>
      <c r="EH186" s="62"/>
      <c r="EI186" s="62"/>
      <c r="EJ186" s="62"/>
      <c r="EK186" s="62"/>
      <c r="EL186" s="62"/>
      <c r="EM186" s="62"/>
      <c r="EN186" s="62"/>
    </row>
    <row r="187" spans="43:144" outlineLevel="1" x14ac:dyDescent="0.2">
      <c r="AQ187" s="62"/>
      <c r="AR187" s="62"/>
      <c r="AS187" s="62"/>
      <c r="AT187" s="62"/>
      <c r="AU187" s="62"/>
      <c r="AV187" s="62"/>
      <c r="AW187" s="62"/>
      <c r="AX187" s="62"/>
      <c r="AY187" s="62"/>
      <c r="AZ187" s="62"/>
      <c r="BA187" s="62"/>
      <c r="BB187" s="62"/>
      <c r="BC187" s="62"/>
      <c r="BD187" s="62"/>
      <c r="BE187" s="62"/>
      <c r="BF187" s="62"/>
      <c r="BG187" s="62"/>
      <c r="BH187" s="62"/>
      <c r="BI187" s="62"/>
      <c r="BJ187" s="62"/>
      <c r="BK187" s="62"/>
      <c r="BL187" s="62"/>
      <c r="BM187" s="62"/>
      <c r="BN187" s="62"/>
      <c r="BO187" s="62"/>
      <c r="BP187" s="62"/>
      <c r="BQ187" s="62"/>
      <c r="BR187" s="62"/>
      <c r="BS187" s="62"/>
      <c r="BT187" s="62"/>
      <c r="BU187" s="62"/>
      <c r="BV187" s="62"/>
      <c r="BW187" s="62"/>
      <c r="BX187" s="62"/>
      <c r="BY187" s="62"/>
      <c r="BZ187" s="62"/>
      <c r="CA187" s="62"/>
      <c r="CB187" s="62"/>
      <c r="CC187" s="62"/>
      <c r="CD187" s="62"/>
      <c r="CE187" s="62"/>
      <c r="CF187" s="62"/>
      <c r="CG187" s="62"/>
      <c r="CH187" s="62"/>
      <c r="CI187" s="62"/>
      <c r="CJ187" s="62"/>
      <c r="CK187" s="62"/>
      <c r="CL187" s="62"/>
      <c r="CM187" s="62"/>
      <c r="CN187" s="62"/>
      <c r="CO187" s="62"/>
      <c r="CP187" s="62"/>
      <c r="CQ187" s="62"/>
      <c r="CR187" s="62"/>
      <c r="CS187" s="62"/>
      <c r="CT187" s="62"/>
      <c r="CU187" s="62"/>
      <c r="CV187" s="62"/>
      <c r="CW187" s="62"/>
      <c r="CX187" s="62"/>
      <c r="CY187" s="62"/>
      <c r="CZ187" s="62"/>
      <c r="DA187" s="62"/>
      <c r="DB187" s="62"/>
      <c r="DC187" s="62"/>
      <c r="DD187" s="62"/>
      <c r="DE187" s="62"/>
      <c r="DF187" s="62"/>
      <c r="DG187" s="62"/>
      <c r="DH187" s="62"/>
      <c r="DI187" s="62"/>
      <c r="DJ187" s="62"/>
      <c r="DK187" s="62"/>
      <c r="DL187" s="62"/>
      <c r="DM187" s="62"/>
      <c r="DN187" s="62"/>
      <c r="DO187" s="62"/>
      <c r="DP187" s="62"/>
      <c r="DQ187" s="62"/>
      <c r="DR187" s="62"/>
      <c r="DS187" s="62"/>
      <c r="DT187" s="62"/>
      <c r="DU187" s="62"/>
      <c r="DV187" s="62"/>
      <c r="DW187" s="62"/>
      <c r="DX187" s="62"/>
      <c r="DY187" s="62"/>
      <c r="DZ187" s="62"/>
      <c r="EA187" s="62"/>
      <c r="EB187" s="62"/>
      <c r="EC187" s="62"/>
      <c r="ED187" s="62"/>
      <c r="EE187" s="62"/>
      <c r="EF187" s="62"/>
      <c r="EG187" s="62"/>
      <c r="EH187" s="62"/>
      <c r="EI187" s="62"/>
      <c r="EJ187" s="62"/>
      <c r="EK187" s="62"/>
      <c r="EL187" s="62"/>
      <c r="EM187" s="62"/>
      <c r="EN187" s="62"/>
    </row>
    <row r="188" spans="43:144" outlineLevel="1" x14ac:dyDescent="0.2">
      <c r="AQ188" s="62"/>
      <c r="AR188" s="62"/>
      <c r="AS188" s="62"/>
      <c r="AT188" s="62"/>
      <c r="AU188" s="62"/>
      <c r="AV188" s="62"/>
      <c r="AW188" s="62"/>
      <c r="AX188" s="62"/>
      <c r="AY188" s="62"/>
      <c r="AZ188" s="62"/>
      <c r="BA188" s="62"/>
      <c r="BB188" s="62"/>
      <c r="BC188" s="62"/>
      <c r="BD188" s="62"/>
      <c r="BE188" s="62"/>
      <c r="BF188" s="62"/>
      <c r="BG188" s="62"/>
      <c r="BH188" s="62"/>
      <c r="BI188" s="62"/>
      <c r="BJ188" s="62"/>
      <c r="BK188" s="62"/>
      <c r="BL188" s="62"/>
      <c r="BM188" s="62"/>
      <c r="BN188" s="62"/>
      <c r="BO188" s="62"/>
      <c r="BP188" s="62"/>
      <c r="BQ188" s="62"/>
      <c r="BR188" s="62"/>
      <c r="BS188" s="62"/>
      <c r="BT188" s="62"/>
      <c r="BU188" s="62"/>
      <c r="BV188" s="62"/>
      <c r="BW188" s="62"/>
      <c r="BX188" s="62"/>
      <c r="BY188" s="62"/>
      <c r="BZ188" s="62"/>
      <c r="CA188" s="62"/>
      <c r="CB188" s="62"/>
      <c r="CC188" s="62"/>
      <c r="CD188" s="62"/>
      <c r="CE188" s="62"/>
      <c r="CF188" s="62"/>
      <c r="CG188" s="62"/>
      <c r="CH188" s="62"/>
      <c r="CI188" s="62"/>
      <c r="CJ188" s="62"/>
      <c r="CK188" s="62"/>
      <c r="CL188" s="62"/>
      <c r="CM188" s="62"/>
      <c r="CN188" s="62"/>
      <c r="CO188" s="62"/>
      <c r="CP188" s="62"/>
      <c r="CQ188" s="62"/>
      <c r="CR188" s="62"/>
      <c r="CS188" s="62"/>
      <c r="CT188" s="62"/>
      <c r="CU188" s="62"/>
      <c r="CV188" s="62"/>
      <c r="CW188" s="62"/>
      <c r="CX188" s="62"/>
      <c r="CY188" s="62"/>
      <c r="CZ188" s="62"/>
      <c r="DA188" s="62"/>
      <c r="DB188" s="62"/>
      <c r="DC188" s="62"/>
      <c r="DD188" s="62"/>
      <c r="DE188" s="62"/>
      <c r="DF188" s="62"/>
      <c r="DG188" s="62"/>
      <c r="DH188" s="62"/>
      <c r="DI188" s="62"/>
      <c r="DJ188" s="62"/>
      <c r="DK188" s="62"/>
      <c r="DL188" s="62"/>
      <c r="DM188" s="62"/>
      <c r="DN188" s="62"/>
      <c r="DO188" s="62"/>
      <c r="DP188" s="62"/>
      <c r="DQ188" s="62"/>
      <c r="DR188" s="62"/>
      <c r="DS188" s="62"/>
      <c r="DT188" s="62"/>
      <c r="DU188" s="62"/>
      <c r="DV188" s="62"/>
      <c r="DW188" s="62"/>
      <c r="DX188" s="62"/>
      <c r="DY188" s="62"/>
      <c r="DZ188" s="62"/>
      <c r="EA188" s="62"/>
      <c r="EB188" s="62"/>
      <c r="EC188" s="62"/>
      <c r="ED188" s="62"/>
      <c r="EE188" s="62"/>
      <c r="EF188" s="62"/>
      <c r="EG188" s="62"/>
      <c r="EH188" s="62"/>
      <c r="EI188" s="62"/>
      <c r="EJ188" s="62"/>
      <c r="EK188" s="62"/>
      <c r="EL188" s="62"/>
      <c r="EM188" s="62"/>
      <c r="EN188" s="62"/>
    </row>
    <row r="189" spans="43:144" outlineLevel="1" x14ac:dyDescent="0.2">
      <c r="AQ189" s="62"/>
      <c r="AR189" s="62"/>
      <c r="AS189" s="62"/>
      <c r="AT189" s="62"/>
      <c r="AU189" s="62"/>
      <c r="AV189" s="62"/>
      <c r="AW189" s="62"/>
      <c r="AX189" s="62"/>
      <c r="AY189" s="62"/>
      <c r="AZ189" s="62"/>
      <c r="BA189" s="62"/>
      <c r="BB189" s="62"/>
      <c r="BC189" s="62"/>
      <c r="BD189" s="62"/>
      <c r="BE189" s="62"/>
      <c r="BF189" s="62"/>
      <c r="BG189" s="62"/>
      <c r="BH189" s="62"/>
      <c r="BI189" s="62"/>
      <c r="BJ189" s="62"/>
      <c r="BK189" s="62"/>
      <c r="BL189" s="62"/>
      <c r="BM189" s="62"/>
      <c r="BN189" s="62"/>
      <c r="BO189" s="62"/>
      <c r="BP189" s="62"/>
      <c r="BQ189" s="62"/>
      <c r="BR189" s="62"/>
      <c r="BS189" s="62"/>
      <c r="BT189" s="62"/>
      <c r="BU189" s="62"/>
      <c r="BV189" s="62"/>
      <c r="BW189" s="62"/>
      <c r="BX189" s="62"/>
      <c r="BY189" s="62"/>
      <c r="BZ189" s="62"/>
      <c r="CA189" s="62"/>
      <c r="CB189" s="62"/>
      <c r="CC189" s="62"/>
      <c r="CD189" s="62"/>
      <c r="CE189" s="62"/>
      <c r="CF189" s="62"/>
      <c r="CG189" s="62"/>
      <c r="CH189" s="62"/>
      <c r="CI189" s="62"/>
      <c r="CJ189" s="62"/>
      <c r="CK189" s="62"/>
      <c r="CL189" s="62"/>
      <c r="CM189" s="62"/>
      <c r="CN189" s="62"/>
      <c r="CO189" s="62"/>
      <c r="CP189" s="62"/>
      <c r="CQ189" s="62"/>
      <c r="CR189" s="62"/>
      <c r="CS189" s="62"/>
      <c r="CT189" s="62"/>
      <c r="CU189" s="62"/>
      <c r="CV189" s="62"/>
      <c r="CW189" s="62"/>
      <c r="CX189" s="62"/>
      <c r="CY189" s="62"/>
      <c r="CZ189" s="62"/>
      <c r="DA189" s="62"/>
      <c r="DB189" s="62"/>
      <c r="DC189" s="62"/>
      <c r="DD189" s="62"/>
      <c r="DE189" s="62"/>
      <c r="DF189" s="62"/>
      <c r="DG189" s="62"/>
      <c r="DH189" s="62"/>
      <c r="DI189" s="62"/>
      <c r="DJ189" s="62"/>
      <c r="DK189" s="62"/>
      <c r="DL189" s="62"/>
      <c r="DM189" s="62"/>
      <c r="DN189" s="62"/>
      <c r="DO189" s="62"/>
      <c r="DP189" s="62"/>
      <c r="DQ189" s="62"/>
      <c r="DR189" s="62"/>
      <c r="DS189" s="62"/>
      <c r="DT189" s="62"/>
      <c r="DU189" s="62"/>
      <c r="DV189" s="62"/>
      <c r="DW189" s="62"/>
      <c r="DX189" s="62"/>
      <c r="DY189" s="62"/>
      <c r="DZ189" s="62"/>
      <c r="EA189" s="62"/>
      <c r="EB189" s="62"/>
      <c r="EC189" s="62"/>
      <c r="ED189" s="62"/>
      <c r="EE189" s="62"/>
      <c r="EF189" s="62"/>
      <c r="EG189" s="62"/>
      <c r="EH189" s="62"/>
      <c r="EI189" s="62"/>
      <c r="EJ189" s="62"/>
      <c r="EK189" s="62"/>
      <c r="EL189" s="62"/>
      <c r="EM189" s="62"/>
      <c r="EN189" s="62"/>
    </row>
    <row r="190" spans="43:144" outlineLevel="1" x14ac:dyDescent="0.2">
      <c r="AQ190" s="62"/>
      <c r="AR190" s="62"/>
      <c r="AS190" s="62"/>
      <c r="AT190" s="62"/>
      <c r="AU190" s="62"/>
      <c r="AV190" s="62"/>
      <c r="AW190" s="62"/>
      <c r="AX190" s="62"/>
      <c r="AY190" s="62"/>
      <c r="AZ190" s="62"/>
      <c r="BA190" s="62"/>
      <c r="BB190" s="62"/>
      <c r="BC190" s="62"/>
      <c r="BD190" s="62"/>
      <c r="BE190" s="62"/>
      <c r="BF190" s="62"/>
      <c r="BG190" s="62"/>
      <c r="BH190" s="62"/>
      <c r="BI190" s="62"/>
      <c r="BJ190" s="62"/>
      <c r="BK190" s="62"/>
      <c r="BL190" s="62"/>
      <c r="BM190" s="62"/>
      <c r="BN190" s="62"/>
      <c r="BO190" s="62"/>
      <c r="BP190" s="62"/>
      <c r="BQ190" s="62"/>
      <c r="BR190" s="62"/>
      <c r="BS190" s="62"/>
      <c r="BT190" s="62"/>
      <c r="BU190" s="62"/>
      <c r="BV190" s="62"/>
      <c r="BW190" s="62"/>
      <c r="BX190" s="62"/>
      <c r="BY190" s="62"/>
      <c r="BZ190" s="62"/>
      <c r="CA190" s="62"/>
      <c r="CB190" s="62"/>
      <c r="CC190" s="62"/>
      <c r="CD190" s="62"/>
      <c r="CE190" s="62"/>
      <c r="CF190" s="62"/>
      <c r="CG190" s="62"/>
      <c r="CH190" s="62"/>
      <c r="CI190" s="62"/>
      <c r="CJ190" s="62"/>
      <c r="CK190" s="62"/>
      <c r="CL190" s="62"/>
      <c r="CM190" s="62"/>
      <c r="CN190" s="62"/>
      <c r="CO190" s="62"/>
      <c r="CP190" s="62"/>
      <c r="CQ190" s="62"/>
      <c r="CR190" s="62"/>
      <c r="CS190" s="62"/>
      <c r="CT190" s="62"/>
      <c r="CU190" s="62"/>
      <c r="CV190" s="62"/>
      <c r="CW190" s="62"/>
      <c r="CX190" s="62"/>
      <c r="CY190" s="62"/>
      <c r="CZ190" s="62"/>
      <c r="DA190" s="62"/>
      <c r="DB190" s="62"/>
      <c r="DC190" s="62"/>
      <c r="DD190" s="62"/>
      <c r="DE190" s="62"/>
      <c r="DF190" s="62"/>
      <c r="DG190" s="62"/>
      <c r="DH190" s="62"/>
      <c r="DI190" s="62"/>
      <c r="DJ190" s="62"/>
      <c r="DK190" s="62"/>
      <c r="DL190" s="62"/>
      <c r="DM190" s="62"/>
      <c r="DN190" s="62"/>
      <c r="DO190" s="62"/>
      <c r="DP190" s="62"/>
      <c r="DQ190" s="62"/>
      <c r="DR190" s="62"/>
      <c r="DS190" s="62"/>
      <c r="DT190" s="62"/>
      <c r="DU190" s="62"/>
      <c r="DV190" s="62"/>
      <c r="DW190" s="62"/>
      <c r="DX190" s="62"/>
      <c r="DY190" s="62"/>
      <c r="DZ190" s="62"/>
      <c r="EA190" s="62"/>
      <c r="EB190" s="62"/>
      <c r="EC190" s="62"/>
      <c r="ED190" s="62"/>
      <c r="EE190" s="62"/>
      <c r="EF190" s="62"/>
      <c r="EG190" s="62"/>
      <c r="EH190" s="62"/>
      <c r="EI190" s="62"/>
      <c r="EJ190" s="62"/>
      <c r="EK190" s="62"/>
      <c r="EL190" s="62"/>
      <c r="EM190" s="62"/>
      <c r="EN190" s="62"/>
    </row>
    <row r="191" spans="43:144" outlineLevel="1" x14ac:dyDescent="0.2">
      <c r="AQ191" s="62"/>
      <c r="AR191" s="62"/>
      <c r="AS191" s="62"/>
      <c r="AT191" s="62"/>
      <c r="AU191" s="62"/>
      <c r="AV191" s="62"/>
      <c r="AW191" s="62"/>
      <c r="AX191" s="62"/>
      <c r="AY191" s="62"/>
      <c r="AZ191" s="62"/>
      <c r="BA191" s="62"/>
      <c r="BB191" s="62"/>
      <c r="BC191" s="62"/>
      <c r="BD191" s="62"/>
      <c r="BE191" s="62"/>
      <c r="BF191" s="62"/>
      <c r="BG191" s="62"/>
      <c r="BH191" s="62"/>
      <c r="BI191" s="62"/>
      <c r="BJ191" s="62"/>
      <c r="BK191" s="62"/>
      <c r="BL191" s="62"/>
      <c r="BM191" s="62"/>
      <c r="BN191" s="62"/>
      <c r="BO191" s="62"/>
      <c r="BP191" s="62"/>
      <c r="BQ191" s="62"/>
      <c r="BR191" s="62"/>
      <c r="BS191" s="62"/>
      <c r="BT191" s="62"/>
      <c r="BU191" s="62"/>
      <c r="BV191" s="62"/>
      <c r="BW191" s="62"/>
      <c r="BX191" s="62"/>
      <c r="BY191" s="62"/>
      <c r="BZ191" s="62"/>
      <c r="CA191" s="62"/>
      <c r="CB191" s="62"/>
      <c r="CC191" s="62"/>
      <c r="CD191" s="62"/>
      <c r="CE191" s="62"/>
      <c r="CF191" s="62"/>
      <c r="CG191" s="62"/>
      <c r="CH191" s="62"/>
      <c r="CI191" s="62"/>
      <c r="CJ191" s="62"/>
      <c r="CK191" s="62"/>
      <c r="CL191" s="62"/>
      <c r="CM191" s="62"/>
      <c r="CN191" s="62"/>
      <c r="CO191" s="62"/>
      <c r="CP191" s="62"/>
      <c r="CQ191" s="62"/>
      <c r="CR191" s="62"/>
      <c r="CS191" s="62"/>
      <c r="CT191" s="62"/>
      <c r="CU191" s="62"/>
      <c r="CV191" s="62"/>
      <c r="CW191" s="62"/>
      <c r="CX191" s="62"/>
      <c r="CY191" s="62"/>
      <c r="CZ191" s="62"/>
      <c r="DA191" s="62"/>
      <c r="DB191" s="62"/>
      <c r="DC191" s="62"/>
      <c r="DD191" s="62"/>
      <c r="DE191" s="62"/>
      <c r="DF191" s="62"/>
      <c r="DG191" s="62"/>
      <c r="DH191" s="62"/>
      <c r="DI191" s="62"/>
      <c r="DJ191" s="62"/>
      <c r="DK191" s="62"/>
      <c r="DL191" s="62"/>
      <c r="DM191" s="62"/>
      <c r="DN191" s="62"/>
      <c r="DO191" s="62"/>
      <c r="DP191" s="62"/>
      <c r="DQ191" s="62"/>
      <c r="DR191" s="62"/>
      <c r="DS191" s="62"/>
      <c r="DT191" s="62"/>
      <c r="DU191" s="62"/>
      <c r="DV191" s="62"/>
      <c r="DW191" s="62"/>
      <c r="DX191" s="62"/>
      <c r="DY191" s="62"/>
      <c r="DZ191" s="62"/>
      <c r="EA191" s="62"/>
      <c r="EB191" s="62"/>
      <c r="EC191" s="62"/>
      <c r="ED191" s="62"/>
      <c r="EE191" s="62"/>
      <c r="EF191" s="62"/>
      <c r="EG191" s="62"/>
      <c r="EH191" s="62"/>
      <c r="EI191" s="62"/>
      <c r="EJ191" s="62"/>
      <c r="EK191" s="62"/>
      <c r="EL191" s="62"/>
      <c r="EM191" s="62"/>
      <c r="EN191" s="62"/>
    </row>
    <row r="192" spans="43:144" outlineLevel="1" x14ac:dyDescent="0.2">
      <c r="AQ192" s="62"/>
      <c r="AR192" s="62"/>
      <c r="AS192" s="62"/>
      <c r="AT192" s="62"/>
      <c r="AU192" s="62"/>
      <c r="AV192" s="62"/>
      <c r="AW192" s="62"/>
      <c r="AX192" s="62"/>
      <c r="AY192" s="62"/>
      <c r="AZ192" s="62"/>
      <c r="BA192" s="62"/>
      <c r="BB192" s="62"/>
      <c r="BC192" s="62"/>
      <c r="BD192" s="62"/>
      <c r="BE192" s="62"/>
      <c r="BF192" s="62"/>
      <c r="BG192" s="62"/>
      <c r="BH192" s="62"/>
      <c r="BI192" s="62"/>
      <c r="BJ192" s="62"/>
      <c r="BK192" s="62"/>
      <c r="BL192" s="62"/>
      <c r="BM192" s="62"/>
      <c r="BN192" s="62"/>
      <c r="BO192" s="62"/>
      <c r="BP192" s="62"/>
      <c r="BQ192" s="62"/>
      <c r="BR192" s="62"/>
      <c r="BS192" s="62"/>
      <c r="BT192" s="62"/>
      <c r="BU192" s="62"/>
      <c r="BV192" s="62"/>
      <c r="BW192" s="62"/>
      <c r="BX192" s="62"/>
      <c r="BY192" s="62"/>
      <c r="BZ192" s="62"/>
      <c r="CA192" s="62"/>
      <c r="CB192" s="62"/>
      <c r="CC192" s="62"/>
      <c r="CD192" s="62"/>
      <c r="CE192" s="62"/>
      <c r="CF192" s="62"/>
      <c r="CG192" s="62"/>
      <c r="CH192" s="62"/>
      <c r="CI192" s="62"/>
      <c r="CJ192" s="62"/>
      <c r="CK192" s="62"/>
      <c r="CL192" s="62"/>
      <c r="CM192" s="62"/>
      <c r="CN192" s="62"/>
      <c r="CO192" s="62"/>
      <c r="CP192" s="62"/>
      <c r="CQ192" s="62"/>
      <c r="CR192" s="62"/>
      <c r="CS192" s="62"/>
      <c r="CT192" s="62"/>
      <c r="CU192" s="62"/>
      <c r="CV192" s="62"/>
      <c r="CW192" s="62"/>
      <c r="CX192" s="62"/>
      <c r="CY192" s="62"/>
      <c r="CZ192" s="62"/>
      <c r="DA192" s="62"/>
      <c r="DB192" s="62"/>
      <c r="DC192" s="62"/>
      <c r="DD192" s="62"/>
      <c r="DE192" s="62"/>
      <c r="DF192" s="62"/>
      <c r="DG192" s="62"/>
      <c r="DH192" s="62"/>
      <c r="DI192" s="62"/>
      <c r="DJ192" s="62"/>
      <c r="DK192" s="62"/>
      <c r="DL192" s="62"/>
      <c r="DM192" s="62"/>
      <c r="DN192" s="62"/>
      <c r="DO192" s="62"/>
      <c r="DP192" s="62"/>
      <c r="DQ192" s="62"/>
      <c r="DR192" s="62"/>
      <c r="DS192" s="62"/>
      <c r="DT192" s="62"/>
      <c r="DU192" s="62"/>
      <c r="DV192" s="62"/>
      <c r="DW192" s="62"/>
      <c r="DX192" s="62"/>
      <c r="DY192" s="62"/>
      <c r="DZ192" s="62"/>
      <c r="EA192" s="62"/>
      <c r="EB192" s="62"/>
      <c r="EC192" s="62"/>
      <c r="ED192" s="62"/>
      <c r="EE192" s="62"/>
      <c r="EF192" s="62"/>
      <c r="EG192" s="62"/>
      <c r="EH192" s="62"/>
      <c r="EI192" s="62"/>
      <c r="EJ192" s="62"/>
      <c r="EK192" s="62"/>
      <c r="EL192" s="62"/>
      <c r="EM192" s="62"/>
      <c r="EN192" s="62"/>
    </row>
    <row r="193" spans="1:144" outlineLevel="1" x14ac:dyDescent="0.2">
      <c r="AQ193" s="62"/>
      <c r="AR193" s="62"/>
      <c r="AS193" s="62"/>
      <c r="AT193" s="62"/>
      <c r="AU193" s="62"/>
      <c r="AV193" s="62"/>
      <c r="AW193" s="62"/>
      <c r="AX193" s="62"/>
      <c r="AY193" s="62"/>
      <c r="AZ193" s="62"/>
      <c r="BA193" s="62"/>
      <c r="BB193" s="62"/>
      <c r="BC193" s="62"/>
      <c r="BD193" s="62"/>
      <c r="BE193" s="62"/>
      <c r="BF193" s="62"/>
      <c r="BG193" s="62"/>
      <c r="BH193" s="62"/>
      <c r="BI193" s="62"/>
      <c r="BJ193" s="62"/>
      <c r="BK193" s="62"/>
      <c r="BL193" s="62"/>
      <c r="BM193" s="62"/>
      <c r="BN193" s="62"/>
      <c r="BO193" s="62"/>
      <c r="BP193" s="62"/>
      <c r="BQ193" s="62"/>
      <c r="BR193" s="62"/>
      <c r="BS193" s="62"/>
      <c r="BT193" s="62"/>
      <c r="BU193" s="62"/>
      <c r="BV193" s="62"/>
      <c r="BW193" s="62"/>
      <c r="BX193" s="62"/>
      <c r="BY193" s="62"/>
      <c r="BZ193" s="62"/>
      <c r="CA193" s="62"/>
      <c r="CB193" s="62"/>
      <c r="CC193" s="62"/>
      <c r="CD193" s="62"/>
      <c r="CE193" s="62"/>
      <c r="CF193" s="62"/>
      <c r="CG193" s="62"/>
      <c r="CH193" s="62"/>
      <c r="CI193" s="62"/>
      <c r="CJ193" s="62"/>
      <c r="CK193" s="62"/>
      <c r="CL193" s="62"/>
      <c r="CM193" s="62"/>
      <c r="CN193" s="62"/>
      <c r="CO193" s="62"/>
      <c r="CP193" s="62"/>
      <c r="CQ193" s="62"/>
      <c r="CR193" s="62"/>
      <c r="CS193" s="62"/>
      <c r="CT193" s="62"/>
      <c r="CU193" s="62"/>
      <c r="CV193" s="62"/>
      <c r="CW193" s="62"/>
      <c r="CX193" s="62"/>
      <c r="CY193" s="62"/>
      <c r="CZ193" s="62"/>
      <c r="DA193" s="62"/>
      <c r="DB193" s="62"/>
      <c r="DC193" s="62"/>
      <c r="DD193" s="62"/>
      <c r="DE193" s="62"/>
      <c r="DF193" s="62"/>
      <c r="DG193" s="62"/>
      <c r="DH193" s="62"/>
      <c r="DI193" s="62"/>
      <c r="DJ193" s="62"/>
      <c r="DK193" s="62"/>
      <c r="DL193" s="62"/>
      <c r="DM193" s="62"/>
      <c r="DN193" s="62"/>
      <c r="DO193" s="62"/>
      <c r="DP193" s="62"/>
      <c r="DQ193" s="62"/>
      <c r="DR193" s="62"/>
      <c r="DS193" s="62"/>
      <c r="DT193" s="62"/>
      <c r="DU193" s="62"/>
      <c r="DV193" s="62"/>
      <c r="DW193" s="62"/>
      <c r="DX193" s="62"/>
      <c r="DY193" s="62"/>
      <c r="DZ193" s="62"/>
      <c r="EA193" s="62"/>
      <c r="EB193" s="62"/>
      <c r="EC193" s="62"/>
      <c r="ED193" s="62"/>
      <c r="EE193" s="62"/>
      <c r="EF193" s="62"/>
      <c r="EG193" s="62"/>
      <c r="EH193" s="62"/>
      <c r="EI193" s="62"/>
      <c r="EJ193" s="62"/>
      <c r="EK193" s="62"/>
      <c r="EL193" s="62"/>
      <c r="EM193" s="62"/>
      <c r="EN193" s="62"/>
    </row>
    <row r="194" spans="1:144" outlineLevel="1" x14ac:dyDescent="0.2">
      <c r="AQ194" s="62"/>
      <c r="AR194" s="62"/>
      <c r="AS194" s="62"/>
      <c r="AT194" s="62"/>
      <c r="AU194" s="62"/>
      <c r="AV194" s="62"/>
      <c r="AW194" s="62"/>
      <c r="AX194" s="62"/>
      <c r="AY194" s="62"/>
      <c r="AZ194" s="62"/>
      <c r="BA194" s="62"/>
      <c r="BB194" s="62"/>
      <c r="BC194" s="62"/>
      <c r="BD194" s="62"/>
      <c r="BE194" s="62"/>
      <c r="BF194" s="62"/>
      <c r="BG194" s="62"/>
      <c r="BH194" s="62"/>
      <c r="BI194" s="62"/>
      <c r="BJ194" s="62"/>
      <c r="BK194" s="62"/>
      <c r="BL194" s="62"/>
      <c r="BM194" s="62"/>
      <c r="BN194" s="62"/>
      <c r="BO194" s="62"/>
      <c r="BP194" s="62"/>
      <c r="BQ194" s="62"/>
      <c r="BR194" s="62"/>
      <c r="BS194" s="62"/>
      <c r="BT194" s="62"/>
      <c r="BU194" s="62"/>
      <c r="BV194" s="62"/>
      <c r="BW194" s="62"/>
      <c r="BX194" s="62"/>
      <c r="BY194" s="62"/>
      <c r="BZ194" s="62"/>
      <c r="CA194" s="62"/>
      <c r="CB194" s="62"/>
      <c r="CC194" s="62"/>
      <c r="CD194" s="62"/>
      <c r="CE194" s="62"/>
      <c r="CF194" s="62"/>
      <c r="CG194" s="62"/>
      <c r="CH194" s="62"/>
      <c r="CI194" s="62"/>
      <c r="CJ194" s="62"/>
      <c r="CK194" s="62"/>
      <c r="CL194" s="62"/>
      <c r="CM194" s="62"/>
      <c r="CN194" s="62"/>
      <c r="CO194" s="62"/>
      <c r="CP194" s="62"/>
      <c r="CQ194" s="62"/>
      <c r="CR194" s="62"/>
      <c r="CS194" s="62"/>
      <c r="CT194" s="62"/>
      <c r="CU194" s="62"/>
      <c r="CV194" s="62"/>
      <c r="CW194" s="62"/>
      <c r="CX194" s="62"/>
      <c r="CY194" s="62"/>
      <c r="CZ194" s="62"/>
      <c r="DA194" s="62"/>
      <c r="DB194" s="62"/>
      <c r="DC194" s="62"/>
      <c r="DD194" s="62"/>
      <c r="DE194" s="62"/>
      <c r="DF194" s="62"/>
      <c r="DG194" s="62"/>
      <c r="DH194" s="62"/>
      <c r="DI194" s="62"/>
      <c r="DJ194" s="62"/>
      <c r="DK194" s="62"/>
      <c r="DL194" s="62"/>
      <c r="DM194" s="62"/>
      <c r="DN194" s="62"/>
      <c r="DO194" s="62"/>
      <c r="DP194" s="62"/>
      <c r="DQ194" s="62"/>
      <c r="DR194" s="62"/>
      <c r="DS194" s="62"/>
      <c r="DT194" s="62"/>
      <c r="DU194" s="62"/>
      <c r="DV194" s="62"/>
      <c r="DW194" s="62"/>
      <c r="DX194" s="62"/>
      <c r="DY194" s="62"/>
      <c r="DZ194" s="62"/>
      <c r="EA194" s="62"/>
      <c r="EB194" s="62"/>
      <c r="EC194" s="62"/>
      <c r="ED194" s="62"/>
      <c r="EE194" s="62"/>
      <c r="EF194" s="62"/>
      <c r="EG194" s="62"/>
      <c r="EH194" s="62"/>
      <c r="EI194" s="62"/>
      <c r="EJ194" s="62"/>
      <c r="EK194" s="62"/>
      <c r="EL194" s="62"/>
      <c r="EM194" s="62"/>
      <c r="EN194" s="62"/>
    </row>
    <row r="195" spans="1:144" outlineLevel="1" x14ac:dyDescent="0.2">
      <c r="AQ195" s="62"/>
      <c r="AR195" s="62"/>
      <c r="AS195" s="62"/>
      <c r="AT195" s="62"/>
      <c r="AU195" s="62"/>
      <c r="AV195" s="62"/>
      <c r="AW195" s="62"/>
      <c r="AX195" s="62"/>
      <c r="AY195" s="62"/>
      <c r="AZ195" s="62"/>
      <c r="BA195" s="62"/>
      <c r="BB195" s="62"/>
      <c r="BC195" s="62"/>
      <c r="BD195" s="62"/>
      <c r="BE195" s="62"/>
      <c r="BF195" s="62"/>
      <c r="BG195" s="62"/>
      <c r="BH195" s="62"/>
      <c r="BI195" s="62"/>
      <c r="BJ195" s="62"/>
      <c r="BK195" s="62"/>
      <c r="BL195" s="62"/>
      <c r="BM195" s="62"/>
      <c r="BN195" s="62"/>
      <c r="BO195" s="62"/>
      <c r="BP195" s="62"/>
      <c r="BQ195" s="62"/>
      <c r="BR195" s="62"/>
      <c r="BS195" s="62"/>
      <c r="BT195" s="62"/>
      <c r="BU195" s="62"/>
      <c r="BV195" s="62"/>
      <c r="BW195" s="62"/>
      <c r="BX195" s="62"/>
      <c r="BY195" s="62"/>
      <c r="BZ195" s="62"/>
      <c r="CA195" s="62"/>
      <c r="CB195" s="62"/>
      <c r="CC195" s="62"/>
      <c r="CD195" s="62"/>
      <c r="CE195" s="62"/>
      <c r="CF195" s="62"/>
      <c r="CG195" s="62"/>
      <c r="CH195" s="62"/>
      <c r="CI195" s="62"/>
      <c r="CJ195" s="62"/>
      <c r="CK195" s="62"/>
      <c r="CL195" s="62"/>
      <c r="CM195" s="62"/>
      <c r="CN195" s="62"/>
      <c r="CO195" s="62"/>
      <c r="CP195" s="62"/>
      <c r="CQ195" s="62"/>
      <c r="CR195" s="62"/>
      <c r="CS195" s="62"/>
      <c r="CT195" s="62"/>
      <c r="CU195" s="62"/>
      <c r="CV195" s="62"/>
      <c r="CW195" s="62"/>
      <c r="CX195" s="62"/>
      <c r="CY195" s="62"/>
      <c r="CZ195" s="62"/>
      <c r="DA195" s="62"/>
      <c r="DB195" s="62"/>
      <c r="DC195" s="62"/>
      <c r="DD195" s="62"/>
      <c r="DE195" s="62"/>
      <c r="DF195" s="62"/>
      <c r="DG195" s="62"/>
      <c r="DH195" s="62"/>
      <c r="DI195" s="62"/>
      <c r="DJ195" s="62"/>
      <c r="DK195" s="62"/>
      <c r="DL195" s="62"/>
      <c r="DM195" s="62"/>
      <c r="DN195" s="62"/>
      <c r="DO195" s="62"/>
      <c r="DP195" s="62"/>
      <c r="DQ195" s="62"/>
      <c r="DR195" s="62"/>
      <c r="DS195" s="62"/>
      <c r="DT195" s="62"/>
      <c r="DU195" s="62"/>
      <c r="DV195" s="62"/>
      <c r="DW195" s="62"/>
      <c r="DX195" s="62"/>
      <c r="DY195" s="62"/>
      <c r="DZ195" s="62"/>
      <c r="EA195" s="62"/>
      <c r="EB195" s="62"/>
      <c r="EC195" s="62"/>
      <c r="ED195" s="62"/>
      <c r="EE195" s="62"/>
      <c r="EF195" s="62"/>
      <c r="EG195" s="62"/>
      <c r="EH195" s="62"/>
      <c r="EI195" s="62"/>
      <c r="EJ195" s="62"/>
      <c r="EK195" s="62"/>
      <c r="EL195" s="62"/>
      <c r="EM195" s="62"/>
      <c r="EN195" s="62"/>
    </row>
    <row r="196" spans="1:144" outlineLevel="1" x14ac:dyDescent="0.2">
      <c r="AQ196" s="62"/>
      <c r="AR196" s="62"/>
      <c r="AS196" s="62"/>
      <c r="AT196" s="62"/>
      <c r="AU196" s="62"/>
      <c r="AV196" s="62"/>
      <c r="AW196" s="62"/>
      <c r="AX196" s="62"/>
      <c r="AY196" s="62"/>
      <c r="AZ196" s="62"/>
      <c r="BA196" s="62"/>
      <c r="BB196" s="62"/>
      <c r="BC196" s="62"/>
      <c r="BD196" s="62"/>
      <c r="BE196" s="62"/>
      <c r="BF196" s="62"/>
      <c r="BG196" s="62"/>
      <c r="BH196" s="62"/>
      <c r="BI196" s="62"/>
      <c r="BJ196" s="62"/>
      <c r="BK196" s="62"/>
      <c r="BL196" s="62"/>
      <c r="BM196" s="62"/>
      <c r="BN196" s="62"/>
      <c r="BO196" s="62"/>
      <c r="BP196" s="62"/>
      <c r="BQ196" s="62"/>
      <c r="BR196" s="62"/>
      <c r="BS196" s="62"/>
      <c r="BT196" s="62"/>
      <c r="BU196" s="62"/>
      <c r="BV196" s="62"/>
      <c r="BW196" s="62"/>
      <c r="BX196" s="62"/>
      <c r="BY196" s="62"/>
      <c r="BZ196" s="62"/>
      <c r="CA196" s="62"/>
      <c r="CB196" s="62"/>
      <c r="CC196" s="62"/>
      <c r="CD196" s="62"/>
      <c r="CE196" s="62"/>
      <c r="CF196" s="62"/>
      <c r="CG196" s="62"/>
      <c r="CH196" s="62"/>
      <c r="CI196" s="62"/>
      <c r="CJ196" s="62"/>
      <c r="CK196" s="62"/>
      <c r="CL196" s="62"/>
      <c r="CM196" s="62"/>
      <c r="CN196" s="62"/>
      <c r="CO196" s="62"/>
      <c r="CP196" s="62"/>
      <c r="CQ196" s="62"/>
      <c r="CR196" s="62"/>
      <c r="CS196" s="62"/>
      <c r="CT196" s="62"/>
      <c r="CU196" s="62"/>
      <c r="CV196" s="62"/>
      <c r="CW196" s="62"/>
      <c r="CX196" s="62"/>
      <c r="CY196" s="62"/>
      <c r="CZ196" s="62"/>
      <c r="DA196" s="62"/>
      <c r="DB196" s="62"/>
      <c r="DC196" s="62"/>
      <c r="DD196" s="62"/>
      <c r="DE196" s="62"/>
      <c r="DF196" s="62"/>
      <c r="DG196" s="62"/>
      <c r="DH196" s="62"/>
      <c r="DI196" s="62"/>
      <c r="DJ196" s="62"/>
      <c r="DK196" s="62"/>
      <c r="DL196" s="62"/>
      <c r="DM196" s="62"/>
      <c r="DN196" s="62"/>
      <c r="DO196" s="62"/>
      <c r="DP196" s="62"/>
      <c r="DQ196" s="62"/>
      <c r="DR196" s="62"/>
      <c r="DS196" s="62"/>
      <c r="DT196" s="62"/>
      <c r="DU196" s="62"/>
      <c r="DV196" s="62"/>
      <c r="DW196" s="62"/>
      <c r="DX196" s="62"/>
      <c r="DY196" s="62"/>
      <c r="DZ196" s="62"/>
      <c r="EA196" s="62"/>
      <c r="EB196" s="62"/>
      <c r="EC196" s="62"/>
      <c r="ED196" s="62"/>
      <c r="EE196" s="62"/>
      <c r="EF196" s="62"/>
      <c r="EG196" s="62"/>
      <c r="EH196" s="62"/>
      <c r="EI196" s="62"/>
      <c r="EJ196" s="62"/>
      <c r="EK196" s="62"/>
      <c r="EL196" s="62"/>
      <c r="EM196" s="62"/>
      <c r="EN196" s="62"/>
    </row>
    <row r="197" spans="1:144" x14ac:dyDescent="0.2">
      <c r="A197" s="75"/>
      <c r="AQ197" s="62"/>
      <c r="AR197" s="62"/>
      <c r="AS197" s="62"/>
      <c r="AT197" s="62"/>
      <c r="AU197" s="62"/>
      <c r="AV197" s="62"/>
      <c r="AW197" s="62"/>
      <c r="AX197" s="62"/>
      <c r="AY197" s="62"/>
      <c r="AZ197" s="62"/>
      <c r="BA197" s="62"/>
      <c r="BB197" s="62"/>
      <c r="BC197" s="62"/>
      <c r="BD197" s="62"/>
      <c r="BE197" s="62"/>
      <c r="BF197" s="62"/>
      <c r="BG197" s="62"/>
      <c r="BH197" s="62"/>
      <c r="BI197" s="62"/>
      <c r="BJ197" s="62"/>
      <c r="BK197" s="62"/>
      <c r="BL197" s="62"/>
      <c r="BM197" s="62"/>
      <c r="BN197" s="62"/>
      <c r="BO197" s="62"/>
      <c r="BP197" s="62"/>
      <c r="BQ197" s="62"/>
      <c r="BR197" s="62"/>
      <c r="BS197" s="62"/>
      <c r="BT197" s="62"/>
      <c r="BU197" s="62"/>
      <c r="BV197" s="62"/>
      <c r="BW197" s="62"/>
      <c r="BX197" s="62"/>
      <c r="BY197" s="62"/>
      <c r="BZ197" s="62"/>
      <c r="CA197" s="62"/>
      <c r="CB197" s="62"/>
      <c r="CC197" s="62"/>
      <c r="CD197" s="62"/>
      <c r="CE197" s="62"/>
      <c r="CF197" s="62"/>
      <c r="CG197" s="62"/>
      <c r="CH197" s="62"/>
      <c r="CI197" s="62"/>
      <c r="CJ197" s="62"/>
      <c r="CK197" s="62"/>
      <c r="CL197" s="62"/>
      <c r="CM197" s="62"/>
      <c r="CN197" s="62"/>
      <c r="CO197" s="62"/>
      <c r="CP197" s="62"/>
      <c r="CQ197" s="62"/>
      <c r="CR197" s="62"/>
      <c r="CS197" s="62"/>
      <c r="CT197" s="62"/>
      <c r="CU197" s="62"/>
      <c r="CV197" s="62"/>
      <c r="CW197" s="62"/>
      <c r="CX197" s="62"/>
      <c r="CY197" s="62"/>
      <c r="CZ197" s="62"/>
      <c r="DA197" s="62"/>
      <c r="DB197" s="62"/>
      <c r="DC197" s="62"/>
      <c r="DD197" s="62"/>
      <c r="DE197" s="62"/>
      <c r="DF197" s="62"/>
      <c r="DG197" s="62"/>
      <c r="DH197" s="62"/>
      <c r="DI197" s="62"/>
      <c r="DJ197" s="62"/>
      <c r="DK197" s="62"/>
      <c r="DL197" s="62"/>
      <c r="DM197" s="62"/>
      <c r="DN197" s="62"/>
      <c r="DO197" s="62"/>
      <c r="DP197" s="62"/>
      <c r="DQ197" s="62"/>
      <c r="DR197" s="62"/>
      <c r="DS197" s="62"/>
      <c r="DT197" s="62"/>
      <c r="DU197" s="62"/>
      <c r="DV197" s="62"/>
      <c r="DW197" s="62"/>
      <c r="DX197" s="62"/>
      <c r="DY197" s="62"/>
      <c r="DZ197" s="62"/>
      <c r="EA197" s="62"/>
      <c r="EB197" s="62"/>
      <c r="EC197" s="62"/>
      <c r="ED197" s="62"/>
      <c r="EE197" s="62"/>
      <c r="EF197" s="62"/>
      <c r="EG197" s="62"/>
      <c r="EH197" s="62"/>
      <c r="EI197" s="62"/>
      <c r="EJ197" s="62"/>
      <c r="EK197" s="62"/>
      <c r="EL197" s="62"/>
      <c r="EM197" s="62"/>
      <c r="EN197" s="62"/>
    </row>
    <row r="198" spans="1:144" ht="14.4" x14ac:dyDescent="0.3">
      <c r="AQ198" s="62"/>
      <c r="AR198"/>
      <c r="AS198"/>
      <c r="AT198"/>
      <c r="AU198"/>
      <c r="AV198"/>
      <c r="AW198"/>
      <c r="AX198"/>
      <c r="AY198"/>
      <c r="AZ198"/>
      <c r="BA198"/>
      <c r="BB198"/>
      <c r="BC198"/>
      <c r="BD198"/>
      <c r="BE198" s="62"/>
      <c r="BF198" s="62"/>
      <c r="BG198" s="62"/>
      <c r="BH198" s="62"/>
      <c r="BI198" s="62"/>
      <c r="BJ198" s="62"/>
      <c r="BK198" s="62"/>
      <c r="BL198" s="62"/>
      <c r="BM198" s="62"/>
      <c r="BN198" s="62"/>
      <c r="BO198" s="62"/>
      <c r="BP198" s="62"/>
      <c r="BQ198" s="62"/>
      <c r="BR198" s="62"/>
      <c r="BS198" s="62"/>
      <c r="BT198" s="62"/>
      <c r="BU198" s="62"/>
      <c r="BV198" s="62"/>
      <c r="BW198" s="62"/>
      <c r="BX198" s="62"/>
      <c r="BY198" s="62"/>
      <c r="BZ198" s="62"/>
      <c r="CA198" s="62"/>
      <c r="CB198" s="62"/>
      <c r="CC198" s="62"/>
      <c r="CD198" s="62"/>
      <c r="CE198" s="62"/>
      <c r="CF198" s="62"/>
      <c r="CG198" s="62"/>
      <c r="CH198" s="62"/>
      <c r="CI198" s="62"/>
      <c r="CJ198" s="62"/>
      <c r="CK198" s="62"/>
      <c r="CL198" s="62"/>
      <c r="CM198" s="62"/>
      <c r="CN198" s="62"/>
      <c r="CO198" s="62"/>
      <c r="CP198" s="62"/>
      <c r="CQ198" s="62"/>
      <c r="CR198" s="62"/>
      <c r="CS198" s="62"/>
      <c r="CT198" s="62"/>
      <c r="CU198" s="62"/>
      <c r="CV198" s="62"/>
      <c r="CW198" s="62"/>
      <c r="CX198" s="62"/>
      <c r="CY198" s="62"/>
      <c r="CZ198" s="62"/>
      <c r="DA198" s="62"/>
      <c r="DB198" s="62"/>
      <c r="DC198" s="62"/>
      <c r="DD198" s="62"/>
      <c r="DE198" s="62"/>
      <c r="DF198" s="62"/>
      <c r="DG198" s="62"/>
      <c r="DH198" s="62"/>
      <c r="DI198" s="62"/>
      <c r="DJ198" s="62"/>
      <c r="DK198" s="62"/>
      <c r="DL198" s="62"/>
      <c r="DM198" s="62"/>
      <c r="DN198" s="62"/>
      <c r="DO198" s="62"/>
      <c r="DP198" s="62"/>
      <c r="DQ198" s="62"/>
      <c r="DR198" s="62"/>
      <c r="DS198" s="62"/>
      <c r="DT198" s="62"/>
      <c r="DU198" s="62"/>
      <c r="DV198" s="62"/>
      <c r="DW198" s="62"/>
      <c r="DX198" s="62"/>
      <c r="DY198" s="62"/>
      <c r="DZ198" s="62"/>
      <c r="EA198" s="62"/>
      <c r="EB198" s="62"/>
      <c r="EC198" s="62"/>
      <c r="ED198" s="62"/>
      <c r="EE198" s="62"/>
      <c r="EF198" s="62"/>
      <c r="EG198" s="62"/>
      <c r="EH198" s="62"/>
      <c r="EI198" s="62"/>
      <c r="EJ198" s="62"/>
      <c r="EK198" s="62"/>
      <c r="EL198" s="62"/>
      <c r="EM198" s="62"/>
      <c r="EN198" s="62"/>
    </row>
    <row r="199" spans="1:144" ht="14.4" x14ac:dyDescent="0.3">
      <c r="AQ199" s="62"/>
      <c r="AR199"/>
      <c r="AS199"/>
      <c r="AT199"/>
      <c r="AU199"/>
      <c r="AV199"/>
      <c r="AW199"/>
      <c r="AX199"/>
      <c r="AY199"/>
      <c r="AZ199"/>
      <c r="BA199"/>
      <c r="BB199"/>
      <c r="BC199"/>
      <c r="BD199"/>
      <c r="BE199" s="62"/>
      <c r="BF199" s="62"/>
      <c r="BG199" s="62"/>
      <c r="BH199" s="62"/>
      <c r="BI199" s="62"/>
      <c r="BJ199" s="62"/>
      <c r="BK199" s="62"/>
      <c r="BL199" s="62"/>
      <c r="BM199" s="62"/>
      <c r="BN199" s="62"/>
      <c r="BO199" s="62"/>
      <c r="BP199" s="62"/>
      <c r="BQ199" s="62"/>
      <c r="BR199" s="62"/>
      <c r="BS199" s="62"/>
      <c r="BT199" s="62"/>
      <c r="BU199" s="62"/>
      <c r="BV199" s="62"/>
      <c r="BW199" s="62"/>
      <c r="BX199" s="62"/>
      <c r="BY199" s="62"/>
      <c r="BZ199" s="62"/>
      <c r="CA199" s="62"/>
      <c r="CB199" s="62"/>
      <c r="CC199" s="62"/>
      <c r="CD199" s="62"/>
      <c r="CE199" s="62"/>
      <c r="CF199" s="62"/>
      <c r="CG199" s="62"/>
      <c r="CH199" s="62"/>
      <c r="CI199" s="62"/>
      <c r="CJ199" s="62"/>
      <c r="CK199" s="62"/>
      <c r="CL199" s="62"/>
      <c r="CM199" s="62"/>
      <c r="CN199" s="62"/>
      <c r="CO199" s="62"/>
      <c r="CP199" s="62"/>
      <c r="CQ199" s="62"/>
      <c r="CR199" s="62"/>
      <c r="CS199" s="62"/>
      <c r="CT199" s="62"/>
      <c r="CU199" s="62"/>
      <c r="CV199" s="62"/>
      <c r="CW199" s="62"/>
      <c r="CX199" s="62"/>
      <c r="CY199" s="62"/>
      <c r="CZ199" s="62"/>
      <c r="DA199" s="62"/>
      <c r="DB199" s="62"/>
      <c r="DC199" s="62"/>
      <c r="DD199" s="62"/>
      <c r="DE199" s="62"/>
      <c r="DF199" s="62"/>
      <c r="DG199" s="62"/>
      <c r="DH199" s="62"/>
      <c r="DI199" s="62"/>
      <c r="DJ199" s="62"/>
      <c r="DK199" s="62"/>
      <c r="DL199" s="62"/>
      <c r="DM199" s="62"/>
      <c r="DN199" s="62"/>
      <c r="DO199" s="62"/>
      <c r="DP199" s="62"/>
      <c r="DQ199" s="62"/>
      <c r="DR199" s="62"/>
      <c r="DS199" s="62"/>
      <c r="DT199" s="62"/>
      <c r="DU199" s="62"/>
      <c r="DV199" s="62"/>
      <c r="DW199" s="62"/>
      <c r="DX199" s="62"/>
      <c r="DY199" s="62"/>
      <c r="DZ199" s="62"/>
      <c r="EA199" s="62"/>
      <c r="EB199" s="62"/>
      <c r="EC199" s="62"/>
      <c r="ED199" s="62"/>
      <c r="EE199" s="62"/>
      <c r="EF199" s="62"/>
      <c r="EG199" s="62"/>
      <c r="EH199" s="62"/>
      <c r="EI199" s="62"/>
      <c r="EJ199" s="62"/>
      <c r="EK199" s="62"/>
      <c r="EL199" s="62"/>
      <c r="EM199" s="62"/>
      <c r="EN199" s="62"/>
    </row>
    <row r="200" spans="1:144" ht="14.4" x14ac:dyDescent="0.3">
      <c r="AQ200" s="62"/>
      <c r="AR200"/>
      <c r="AS200"/>
      <c r="AT200"/>
      <c r="AU200"/>
      <c r="AV200"/>
      <c r="AW200"/>
      <c r="AX200"/>
      <c r="AY200"/>
      <c r="AZ200"/>
      <c r="BA200"/>
      <c r="BB200"/>
      <c r="BC200"/>
      <c r="BD200"/>
      <c r="BE200" s="62"/>
      <c r="BF200" s="62"/>
      <c r="BG200" s="62"/>
      <c r="BH200" s="62"/>
      <c r="BI200" s="62"/>
      <c r="BJ200" s="62"/>
      <c r="BK200" s="62"/>
      <c r="BL200" s="62"/>
      <c r="BM200" s="62"/>
      <c r="BN200" s="62"/>
      <c r="BO200" s="62"/>
      <c r="BP200" s="62"/>
      <c r="BQ200" s="62"/>
      <c r="BR200" s="62"/>
      <c r="BS200" s="62"/>
      <c r="BT200" s="62"/>
      <c r="BU200" s="62"/>
      <c r="BV200" s="62"/>
      <c r="BW200" s="62"/>
      <c r="BX200" s="62"/>
      <c r="BY200" s="62"/>
      <c r="BZ200" s="62"/>
      <c r="CA200" s="62"/>
      <c r="CB200" s="62"/>
      <c r="CC200" s="62"/>
      <c r="CD200" s="62"/>
      <c r="CE200" s="62"/>
      <c r="CF200" s="62"/>
      <c r="CG200" s="62"/>
      <c r="CH200" s="62"/>
      <c r="CI200" s="62"/>
      <c r="CJ200" s="62"/>
      <c r="CK200" s="62"/>
      <c r="CL200" s="62"/>
      <c r="CM200" s="62"/>
      <c r="CN200" s="62"/>
      <c r="CO200" s="62"/>
      <c r="CP200" s="62"/>
      <c r="CQ200" s="62"/>
      <c r="CR200" s="62"/>
      <c r="CS200" s="62"/>
      <c r="CT200" s="62"/>
      <c r="CU200" s="62"/>
      <c r="CV200" s="62"/>
      <c r="CW200" s="62"/>
      <c r="CX200" s="62"/>
      <c r="CY200" s="62"/>
      <c r="CZ200" s="62"/>
      <c r="DA200" s="62"/>
      <c r="DB200" s="62"/>
      <c r="DC200" s="62"/>
      <c r="DD200" s="62"/>
      <c r="DE200" s="62"/>
      <c r="DF200" s="62"/>
      <c r="DG200" s="62"/>
      <c r="DH200" s="62"/>
      <c r="DI200" s="62"/>
      <c r="DJ200" s="62"/>
      <c r="DK200" s="62"/>
      <c r="DL200" s="62"/>
      <c r="DM200" s="62"/>
      <c r="DN200" s="62"/>
      <c r="DO200" s="62"/>
      <c r="DP200" s="62"/>
      <c r="DQ200" s="62"/>
      <c r="DR200" s="62"/>
      <c r="DS200" s="62"/>
      <c r="DT200" s="62"/>
      <c r="DU200" s="62"/>
      <c r="DV200" s="62"/>
      <c r="DW200" s="62"/>
      <c r="DX200" s="62"/>
      <c r="DY200" s="62"/>
      <c r="DZ200" s="62"/>
      <c r="EA200" s="62"/>
      <c r="EB200" s="62"/>
      <c r="EC200" s="62"/>
      <c r="ED200" s="62"/>
      <c r="EE200" s="62"/>
      <c r="EF200" s="62"/>
      <c r="EG200" s="62"/>
      <c r="EH200" s="62"/>
      <c r="EI200" s="62"/>
      <c r="EJ200" s="62"/>
      <c r="EK200" s="62"/>
      <c r="EL200" s="62"/>
      <c r="EM200" s="62"/>
      <c r="EN200" s="62"/>
    </row>
    <row r="201" spans="1:144" ht="14.4" x14ac:dyDescent="0.3">
      <c r="AQ201" s="62"/>
      <c r="AR201"/>
      <c r="AS201"/>
      <c r="AT201"/>
      <c r="AU201"/>
      <c r="AV201"/>
      <c r="AW201"/>
      <c r="AX201"/>
      <c r="AY201"/>
      <c r="AZ201"/>
      <c r="BA201"/>
      <c r="BB201"/>
      <c r="BC201"/>
      <c r="BD201"/>
      <c r="BE201" s="62"/>
      <c r="BF201" s="62"/>
      <c r="BG201" s="62"/>
      <c r="BH201" s="62"/>
      <c r="BI201" s="62"/>
      <c r="BJ201" s="62"/>
      <c r="BK201" s="62"/>
      <c r="BL201" s="62"/>
      <c r="BM201" s="62"/>
      <c r="BN201" s="62"/>
      <c r="BO201" s="62"/>
      <c r="BP201" s="62"/>
      <c r="BQ201" s="62"/>
      <c r="BR201" s="62"/>
      <c r="BS201" s="62"/>
      <c r="BT201" s="62"/>
      <c r="BU201" s="62"/>
      <c r="BV201" s="62"/>
      <c r="BW201" s="62"/>
      <c r="BX201" s="62"/>
      <c r="BY201" s="62"/>
      <c r="BZ201" s="62"/>
      <c r="CA201" s="62"/>
      <c r="CB201" s="62"/>
      <c r="CC201" s="62"/>
      <c r="CD201" s="62"/>
      <c r="CE201" s="62"/>
      <c r="CF201" s="62"/>
      <c r="CG201" s="62"/>
      <c r="CH201" s="62"/>
      <c r="CI201" s="62"/>
      <c r="CJ201" s="62"/>
      <c r="CK201" s="62"/>
      <c r="CL201" s="62"/>
      <c r="CM201" s="62"/>
      <c r="CN201" s="62"/>
      <c r="CO201" s="62"/>
      <c r="CP201" s="62"/>
      <c r="CQ201" s="62"/>
      <c r="CR201" s="62"/>
      <c r="CS201" s="62"/>
      <c r="CT201" s="62"/>
      <c r="CU201" s="62"/>
      <c r="CV201" s="62"/>
      <c r="CW201" s="62"/>
      <c r="CX201" s="62"/>
      <c r="CY201" s="62"/>
      <c r="CZ201" s="62"/>
      <c r="DA201" s="62"/>
      <c r="DB201" s="62"/>
      <c r="DC201" s="62"/>
      <c r="DD201" s="62"/>
      <c r="DE201" s="62"/>
      <c r="DF201" s="62"/>
      <c r="DG201" s="62"/>
      <c r="DH201" s="62"/>
      <c r="DI201" s="62"/>
      <c r="DJ201" s="62"/>
      <c r="DK201" s="62"/>
      <c r="DL201" s="62"/>
      <c r="DM201" s="62"/>
      <c r="DN201" s="62"/>
      <c r="DO201" s="62"/>
      <c r="DP201" s="62"/>
      <c r="DQ201" s="62"/>
      <c r="DR201" s="62"/>
      <c r="DS201" s="62"/>
      <c r="DT201" s="62"/>
      <c r="DU201" s="62"/>
      <c r="DV201" s="62"/>
      <c r="DW201" s="62"/>
      <c r="DX201" s="62"/>
      <c r="DY201" s="62"/>
      <c r="DZ201" s="62"/>
      <c r="EA201" s="62"/>
      <c r="EB201" s="62"/>
      <c r="EC201" s="62"/>
      <c r="ED201" s="62"/>
      <c r="EE201" s="62"/>
      <c r="EF201" s="62"/>
      <c r="EG201" s="62"/>
      <c r="EH201" s="62"/>
      <c r="EI201" s="62"/>
      <c r="EJ201" s="62"/>
      <c r="EK201" s="62"/>
      <c r="EL201" s="62"/>
      <c r="EM201" s="62"/>
      <c r="EN201" s="62"/>
    </row>
    <row r="202" spans="1:144" ht="14.4" x14ac:dyDescent="0.3">
      <c r="AQ202" s="62"/>
      <c r="AR202"/>
      <c r="AS202"/>
      <c r="AT202"/>
      <c r="AU202"/>
      <c r="AV202"/>
      <c r="AW202"/>
      <c r="AX202"/>
      <c r="AY202"/>
      <c r="AZ202"/>
      <c r="BA202"/>
      <c r="BB202"/>
      <c r="BC202"/>
      <c r="BD202"/>
      <c r="BE202" s="62"/>
      <c r="BF202" s="62"/>
      <c r="BG202" s="62"/>
      <c r="BH202" s="62"/>
      <c r="BI202" s="62"/>
      <c r="BJ202" s="62"/>
      <c r="BK202" s="62"/>
      <c r="BL202" s="62"/>
      <c r="BM202" s="62"/>
      <c r="BN202" s="62"/>
      <c r="BO202" s="62"/>
      <c r="BP202" s="62"/>
      <c r="BQ202" s="62"/>
      <c r="BR202" s="62"/>
      <c r="BS202" s="62"/>
      <c r="BT202" s="62"/>
      <c r="BU202" s="62"/>
      <c r="BV202" s="62"/>
      <c r="BW202" s="62"/>
      <c r="BX202" s="62"/>
      <c r="BY202" s="62"/>
      <c r="BZ202" s="62"/>
      <c r="CA202" s="62"/>
      <c r="CB202" s="62"/>
      <c r="CC202" s="62"/>
      <c r="CD202" s="62"/>
      <c r="CE202" s="62"/>
      <c r="CF202" s="62"/>
      <c r="CG202" s="62"/>
      <c r="CH202" s="62"/>
      <c r="CI202" s="62"/>
      <c r="CJ202" s="62"/>
      <c r="CK202" s="62"/>
      <c r="CL202" s="62"/>
      <c r="CM202" s="62"/>
      <c r="CN202" s="62"/>
      <c r="CO202" s="62"/>
      <c r="CP202" s="62"/>
      <c r="CQ202" s="62"/>
      <c r="CR202" s="62"/>
      <c r="CS202" s="62"/>
      <c r="CT202" s="62"/>
      <c r="CU202" s="62"/>
      <c r="CV202" s="62"/>
      <c r="CW202" s="62"/>
      <c r="CX202" s="62"/>
      <c r="CY202" s="62"/>
      <c r="CZ202" s="62"/>
      <c r="DA202" s="62"/>
      <c r="DB202" s="62"/>
      <c r="DC202" s="62"/>
      <c r="DD202" s="62"/>
      <c r="DE202" s="62"/>
      <c r="DF202" s="62"/>
      <c r="DG202" s="62"/>
      <c r="DH202" s="62"/>
      <c r="DI202" s="62"/>
      <c r="DJ202" s="62"/>
      <c r="DK202" s="62"/>
      <c r="DL202" s="62"/>
      <c r="DM202" s="62"/>
      <c r="DN202" s="62"/>
      <c r="DO202" s="62"/>
      <c r="DP202" s="62"/>
      <c r="DQ202" s="62"/>
      <c r="DR202" s="62"/>
      <c r="DS202" s="62"/>
      <c r="DT202" s="62"/>
      <c r="DU202" s="62"/>
      <c r="DV202" s="62"/>
      <c r="DW202" s="62"/>
      <c r="DX202" s="62"/>
      <c r="DY202" s="62"/>
      <c r="DZ202" s="62"/>
      <c r="EA202" s="62"/>
      <c r="EB202" s="62"/>
      <c r="EC202" s="62"/>
      <c r="ED202" s="62"/>
      <c r="EE202" s="62"/>
      <c r="EF202" s="62"/>
      <c r="EG202" s="62"/>
      <c r="EH202" s="62"/>
      <c r="EI202" s="62"/>
      <c r="EJ202" s="62"/>
      <c r="EK202" s="62"/>
      <c r="EL202" s="62"/>
      <c r="EM202" s="62"/>
      <c r="EN202" s="62"/>
    </row>
    <row r="203" spans="1:144" ht="14.4" x14ac:dyDescent="0.3">
      <c r="AQ203" s="62"/>
      <c r="AR203"/>
      <c r="AS203"/>
      <c r="AT203"/>
      <c r="AU203"/>
      <c r="AV203"/>
      <c r="AW203"/>
      <c r="AX203"/>
      <c r="AY203"/>
      <c r="AZ203"/>
      <c r="BA203"/>
      <c r="BB203"/>
      <c r="BC203"/>
      <c r="BD203"/>
      <c r="BE203" s="62"/>
      <c r="BF203" s="62"/>
      <c r="BG203" s="62"/>
      <c r="BH203" s="62"/>
      <c r="BI203" s="62"/>
      <c r="BJ203" s="62"/>
      <c r="BK203" s="62"/>
      <c r="BL203" s="62"/>
      <c r="BM203" s="62"/>
      <c r="BN203" s="62"/>
      <c r="BO203" s="62"/>
      <c r="BP203" s="62"/>
      <c r="BQ203" s="62"/>
      <c r="BR203" s="62"/>
      <c r="BS203" s="62"/>
      <c r="BT203" s="62"/>
      <c r="BU203" s="62"/>
      <c r="BV203" s="62"/>
      <c r="BW203" s="62"/>
      <c r="BX203" s="62"/>
      <c r="BY203" s="62"/>
      <c r="BZ203" s="62"/>
      <c r="CA203" s="62"/>
      <c r="CB203" s="62"/>
      <c r="CC203" s="62"/>
      <c r="CD203" s="62"/>
      <c r="CE203" s="62"/>
      <c r="CF203" s="62"/>
      <c r="CG203" s="62"/>
      <c r="CH203" s="62"/>
      <c r="CI203" s="62"/>
      <c r="CJ203" s="62"/>
      <c r="CK203" s="62"/>
      <c r="CL203" s="62"/>
      <c r="CM203" s="62"/>
      <c r="CN203" s="62"/>
      <c r="CO203" s="62"/>
      <c r="CP203" s="62"/>
      <c r="CQ203" s="62"/>
      <c r="CR203" s="62"/>
      <c r="CS203" s="62"/>
      <c r="CT203" s="62"/>
      <c r="CU203" s="62"/>
      <c r="CV203" s="62"/>
      <c r="CW203" s="62"/>
      <c r="CX203" s="62"/>
      <c r="CY203" s="62"/>
      <c r="CZ203" s="62"/>
      <c r="DA203" s="62"/>
      <c r="DB203" s="62"/>
      <c r="DC203" s="62"/>
      <c r="DD203" s="62"/>
      <c r="DE203" s="62"/>
      <c r="DF203" s="62"/>
      <c r="DG203" s="62"/>
      <c r="DH203" s="62"/>
      <c r="DI203" s="62"/>
      <c r="DJ203" s="62"/>
      <c r="DK203" s="62"/>
      <c r="DL203" s="62"/>
      <c r="DM203" s="62"/>
      <c r="DN203" s="62"/>
      <c r="DO203" s="62"/>
      <c r="DP203" s="62"/>
      <c r="DQ203" s="62"/>
      <c r="DR203" s="62"/>
      <c r="DS203" s="62"/>
      <c r="DT203" s="62"/>
      <c r="DU203" s="62"/>
      <c r="DV203" s="62"/>
      <c r="DW203" s="62"/>
      <c r="DX203" s="62"/>
      <c r="DY203" s="62"/>
      <c r="DZ203" s="62"/>
      <c r="EA203" s="62"/>
      <c r="EB203" s="62"/>
      <c r="EC203" s="62"/>
      <c r="ED203" s="62"/>
      <c r="EE203" s="62"/>
      <c r="EF203" s="62"/>
      <c r="EG203" s="62"/>
      <c r="EH203" s="62"/>
      <c r="EI203" s="62"/>
      <c r="EJ203" s="62"/>
      <c r="EK203" s="62"/>
      <c r="EL203" s="62"/>
      <c r="EM203" s="62"/>
      <c r="EN203" s="62"/>
    </row>
    <row r="204" spans="1:144" ht="14.4" x14ac:dyDescent="0.3">
      <c r="AQ204" s="62"/>
      <c r="AR204"/>
      <c r="AS204"/>
      <c r="AT204"/>
      <c r="AU204"/>
      <c r="AV204"/>
      <c r="AW204"/>
      <c r="AX204"/>
      <c r="AY204"/>
      <c r="AZ204"/>
      <c r="BA204"/>
      <c r="BB204"/>
      <c r="BC204"/>
      <c r="BD204"/>
      <c r="BE204" s="62"/>
      <c r="BF204" s="62"/>
      <c r="BG204" s="62"/>
      <c r="BH204" s="62"/>
      <c r="BI204" s="62"/>
      <c r="BJ204" s="62"/>
      <c r="BK204" s="62"/>
      <c r="BL204" s="62"/>
      <c r="BM204" s="62"/>
      <c r="BN204" s="62"/>
      <c r="BO204" s="62"/>
      <c r="BP204" s="62"/>
      <c r="BQ204" s="62"/>
      <c r="BR204" s="62"/>
      <c r="BS204" s="62"/>
      <c r="BT204" s="62"/>
      <c r="BU204" s="62"/>
      <c r="BV204" s="62"/>
      <c r="BW204" s="62"/>
      <c r="BX204" s="62"/>
      <c r="BY204" s="62"/>
      <c r="BZ204" s="62"/>
      <c r="CA204" s="62"/>
      <c r="CB204" s="62"/>
      <c r="CC204" s="62"/>
      <c r="CD204" s="62"/>
      <c r="CE204" s="62"/>
      <c r="CF204" s="62"/>
      <c r="CG204" s="62"/>
      <c r="CH204" s="62"/>
      <c r="CI204" s="62"/>
      <c r="CJ204" s="62"/>
      <c r="CK204" s="62"/>
      <c r="CL204" s="62"/>
      <c r="CM204" s="62"/>
      <c r="CN204" s="62"/>
      <c r="CO204" s="62"/>
      <c r="CP204" s="62"/>
      <c r="CQ204" s="62"/>
      <c r="CR204" s="62"/>
      <c r="CS204" s="62"/>
      <c r="CT204" s="62"/>
      <c r="CU204" s="62"/>
      <c r="CV204" s="62"/>
      <c r="CW204" s="62"/>
      <c r="CX204" s="62"/>
      <c r="CY204" s="62"/>
      <c r="CZ204" s="62"/>
      <c r="DA204" s="62"/>
      <c r="DB204" s="62"/>
      <c r="DC204" s="62"/>
      <c r="DD204" s="62"/>
      <c r="DE204" s="62"/>
      <c r="DF204" s="62"/>
      <c r="DG204" s="62"/>
      <c r="DH204" s="62"/>
      <c r="DI204" s="62"/>
      <c r="DJ204" s="62"/>
      <c r="DK204" s="62"/>
      <c r="DL204" s="62"/>
      <c r="DM204" s="62"/>
      <c r="DN204" s="62"/>
      <c r="DO204" s="62"/>
      <c r="DP204" s="62"/>
      <c r="DQ204" s="62"/>
      <c r="DR204" s="62"/>
      <c r="DS204" s="62"/>
      <c r="DT204" s="62"/>
      <c r="DU204" s="62"/>
      <c r="DV204" s="62"/>
      <c r="DW204" s="62"/>
      <c r="DX204" s="62"/>
      <c r="DY204" s="62"/>
      <c r="DZ204" s="62"/>
      <c r="EA204" s="62"/>
      <c r="EB204" s="62"/>
      <c r="EC204" s="62"/>
      <c r="ED204" s="62"/>
      <c r="EE204" s="62"/>
      <c r="EF204" s="62"/>
      <c r="EG204" s="62"/>
      <c r="EH204" s="62"/>
      <c r="EI204" s="62"/>
      <c r="EJ204" s="62"/>
      <c r="EK204" s="62"/>
      <c r="EL204" s="62"/>
      <c r="EM204" s="62"/>
      <c r="EN204" s="62"/>
    </row>
    <row r="205" spans="1:144" ht="14.4" x14ac:dyDescent="0.3">
      <c r="AQ205" s="62"/>
      <c r="AR205"/>
      <c r="AS205"/>
      <c r="AT205"/>
      <c r="AU205"/>
      <c r="AV205"/>
      <c r="AW205"/>
      <c r="AX205"/>
      <c r="AY205"/>
      <c r="AZ205"/>
      <c r="BA205"/>
      <c r="BB205"/>
      <c r="BC205"/>
      <c r="BD205"/>
      <c r="BE205" s="62"/>
      <c r="BF205" s="62"/>
      <c r="BG205" s="62"/>
      <c r="BH205" s="62"/>
      <c r="BI205" s="62"/>
      <c r="BJ205" s="62"/>
      <c r="BK205" s="62"/>
      <c r="BL205" s="62"/>
      <c r="BM205" s="62"/>
      <c r="BN205" s="62"/>
      <c r="BO205" s="62"/>
      <c r="BP205" s="62"/>
      <c r="BQ205" s="62"/>
      <c r="BR205" s="62"/>
      <c r="BS205" s="62"/>
      <c r="BT205" s="62"/>
      <c r="BU205" s="62"/>
      <c r="BV205" s="62"/>
      <c r="BW205" s="62"/>
      <c r="BX205" s="62"/>
      <c r="BY205" s="62"/>
      <c r="BZ205" s="62"/>
      <c r="CA205" s="62"/>
      <c r="CB205" s="62"/>
      <c r="CC205" s="62"/>
      <c r="CD205" s="62"/>
      <c r="CE205" s="62"/>
      <c r="CF205" s="62"/>
      <c r="CG205" s="62"/>
      <c r="CH205" s="62"/>
      <c r="CI205" s="62"/>
      <c r="CJ205" s="62"/>
      <c r="CK205" s="62"/>
      <c r="CL205" s="62"/>
      <c r="CM205" s="62"/>
      <c r="CN205" s="62"/>
      <c r="CO205" s="62"/>
      <c r="CP205" s="62"/>
      <c r="CQ205" s="62"/>
      <c r="CR205" s="62"/>
      <c r="CS205" s="62"/>
      <c r="CT205" s="62"/>
      <c r="CU205" s="62"/>
      <c r="CV205" s="62"/>
      <c r="CW205" s="62"/>
      <c r="CX205" s="62"/>
      <c r="CY205" s="62"/>
      <c r="CZ205" s="62"/>
      <c r="DA205" s="62"/>
      <c r="DB205" s="62"/>
      <c r="DC205" s="62"/>
      <c r="DD205" s="62"/>
      <c r="DE205" s="62"/>
      <c r="DF205" s="62"/>
      <c r="DG205" s="62"/>
      <c r="DH205" s="62"/>
      <c r="DI205" s="62"/>
      <c r="DJ205" s="62"/>
      <c r="DK205" s="62"/>
      <c r="DL205" s="62"/>
      <c r="DM205" s="62"/>
      <c r="DN205" s="62"/>
      <c r="DO205" s="62"/>
      <c r="DP205" s="62"/>
      <c r="DQ205" s="62"/>
      <c r="DR205" s="62"/>
      <c r="DS205" s="62"/>
      <c r="DT205" s="62"/>
      <c r="DU205" s="62"/>
      <c r="DV205" s="62"/>
      <c r="DW205" s="62"/>
      <c r="DX205" s="62"/>
      <c r="DY205" s="62"/>
      <c r="DZ205" s="62"/>
      <c r="EA205" s="62"/>
      <c r="EB205" s="62"/>
      <c r="EC205" s="62"/>
      <c r="ED205" s="62"/>
      <c r="EE205" s="62"/>
      <c r="EF205" s="62"/>
      <c r="EG205" s="62"/>
      <c r="EH205" s="62"/>
      <c r="EI205" s="62"/>
      <c r="EJ205" s="62"/>
      <c r="EK205" s="62"/>
      <c r="EL205" s="62"/>
      <c r="EM205" s="62"/>
      <c r="EN205" s="62"/>
    </row>
    <row r="206" spans="1:144" ht="14.4" x14ac:dyDescent="0.3">
      <c r="AQ206" s="62"/>
      <c r="AR206"/>
      <c r="AS206"/>
      <c r="AT206"/>
      <c r="AU206"/>
      <c r="AV206"/>
      <c r="AW206"/>
      <c r="AX206"/>
      <c r="AY206"/>
      <c r="AZ206"/>
      <c r="BA206"/>
      <c r="BB206"/>
      <c r="BC206"/>
      <c r="BD206"/>
      <c r="BE206" s="62"/>
      <c r="BF206" s="62"/>
      <c r="BG206" s="62"/>
      <c r="BH206" s="62"/>
      <c r="BI206" s="62"/>
      <c r="BJ206" s="62"/>
      <c r="BK206" s="62"/>
      <c r="BL206" s="62"/>
      <c r="BM206" s="62"/>
      <c r="BN206" s="62"/>
      <c r="BO206" s="62"/>
      <c r="BP206" s="62"/>
      <c r="BQ206" s="62"/>
      <c r="BR206" s="62"/>
      <c r="BS206" s="62"/>
      <c r="BT206" s="62"/>
      <c r="BU206" s="62"/>
      <c r="BV206" s="62"/>
      <c r="BW206" s="62"/>
      <c r="BX206" s="62"/>
      <c r="BY206" s="62"/>
      <c r="BZ206" s="62"/>
      <c r="CA206" s="62"/>
      <c r="CB206" s="62"/>
      <c r="CC206" s="62"/>
      <c r="CD206" s="62"/>
      <c r="CE206" s="62"/>
      <c r="CF206" s="62"/>
      <c r="CG206" s="62"/>
      <c r="CH206" s="62"/>
      <c r="CI206" s="62"/>
      <c r="CJ206" s="62"/>
      <c r="CK206" s="62"/>
      <c r="CL206" s="62"/>
      <c r="CM206" s="62"/>
      <c r="CN206" s="62"/>
      <c r="CO206" s="62"/>
      <c r="CP206" s="62"/>
      <c r="CQ206" s="62"/>
      <c r="CR206" s="62"/>
      <c r="CS206" s="62"/>
      <c r="CT206" s="62"/>
      <c r="CU206" s="62"/>
      <c r="CV206" s="62"/>
      <c r="CW206" s="62"/>
      <c r="CX206" s="62"/>
      <c r="CY206" s="62"/>
      <c r="CZ206" s="62"/>
      <c r="DA206" s="62"/>
      <c r="DB206" s="62"/>
      <c r="DC206" s="62"/>
      <c r="DD206" s="62"/>
      <c r="DE206" s="62"/>
      <c r="DF206" s="62"/>
      <c r="DG206" s="62"/>
      <c r="DH206" s="62"/>
      <c r="DI206" s="62"/>
      <c r="DJ206" s="62"/>
      <c r="DK206" s="62"/>
      <c r="DL206" s="62"/>
      <c r="DM206" s="62"/>
      <c r="DN206" s="62"/>
      <c r="DO206" s="62"/>
      <c r="DP206" s="62"/>
      <c r="DQ206" s="62"/>
      <c r="DR206" s="62"/>
      <c r="DS206" s="62"/>
      <c r="DT206" s="62"/>
      <c r="DU206" s="62"/>
      <c r="DV206" s="62"/>
      <c r="DW206" s="62"/>
      <c r="DX206" s="62"/>
      <c r="DY206" s="62"/>
      <c r="DZ206" s="62"/>
      <c r="EA206" s="62"/>
      <c r="EB206" s="62"/>
      <c r="EC206" s="62"/>
      <c r="ED206" s="62"/>
      <c r="EE206" s="62"/>
      <c r="EF206" s="62"/>
      <c r="EG206" s="62"/>
      <c r="EH206" s="62"/>
      <c r="EI206" s="62"/>
      <c r="EJ206" s="62"/>
      <c r="EK206" s="62"/>
      <c r="EL206" s="62"/>
      <c r="EM206" s="62"/>
      <c r="EN206" s="62"/>
    </row>
    <row r="207" spans="1:144" ht="14.4" x14ac:dyDescent="0.3">
      <c r="AQ207" s="62"/>
      <c r="AR207"/>
      <c r="AS207"/>
      <c r="AT207"/>
      <c r="AU207"/>
      <c r="AV207"/>
      <c r="AW207"/>
      <c r="AX207"/>
      <c r="AY207"/>
      <c r="AZ207"/>
      <c r="BA207"/>
      <c r="BB207"/>
      <c r="BC207"/>
      <c r="BD207"/>
      <c r="BE207" s="62"/>
      <c r="BF207" s="62"/>
      <c r="BG207" s="62"/>
      <c r="BH207" s="62"/>
      <c r="BI207" s="62"/>
      <c r="BJ207" s="62"/>
      <c r="BK207" s="62"/>
      <c r="BL207" s="62"/>
      <c r="BM207" s="62"/>
      <c r="BN207" s="62"/>
      <c r="BO207" s="62"/>
      <c r="BP207" s="62"/>
      <c r="BQ207" s="62"/>
      <c r="BR207" s="62"/>
      <c r="BS207" s="62"/>
      <c r="BT207" s="62"/>
      <c r="BU207" s="62"/>
      <c r="BV207" s="62"/>
      <c r="BW207" s="62"/>
      <c r="BX207" s="62"/>
      <c r="BY207" s="62"/>
      <c r="BZ207" s="62"/>
      <c r="CA207" s="62"/>
      <c r="CB207" s="62"/>
      <c r="CC207" s="62"/>
      <c r="CD207" s="62"/>
      <c r="CE207" s="62"/>
      <c r="CF207" s="62"/>
      <c r="CG207" s="62"/>
      <c r="CH207" s="62"/>
      <c r="CI207" s="62"/>
      <c r="CJ207" s="62"/>
      <c r="CK207" s="62"/>
      <c r="CL207" s="62"/>
      <c r="CM207" s="62"/>
      <c r="CN207" s="62"/>
      <c r="CO207" s="62"/>
      <c r="CP207" s="62"/>
      <c r="CQ207" s="62"/>
      <c r="CR207" s="62"/>
      <c r="CS207" s="62"/>
      <c r="CT207" s="62"/>
      <c r="CU207" s="62"/>
      <c r="CV207" s="62"/>
      <c r="CW207" s="62"/>
      <c r="CX207" s="62"/>
      <c r="CY207" s="62"/>
      <c r="CZ207" s="62"/>
      <c r="DA207" s="62"/>
      <c r="DB207" s="62"/>
      <c r="DC207" s="62"/>
      <c r="DD207" s="62"/>
      <c r="DE207" s="62"/>
      <c r="DF207" s="62"/>
      <c r="DG207" s="62"/>
      <c r="DH207" s="62"/>
      <c r="DI207" s="62"/>
      <c r="DJ207" s="62"/>
      <c r="DK207" s="62"/>
      <c r="DL207" s="62"/>
      <c r="DM207" s="62"/>
      <c r="DN207" s="62"/>
      <c r="DO207" s="62"/>
      <c r="DP207" s="62"/>
      <c r="DQ207" s="62"/>
      <c r="DR207" s="62"/>
      <c r="DS207" s="62"/>
      <c r="DT207" s="62"/>
      <c r="DU207" s="62"/>
      <c r="DV207" s="62"/>
      <c r="DW207" s="62"/>
      <c r="DX207" s="62"/>
      <c r="DY207" s="62"/>
      <c r="DZ207" s="62"/>
      <c r="EA207" s="62"/>
      <c r="EB207" s="62"/>
      <c r="EC207" s="62"/>
      <c r="ED207" s="62"/>
      <c r="EE207" s="62"/>
      <c r="EF207" s="62"/>
      <c r="EG207" s="62"/>
      <c r="EH207" s="62"/>
      <c r="EI207" s="62"/>
      <c r="EJ207" s="62"/>
      <c r="EK207" s="62"/>
      <c r="EL207" s="62"/>
      <c r="EM207" s="62"/>
      <c r="EN207" s="62"/>
    </row>
    <row r="208" spans="1:144" ht="14.4" x14ac:dyDescent="0.3">
      <c r="AQ208" s="62"/>
      <c r="AR208"/>
      <c r="AS208"/>
      <c r="AT208"/>
      <c r="AU208"/>
      <c r="AV208"/>
      <c r="AW208"/>
      <c r="AX208"/>
      <c r="AY208"/>
      <c r="AZ208"/>
      <c r="BA208"/>
      <c r="BB208"/>
      <c r="BC208"/>
      <c r="BD208"/>
      <c r="BE208" s="62"/>
      <c r="BF208" s="62"/>
      <c r="BG208" s="62"/>
      <c r="BH208" s="62"/>
      <c r="BI208" s="62"/>
      <c r="BJ208" s="62"/>
      <c r="BK208" s="62"/>
      <c r="BL208" s="62"/>
      <c r="BM208" s="62"/>
      <c r="BN208" s="62"/>
      <c r="BO208" s="62"/>
      <c r="BP208" s="62"/>
      <c r="BQ208" s="62"/>
      <c r="BR208" s="62"/>
      <c r="BS208" s="62"/>
      <c r="BT208" s="62"/>
      <c r="BU208" s="62"/>
      <c r="BV208" s="62"/>
      <c r="BW208" s="62"/>
      <c r="BX208" s="62"/>
      <c r="BY208" s="62"/>
      <c r="BZ208" s="62"/>
      <c r="CA208" s="62"/>
      <c r="CB208" s="62"/>
      <c r="CC208" s="62"/>
      <c r="CD208" s="62"/>
      <c r="CE208" s="62"/>
      <c r="CF208" s="62"/>
      <c r="CG208" s="62"/>
      <c r="CH208" s="62"/>
      <c r="CI208" s="62"/>
      <c r="CJ208" s="62"/>
      <c r="CK208" s="62"/>
      <c r="CL208" s="62"/>
      <c r="CM208" s="62"/>
      <c r="CN208" s="62"/>
      <c r="CO208" s="62"/>
      <c r="CP208" s="62"/>
      <c r="CQ208" s="62"/>
      <c r="CR208" s="62"/>
      <c r="CS208" s="62"/>
      <c r="CT208" s="62"/>
      <c r="CU208" s="62"/>
      <c r="CV208" s="62"/>
      <c r="CW208" s="62"/>
      <c r="CX208" s="62"/>
      <c r="CY208" s="62"/>
      <c r="CZ208" s="62"/>
      <c r="DA208" s="62"/>
      <c r="DB208" s="62"/>
      <c r="DC208" s="62"/>
      <c r="DD208" s="62"/>
      <c r="DE208" s="62"/>
      <c r="DF208" s="62"/>
      <c r="DG208" s="62"/>
      <c r="DH208" s="62"/>
      <c r="DI208" s="62"/>
      <c r="DJ208" s="62"/>
      <c r="DK208" s="62"/>
      <c r="DL208" s="62"/>
      <c r="DM208" s="62"/>
      <c r="DN208" s="62"/>
      <c r="DO208" s="62"/>
      <c r="DP208" s="62"/>
      <c r="DQ208" s="62"/>
      <c r="DR208" s="62"/>
      <c r="DS208" s="62"/>
      <c r="DT208" s="62"/>
      <c r="DU208" s="62"/>
      <c r="DV208" s="62"/>
      <c r="DW208" s="62"/>
      <c r="DX208" s="62"/>
      <c r="DY208" s="62"/>
      <c r="DZ208" s="62"/>
      <c r="EA208" s="62"/>
      <c r="EB208" s="62"/>
      <c r="EC208" s="62"/>
      <c r="ED208" s="62"/>
      <c r="EE208" s="62"/>
      <c r="EF208" s="62"/>
      <c r="EG208" s="62"/>
      <c r="EH208" s="62"/>
      <c r="EI208" s="62"/>
      <c r="EJ208" s="62"/>
      <c r="EK208" s="62"/>
      <c r="EL208" s="62"/>
      <c r="EM208" s="62"/>
      <c r="EN208" s="62"/>
    </row>
    <row r="209" spans="43:144" ht="14.4" x14ac:dyDescent="0.3">
      <c r="AQ209" s="62"/>
      <c r="AR209"/>
      <c r="AS209"/>
      <c r="AT209"/>
      <c r="AU209"/>
      <c r="AV209"/>
      <c r="AW209"/>
      <c r="AX209"/>
      <c r="AY209"/>
      <c r="AZ209"/>
      <c r="BA209"/>
      <c r="BB209"/>
      <c r="BC209"/>
      <c r="BD209"/>
      <c r="BE209" s="62"/>
      <c r="BF209" s="62"/>
      <c r="BG209" s="62"/>
      <c r="BH209" s="62"/>
      <c r="BI209" s="62"/>
      <c r="BJ209" s="62"/>
      <c r="BK209" s="62"/>
      <c r="BL209" s="62"/>
      <c r="BM209" s="62"/>
      <c r="BN209" s="62"/>
      <c r="BO209" s="62"/>
      <c r="BP209" s="62"/>
      <c r="BQ209" s="62"/>
      <c r="BR209" s="62"/>
      <c r="BS209" s="62"/>
      <c r="BT209" s="62"/>
      <c r="BU209" s="62"/>
      <c r="BV209" s="62"/>
      <c r="BW209" s="62"/>
      <c r="BX209" s="62"/>
      <c r="BY209" s="62"/>
      <c r="BZ209" s="62"/>
      <c r="CA209" s="62"/>
      <c r="CB209" s="62"/>
      <c r="CC209" s="62"/>
      <c r="CD209" s="62"/>
      <c r="CE209" s="62"/>
      <c r="CF209" s="62"/>
      <c r="CG209" s="62"/>
      <c r="CH209" s="62"/>
      <c r="CI209" s="62"/>
      <c r="CJ209" s="62"/>
      <c r="CK209" s="62"/>
      <c r="CL209" s="62"/>
      <c r="CM209" s="62"/>
      <c r="CN209" s="62"/>
      <c r="CO209" s="62"/>
      <c r="CP209" s="62"/>
      <c r="CQ209" s="62"/>
      <c r="CR209" s="62"/>
      <c r="CS209" s="62"/>
      <c r="CT209" s="62"/>
      <c r="CU209" s="62"/>
      <c r="CV209" s="62"/>
      <c r="CW209" s="62"/>
      <c r="CX209" s="62"/>
      <c r="CY209" s="62"/>
      <c r="CZ209" s="62"/>
      <c r="DA209" s="62"/>
      <c r="DB209" s="62"/>
      <c r="DC209" s="62"/>
      <c r="DD209" s="62"/>
      <c r="DE209" s="62"/>
      <c r="DF209" s="62"/>
      <c r="DG209" s="62"/>
      <c r="DH209" s="62"/>
      <c r="DI209" s="62"/>
      <c r="DJ209" s="62"/>
      <c r="DK209" s="62"/>
      <c r="DL209" s="62"/>
      <c r="DM209" s="62"/>
      <c r="DN209" s="62"/>
      <c r="DO209" s="62"/>
      <c r="DP209" s="62"/>
      <c r="DQ209" s="62"/>
      <c r="DR209" s="62"/>
      <c r="DS209" s="62"/>
      <c r="DT209" s="62"/>
      <c r="DU209" s="62"/>
      <c r="DV209" s="62"/>
      <c r="DW209" s="62"/>
      <c r="DX209" s="62"/>
      <c r="DY209" s="62"/>
      <c r="DZ209" s="62"/>
      <c r="EA209" s="62"/>
      <c r="EB209" s="62"/>
      <c r="EC209" s="62"/>
      <c r="ED209" s="62"/>
      <c r="EE209" s="62"/>
      <c r="EF209" s="62"/>
      <c r="EG209" s="62"/>
      <c r="EH209" s="62"/>
      <c r="EI209" s="62"/>
      <c r="EJ209" s="62"/>
      <c r="EK209" s="62"/>
      <c r="EL209" s="62"/>
      <c r="EM209" s="62"/>
      <c r="EN209" s="62"/>
    </row>
    <row r="210" spans="43:144" ht="14.4" x14ac:dyDescent="0.3">
      <c r="AQ210" s="62"/>
      <c r="AR210"/>
      <c r="AS210"/>
      <c r="AT210"/>
      <c r="AU210"/>
      <c r="AV210"/>
      <c r="AW210"/>
      <c r="AX210"/>
      <c r="AY210"/>
      <c r="AZ210"/>
      <c r="BA210"/>
      <c r="BB210"/>
      <c r="BC210"/>
      <c r="BD210"/>
      <c r="BE210" s="62"/>
      <c r="BF210" s="62"/>
      <c r="BG210" s="62"/>
      <c r="BH210" s="62"/>
      <c r="BI210" s="62"/>
      <c r="BJ210" s="62"/>
      <c r="BK210" s="62"/>
      <c r="BL210" s="62"/>
      <c r="BM210" s="62"/>
      <c r="BN210" s="62"/>
      <c r="BO210" s="62"/>
      <c r="BP210" s="62"/>
      <c r="BQ210" s="62"/>
      <c r="BR210" s="62"/>
      <c r="BS210" s="62"/>
      <c r="BT210" s="62"/>
      <c r="BU210" s="62"/>
      <c r="BV210" s="62"/>
      <c r="BW210" s="62"/>
      <c r="BX210" s="62"/>
      <c r="BY210" s="62"/>
      <c r="BZ210" s="62"/>
      <c r="CA210" s="62"/>
      <c r="CB210" s="62"/>
      <c r="CC210" s="62"/>
      <c r="CD210" s="62"/>
      <c r="CE210" s="62"/>
      <c r="CF210" s="62"/>
      <c r="CG210" s="62"/>
      <c r="CH210" s="62"/>
      <c r="CI210" s="62"/>
      <c r="CJ210" s="62"/>
      <c r="CK210" s="62"/>
      <c r="CL210" s="62"/>
      <c r="CM210" s="62"/>
      <c r="CN210" s="62"/>
      <c r="CO210" s="62"/>
      <c r="CP210" s="62"/>
      <c r="CQ210" s="62"/>
      <c r="CR210" s="62"/>
      <c r="CS210" s="62"/>
      <c r="CT210" s="62"/>
      <c r="CU210" s="62"/>
      <c r="CV210" s="62"/>
      <c r="CW210" s="62"/>
      <c r="CX210" s="62"/>
      <c r="CY210" s="62"/>
      <c r="CZ210" s="62"/>
      <c r="DA210" s="62"/>
      <c r="DB210" s="62"/>
      <c r="DC210" s="62"/>
      <c r="DD210" s="62"/>
      <c r="DE210" s="62"/>
      <c r="DF210" s="62"/>
      <c r="DG210" s="62"/>
      <c r="DH210" s="62"/>
      <c r="DI210" s="62"/>
      <c r="DJ210" s="62"/>
      <c r="DK210" s="62"/>
      <c r="DL210" s="62"/>
      <c r="DM210" s="62"/>
      <c r="DN210" s="62"/>
      <c r="DO210" s="62"/>
      <c r="DP210" s="62"/>
      <c r="DQ210" s="62"/>
      <c r="DR210" s="62"/>
      <c r="DS210" s="62"/>
      <c r="DT210" s="62"/>
      <c r="DU210" s="62"/>
      <c r="DV210" s="62"/>
      <c r="DW210" s="62"/>
      <c r="DX210" s="62"/>
      <c r="DY210" s="62"/>
      <c r="DZ210" s="62"/>
      <c r="EA210" s="62"/>
      <c r="EB210" s="62"/>
      <c r="EC210" s="62"/>
      <c r="ED210" s="62"/>
      <c r="EE210" s="62"/>
      <c r="EF210" s="62"/>
      <c r="EG210" s="62"/>
      <c r="EH210" s="62"/>
      <c r="EI210" s="62"/>
      <c r="EJ210" s="62"/>
      <c r="EK210" s="62"/>
      <c r="EL210" s="62"/>
      <c r="EM210" s="62"/>
      <c r="EN210" s="62"/>
    </row>
    <row r="211" spans="43:144" ht="14.4" x14ac:dyDescent="0.3">
      <c r="AQ211" s="62"/>
      <c r="AR211"/>
      <c r="AS211"/>
      <c r="AT211"/>
      <c r="AU211"/>
      <c r="AV211"/>
      <c r="AW211"/>
      <c r="AX211"/>
      <c r="AY211"/>
      <c r="AZ211"/>
      <c r="BA211"/>
      <c r="BB211"/>
      <c r="BC211"/>
      <c r="BD211"/>
      <c r="BE211" s="62"/>
      <c r="BF211" s="62"/>
      <c r="BG211" s="62"/>
      <c r="BH211" s="62"/>
      <c r="BI211" s="62"/>
      <c r="BJ211" s="62"/>
      <c r="BK211" s="62"/>
      <c r="BL211" s="62"/>
      <c r="BM211" s="62"/>
      <c r="BN211" s="62"/>
      <c r="BO211" s="62"/>
      <c r="BP211" s="62"/>
      <c r="BQ211" s="62"/>
      <c r="BR211" s="62"/>
      <c r="BS211" s="62"/>
      <c r="BT211" s="62"/>
      <c r="BU211" s="62"/>
      <c r="BV211" s="62"/>
      <c r="BW211" s="62"/>
      <c r="BX211" s="62"/>
      <c r="BY211" s="62"/>
      <c r="BZ211" s="62"/>
      <c r="CA211" s="62"/>
      <c r="CB211" s="62"/>
      <c r="CC211" s="62"/>
      <c r="CD211" s="62"/>
      <c r="CE211" s="62"/>
      <c r="CF211" s="62"/>
      <c r="CG211" s="62"/>
      <c r="CH211" s="62"/>
      <c r="CI211" s="62"/>
      <c r="CJ211" s="62"/>
      <c r="CK211" s="62"/>
      <c r="CL211" s="62"/>
      <c r="CM211" s="62"/>
      <c r="CN211" s="62"/>
      <c r="CO211" s="62"/>
      <c r="CP211" s="62"/>
      <c r="CQ211" s="62"/>
      <c r="CR211" s="62"/>
      <c r="CS211" s="62"/>
      <c r="CT211" s="62"/>
      <c r="CU211" s="62"/>
      <c r="CV211" s="62"/>
      <c r="CW211" s="62"/>
      <c r="CX211" s="62"/>
      <c r="CY211" s="62"/>
      <c r="CZ211" s="62"/>
      <c r="DA211" s="62"/>
      <c r="DB211" s="62"/>
      <c r="DC211" s="62"/>
      <c r="DD211" s="62"/>
      <c r="DE211" s="62"/>
      <c r="DF211" s="62"/>
      <c r="DG211" s="62"/>
      <c r="DH211" s="62"/>
      <c r="DI211" s="62"/>
      <c r="DJ211" s="62"/>
      <c r="DK211" s="62"/>
      <c r="DL211" s="62"/>
      <c r="DM211" s="62"/>
      <c r="DN211" s="62"/>
      <c r="DO211" s="62"/>
      <c r="DP211" s="62"/>
      <c r="DQ211" s="62"/>
      <c r="DR211" s="62"/>
      <c r="DS211" s="62"/>
      <c r="DT211" s="62"/>
      <c r="DU211" s="62"/>
      <c r="DV211" s="62"/>
      <c r="DW211" s="62"/>
      <c r="DX211" s="62"/>
      <c r="DY211" s="62"/>
      <c r="DZ211" s="62"/>
      <c r="EA211" s="62"/>
      <c r="EB211" s="62"/>
      <c r="EC211" s="62"/>
      <c r="ED211" s="62"/>
      <c r="EE211" s="62"/>
      <c r="EF211" s="62"/>
      <c r="EG211" s="62"/>
      <c r="EH211" s="62"/>
      <c r="EI211" s="62"/>
      <c r="EJ211" s="62"/>
      <c r="EK211" s="62"/>
      <c r="EL211" s="62"/>
      <c r="EM211" s="62"/>
      <c r="EN211" s="62"/>
    </row>
    <row r="212" spans="43:144" ht="14.4" x14ac:dyDescent="0.3">
      <c r="AQ212" s="62"/>
      <c r="AR212"/>
      <c r="AS212"/>
      <c r="AT212"/>
      <c r="AU212"/>
      <c r="AV212"/>
      <c r="AW212"/>
      <c r="AX212"/>
      <c r="AY212"/>
      <c r="AZ212"/>
      <c r="BA212"/>
      <c r="BB212"/>
      <c r="BC212"/>
      <c r="BD212"/>
      <c r="BE212" s="62"/>
      <c r="BF212" s="62"/>
      <c r="BG212" s="62"/>
      <c r="BH212" s="62"/>
      <c r="BI212" s="62"/>
      <c r="BJ212" s="62"/>
      <c r="BK212" s="62"/>
      <c r="BL212" s="62"/>
      <c r="BM212" s="62"/>
      <c r="BN212" s="62"/>
      <c r="BO212" s="62"/>
      <c r="BP212" s="62"/>
      <c r="BQ212" s="62"/>
      <c r="BR212" s="62"/>
      <c r="BS212" s="62"/>
      <c r="BT212" s="62"/>
      <c r="BU212" s="62"/>
      <c r="BV212" s="62"/>
      <c r="BW212" s="62"/>
      <c r="BX212" s="62"/>
      <c r="BY212" s="62"/>
      <c r="BZ212" s="62"/>
      <c r="CA212" s="62"/>
      <c r="CB212" s="62"/>
      <c r="CC212" s="62"/>
      <c r="CD212" s="62"/>
      <c r="CE212" s="62"/>
      <c r="CF212" s="62"/>
      <c r="CG212" s="62"/>
      <c r="CH212" s="62"/>
      <c r="CI212" s="62"/>
      <c r="CJ212" s="62"/>
      <c r="CK212" s="62"/>
      <c r="CL212" s="62"/>
      <c r="CM212" s="62"/>
      <c r="CN212" s="62"/>
      <c r="CO212" s="62"/>
      <c r="CP212" s="62"/>
      <c r="CQ212" s="62"/>
      <c r="CR212" s="62"/>
      <c r="CS212" s="62"/>
      <c r="CT212" s="62"/>
      <c r="CU212" s="62"/>
      <c r="CV212" s="62"/>
      <c r="CW212" s="62"/>
      <c r="CX212" s="62"/>
      <c r="CY212" s="62"/>
      <c r="CZ212" s="62"/>
      <c r="DA212" s="62"/>
      <c r="DB212" s="62"/>
      <c r="DC212" s="62"/>
      <c r="DD212" s="62"/>
      <c r="DE212" s="62"/>
      <c r="DF212" s="62"/>
      <c r="DG212" s="62"/>
      <c r="DH212" s="62"/>
      <c r="DI212" s="62"/>
      <c r="DJ212" s="62"/>
      <c r="DK212" s="62"/>
      <c r="DL212" s="62"/>
      <c r="DM212" s="62"/>
      <c r="DN212" s="62"/>
      <c r="DO212" s="62"/>
      <c r="DP212" s="62"/>
      <c r="DQ212" s="62"/>
      <c r="DR212" s="62"/>
      <c r="DS212" s="62"/>
      <c r="DT212" s="62"/>
      <c r="DU212" s="62"/>
      <c r="DV212" s="62"/>
      <c r="DW212" s="62"/>
      <c r="DX212" s="62"/>
      <c r="DY212" s="62"/>
      <c r="DZ212" s="62"/>
      <c r="EA212" s="62"/>
      <c r="EB212" s="62"/>
      <c r="EC212" s="62"/>
      <c r="ED212" s="62"/>
      <c r="EE212" s="62"/>
      <c r="EF212" s="62"/>
      <c r="EG212" s="62"/>
      <c r="EH212" s="62"/>
      <c r="EI212" s="62"/>
      <c r="EJ212" s="62"/>
      <c r="EK212" s="62"/>
      <c r="EL212" s="62"/>
      <c r="EM212" s="62"/>
      <c r="EN212" s="62"/>
    </row>
    <row r="213" spans="43:144" ht="14.4" x14ac:dyDescent="0.3">
      <c r="AQ213" s="62"/>
      <c r="AR213"/>
      <c r="AS213"/>
      <c r="AT213"/>
      <c r="AU213"/>
      <c r="AV213"/>
      <c r="AW213"/>
      <c r="AX213"/>
      <c r="AY213"/>
      <c r="AZ213"/>
      <c r="BA213"/>
      <c r="BB213"/>
      <c r="BC213"/>
      <c r="BD213"/>
      <c r="BE213" s="62"/>
      <c r="BF213" s="62"/>
      <c r="BG213" s="62"/>
      <c r="BH213" s="62"/>
      <c r="BI213" s="62"/>
      <c r="BJ213" s="62"/>
      <c r="BK213" s="62"/>
      <c r="BL213" s="62"/>
      <c r="BM213" s="62"/>
      <c r="BN213" s="62"/>
      <c r="BO213" s="62"/>
      <c r="BP213" s="62"/>
      <c r="BQ213" s="62"/>
      <c r="BR213" s="62"/>
      <c r="BS213" s="62"/>
      <c r="BT213" s="62"/>
      <c r="BU213" s="62"/>
      <c r="BV213" s="62"/>
      <c r="BW213" s="62"/>
      <c r="BX213" s="62"/>
      <c r="BY213" s="62"/>
      <c r="BZ213" s="62"/>
      <c r="CA213" s="62"/>
      <c r="CB213" s="62"/>
      <c r="CC213" s="62"/>
      <c r="CD213" s="62"/>
      <c r="CE213" s="62"/>
      <c r="CF213" s="62"/>
      <c r="CG213" s="62"/>
      <c r="CH213" s="62"/>
      <c r="CI213" s="62"/>
      <c r="CJ213" s="62"/>
      <c r="CK213" s="62"/>
      <c r="CL213" s="62"/>
      <c r="CM213" s="62"/>
      <c r="CN213" s="62"/>
      <c r="CO213" s="62"/>
      <c r="CP213" s="62"/>
      <c r="CQ213" s="62"/>
      <c r="CR213" s="62"/>
      <c r="CS213" s="62"/>
      <c r="CT213" s="62"/>
      <c r="CU213" s="62"/>
      <c r="CV213" s="62"/>
      <c r="CW213" s="62"/>
      <c r="CX213" s="62"/>
      <c r="CY213" s="62"/>
      <c r="CZ213" s="62"/>
      <c r="DA213" s="62"/>
      <c r="DB213" s="62"/>
      <c r="DC213" s="62"/>
      <c r="DD213" s="62"/>
      <c r="DE213" s="62"/>
      <c r="DF213" s="62"/>
      <c r="DG213" s="62"/>
      <c r="DH213" s="62"/>
      <c r="DI213" s="62"/>
      <c r="DJ213" s="62"/>
      <c r="DK213" s="62"/>
      <c r="DL213" s="62"/>
      <c r="DM213" s="62"/>
      <c r="DN213" s="62"/>
      <c r="DO213" s="62"/>
      <c r="DP213" s="62"/>
      <c r="DQ213" s="62"/>
      <c r="DR213" s="62"/>
      <c r="DS213" s="62"/>
      <c r="DT213" s="62"/>
      <c r="DU213" s="62"/>
      <c r="DV213" s="62"/>
      <c r="DW213" s="62"/>
      <c r="DX213" s="62"/>
      <c r="DY213" s="62"/>
      <c r="DZ213" s="62"/>
      <c r="EA213" s="62"/>
      <c r="EB213" s="62"/>
      <c r="EC213" s="62"/>
      <c r="ED213" s="62"/>
      <c r="EE213" s="62"/>
      <c r="EF213" s="62"/>
      <c r="EG213" s="62"/>
      <c r="EH213" s="62"/>
      <c r="EI213" s="62"/>
      <c r="EJ213" s="62"/>
      <c r="EK213" s="62"/>
      <c r="EL213" s="62"/>
      <c r="EM213" s="62"/>
      <c r="EN213" s="62"/>
    </row>
    <row r="214" spans="43:144" ht="14.4" x14ac:dyDescent="0.3">
      <c r="AQ214" s="62"/>
      <c r="AR214"/>
      <c r="AS214"/>
      <c r="AT214"/>
      <c r="AU214"/>
      <c r="AV214"/>
      <c r="AW214"/>
      <c r="AX214"/>
      <c r="AY214"/>
      <c r="AZ214"/>
      <c r="BA214"/>
      <c r="BB214"/>
      <c r="BC214"/>
      <c r="BD214"/>
      <c r="BE214" s="62"/>
      <c r="BF214" s="62"/>
      <c r="BG214" s="62"/>
      <c r="BH214" s="62"/>
      <c r="BI214" s="62"/>
      <c r="BJ214" s="62"/>
      <c r="BK214" s="62"/>
      <c r="BL214" s="62"/>
      <c r="BM214" s="62"/>
      <c r="BN214" s="62"/>
      <c r="BO214" s="62"/>
      <c r="BP214" s="62"/>
      <c r="BQ214" s="62"/>
      <c r="BR214" s="62"/>
      <c r="BS214" s="62"/>
      <c r="BT214" s="62"/>
      <c r="BU214" s="62"/>
      <c r="BV214" s="62"/>
      <c r="BW214" s="62"/>
      <c r="BX214" s="62"/>
      <c r="BY214" s="62"/>
      <c r="BZ214" s="62"/>
      <c r="CA214" s="62"/>
      <c r="CB214" s="62"/>
      <c r="CC214" s="62"/>
      <c r="CD214" s="62"/>
      <c r="CE214" s="62"/>
      <c r="CF214" s="62"/>
      <c r="CG214" s="62"/>
      <c r="CH214" s="62"/>
      <c r="CI214" s="62"/>
      <c r="CJ214" s="62"/>
      <c r="CK214" s="62"/>
      <c r="CL214" s="62"/>
      <c r="CM214" s="62"/>
      <c r="CN214" s="62"/>
      <c r="CO214" s="62"/>
      <c r="CP214" s="62"/>
      <c r="CQ214" s="62"/>
      <c r="CR214" s="62"/>
      <c r="CS214" s="62"/>
      <c r="CT214" s="62"/>
      <c r="CU214" s="62"/>
      <c r="CV214" s="62"/>
      <c r="CW214" s="62"/>
      <c r="CX214" s="62"/>
      <c r="CY214" s="62"/>
      <c r="CZ214" s="62"/>
      <c r="DA214" s="62"/>
      <c r="DB214" s="62"/>
      <c r="DC214" s="62"/>
      <c r="DD214" s="62"/>
      <c r="DE214" s="62"/>
      <c r="DF214" s="62"/>
      <c r="DG214" s="62"/>
      <c r="DH214" s="62"/>
      <c r="DI214" s="62"/>
      <c r="DJ214" s="62"/>
      <c r="DK214" s="62"/>
      <c r="DL214" s="62"/>
      <c r="DM214" s="62"/>
      <c r="DN214" s="62"/>
      <c r="DO214" s="62"/>
      <c r="DP214" s="62"/>
      <c r="DQ214" s="62"/>
      <c r="DR214" s="62"/>
      <c r="DS214" s="62"/>
      <c r="DT214" s="62"/>
      <c r="DU214" s="62"/>
      <c r="DV214" s="62"/>
      <c r="DW214" s="62"/>
      <c r="DX214" s="62"/>
      <c r="DY214" s="62"/>
      <c r="DZ214" s="62"/>
      <c r="EA214" s="62"/>
      <c r="EB214" s="62"/>
      <c r="EC214" s="62"/>
      <c r="ED214" s="62"/>
      <c r="EE214" s="62"/>
      <c r="EF214" s="62"/>
      <c r="EG214" s="62"/>
      <c r="EH214" s="62"/>
      <c r="EI214" s="62"/>
      <c r="EJ214" s="62"/>
      <c r="EK214" s="62"/>
      <c r="EL214" s="62"/>
      <c r="EM214" s="62"/>
      <c r="EN214" s="62"/>
    </row>
    <row r="215" spans="43:144" ht="14.4" x14ac:dyDescent="0.3">
      <c r="AQ215" s="62"/>
      <c r="AR215"/>
      <c r="AS215"/>
      <c r="AT215"/>
      <c r="AU215"/>
      <c r="AV215"/>
      <c r="AW215"/>
      <c r="AX215"/>
      <c r="AY215"/>
      <c r="AZ215"/>
      <c r="BA215"/>
      <c r="BB215"/>
      <c r="BC215"/>
      <c r="BD215"/>
      <c r="BE215" s="62"/>
      <c r="BF215" s="62"/>
      <c r="BG215" s="62"/>
      <c r="BH215" s="62"/>
      <c r="BI215" s="62"/>
      <c r="BJ215" s="62"/>
      <c r="BK215" s="62"/>
      <c r="BL215" s="62"/>
      <c r="BM215" s="62"/>
      <c r="BN215" s="62"/>
      <c r="BO215" s="62"/>
      <c r="BP215" s="62"/>
      <c r="BQ215" s="62"/>
      <c r="BR215" s="62"/>
      <c r="BS215" s="62"/>
      <c r="BT215" s="62"/>
      <c r="BU215" s="62"/>
      <c r="BV215" s="62"/>
      <c r="BW215" s="62"/>
      <c r="BX215" s="62"/>
      <c r="BY215" s="62"/>
      <c r="BZ215" s="62"/>
      <c r="CA215" s="62"/>
      <c r="CB215" s="62"/>
      <c r="CC215" s="62"/>
      <c r="CD215" s="62"/>
      <c r="CE215" s="62"/>
      <c r="CF215" s="62"/>
      <c r="CG215" s="62"/>
      <c r="CH215" s="62"/>
      <c r="CI215" s="62"/>
      <c r="CJ215" s="62"/>
      <c r="CK215" s="62"/>
      <c r="CL215" s="62"/>
      <c r="CM215" s="62"/>
      <c r="CN215" s="62"/>
      <c r="CO215" s="62"/>
      <c r="CP215" s="62"/>
      <c r="CQ215" s="62"/>
      <c r="CR215" s="62"/>
      <c r="CS215" s="62"/>
      <c r="CT215" s="62"/>
      <c r="CU215" s="62"/>
      <c r="CV215" s="62"/>
      <c r="CW215" s="62"/>
      <c r="CX215" s="62"/>
      <c r="CY215" s="62"/>
      <c r="CZ215" s="62"/>
      <c r="DA215" s="62"/>
      <c r="DB215" s="62"/>
      <c r="DC215" s="62"/>
      <c r="DD215" s="62"/>
      <c r="DE215" s="62"/>
      <c r="DF215" s="62"/>
      <c r="DG215" s="62"/>
      <c r="DH215" s="62"/>
      <c r="DI215" s="62"/>
      <c r="DJ215" s="62"/>
      <c r="DK215" s="62"/>
      <c r="DL215" s="62"/>
      <c r="DM215" s="62"/>
      <c r="DN215" s="62"/>
      <c r="DO215" s="62"/>
      <c r="DP215" s="62"/>
      <c r="DQ215" s="62"/>
      <c r="DR215" s="62"/>
      <c r="DS215" s="62"/>
      <c r="DT215" s="62"/>
      <c r="DU215" s="62"/>
      <c r="DV215" s="62"/>
      <c r="DW215" s="62"/>
      <c r="DX215" s="62"/>
      <c r="DY215" s="62"/>
      <c r="DZ215" s="62"/>
      <c r="EA215" s="62"/>
      <c r="EB215" s="62"/>
      <c r="EC215" s="62"/>
      <c r="ED215" s="62"/>
      <c r="EE215" s="62"/>
      <c r="EF215" s="62"/>
      <c r="EG215" s="62"/>
      <c r="EH215" s="62"/>
      <c r="EI215" s="62"/>
      <c r="EJ215" s="62"/>
      <c r="EK215" s="62"/>
      <c r="EL215" s="62"/>
      <c r="EM215" s="62"/>
      <c r="EN215" s="62"/>
    </row>
    <row r="216" spans="43:144" ht="14.4" x14ac:dyDescent="0.3">
      <c r="AQ216" s="62"/>
      <c r="AR216"/>
      <c r="AS216"/>
      <c r="AT216"/>
      <c r="AU216"/>
      <c r="AV216"/>
      <c r="AW216"/>
      <c r="AX216"/>
      <c r="AY216"/>
      <c r="AZ216"/>
      <c r="BA216"/>
      <c r="BB216"/>
      <c r="BC216"/>
      <c r="BD216"/>
      <c r="BE216" s="62"/>
      <c r="BF216" s="62"/>
      <c r="BG216" s="62"/>
      <c r="BH216" s="62"/>
      <c r="BI216" s="62"/>
      <c r="BJ216" s="62"/>
      <c r="BK216" s="62"/>
      <c r="BL216" s="62"/>
      <c r="BM216" s="62"/>
      <c r="BN216" s="62"/>
      <c r="BO216" s="62"/>
      <c r="BP216" s="62"/>
      <c r="BQ216" s="62"/>
      <c r="BR216" s="62"/>
      <c r="BS216" s="62"/>
      <c r="BT216" s="62"/>
      <c r="BU216" s="62"/>
      <c r="BV216" s="62"/>
      <c r="BW216" s="62"/>
      <c r="BX216" s="62"/>
      <c r="BY216" s="62"/>
      <c r="BZ216" s="62"/>
      <c r="CA216" s="62"/>
      <c r="CB216" s="62"/>
      <c r="CC216" s="62"/>
      <c r="CD216" s="62"/>
      <c r="CE216" s="62"/>
      <c r="CF216" s="62"/>
      <c r="CG216" s="62"/>
      <c r="CH216" s="62"/>
      <c r="CI216" s="62"/>
      <c r="CJ216" s="62"/>
      <c r="CK216" s="62"/>
      <c r="CL216" s="62"/>
      <c r="CM216" s="62"/>
      <c r="CN216" s="62"/>
      <c r="CO216" s="62"/>
      <c r="CP216" s="62"/>
      <c r="CQ216" s="62"/>
      <c r="CR216" s="62"/>
      <c r="CS216" s="62"/>
      <c r="CT216" s="62"/>
      <c r="CU216" s="62"/>
      <c r="CV216" s="62"/>
      <c r="CW216" s="62"/>
      <c r="CX216" s="62"/>
      <c r="CY216" s="62"/>
      <c r="CZ216" s="62"/>
      <c r="DA216" s="62"/>
      <c r="DB216" s="62"/>
      <c r="DC216" s="62"/>
      <c r="DD216" s="62"/>
      <c r="DE216" s="62"/>
      <c r="DF216" s="62"/>
      <c r="DG216" s="62"/>
      <c r="DH216" s="62"/>
      <c r="DI216" s="62"/>
      <c r="DJ216" s="62"/>
      <c r="DK216" s="62"/>
      <c r="DL216" s="62"/>
      <c r="DM216" s="62"/>
      <c r="DN216" s="62"/>
      <c r="DO216" s="62"/>
      <c r="DP216" s="62"/>
      <c r="DQ216" s="62"/>
      <c r="DR216" s="62"/>
      <c r="DS216" s="62"/>
      <c r="DT216" s="62"/>
      <c r="DU216" s="62"/>
      <c r="DV216" s="62"/>
      <c r="DW216" s="62"/>
      <c r="DX216" s="62"/>
      <c r="DY216" s="62"/>
      <c r="DZ216" s="62"/>
      <c r="EA216" s="62"/>
      <c r="EB216" s="62"/>
      <c r="EC216" s="62"/>
      <c r="ED216" s="62"/>
      <c r="EE216" s="62"/>
      <c r="EF216" s="62"/>
      <c r="EG216" s="62"/>
      <c r="EH216" s="62"/>
      <c r="EI216" s="62"/>
      <c r="EJ216" s="62"/>
      <c r="EK216" s="62"/>
      <c r="EL216" s="62"/>
      <c r="EM216" s="62"/>
      <c r="EN216" s="62"/>
    </row>
    <row r="217" spans="43:144" ht="14.4" x14ac:dyDescent="0.3">
      <c r="AQ217" s="62"/>
      <c r="AR217"/>
      <c r="AS217"/>
      <c r="AT217"/>
      <c r="AU217"/>
      <c r="AV217"/>
      <c r="AW217"/>
      <c r="AX217"/>
      <c r="AY217"/>
      <c r="AZ217"/>
      <c r="BA217"/>
      <c r="BB217"/>
      <c r="BC217"/>
      <c r="BD217"/>
      <c r="BE217" s="62"/>
      <c r="BF217" s="62"/>
      <c r="BG217" s="62"/>
      <c r="BH217" s="62"/>
      <c r="BI217" s="62"/>
      <c r="BJ217" s="62"/>
      <c r="BK217" s="62"/>
      <c r="BL217" s="62"/>
      <c r="BM217" s="62"/>
      <c r="BN217" s="62"/>
      <c r="BO217" s="62"/>
      <c r="BP217" s="62"/>
      <c r="BQ217" s="62"/>
      <c r="BR217" s="62"/>
      <c r="BS217" s="62"/>
      <c r="BT217" s="62"/>
      <c r="BU217" s="62"/>
      <c r="BV217" s="62"/>
      <c r="BW217" s="62"/>
      <c r="BX217" s="62"/>
      <c r="BY217" s="62"/>
      <c r="BZ217" s="62"/>
      <c r="CA217" s="62"/>
      <c r="CB217" s="62"/>
      <c r="CC217" s="62"/>
      <c r="CD217" s="62"/>
      <c r="CE217" s="62"/>
      <c r="CF217" s="62"/>
      <c r="CG217" s="62"/>
      <c r="CH217" s="62"/>
      <c r="CI217" s="62"/>
      <c r="CJ217" s="62"/>
      <c r="CK217" s="62"/>
      <c r="CL217" s="62"/>
      <c r="CM217" s="62"/>
      <c r="CN217" s="62"/>
      <c r="CO217" s="62"/>
      <c r="CP217" s="62"/>
      <c r="CQ217" s="62"/>
      <c r="CR217" s="62"/>
      <c r="CS217" s="62"/>
      <c r="CT217" s="62"/>
      <c r="CU217" s="62"/>
      <c r="CV217" s="62"/>
      <c r="CW217" s="62"/>
      <c r="CX217" s="62"/>
      <c r="CY217" s="62"/>
      <c r="CZ217" s="62"/>
      <c r="DA217" s="62"/>
      <c r="DB217" s="62"/>
      <c r="DC217" s="62"/>
      <c r="DD217" s="62"/>
      <c r="DE217" s="62"/>
      <c r="DF217" s="62"/>
      <c r="DG217" s="62"/>
      <c r="DH217" s="62"/>
      <c r="DI217" s="62"/>
      <c r="DJ217" s="62"/>
      <c r="DK217" s="62"/>
      <c r="DL217" s="62"/>
      <c r="DM217" s="62"/>
      <c r="DN217" s="62"/>
      <c r="DO217" s="62"/>
      <c r="DP217" s="62"/>
      <c r="DQ217" s="62"/>
      <c r="DR217" s="62"/>
      <c r="DS217" s="62"/>
      <c r="DT217" s="62"/>
      <c r="DU217" s="62"/>
      <c r="DV217" s="62"/>
      <c r="DW217" s="62"/>
      <c r="DX217" s="62"/>
      <c r="DY217" s="62"/>
      <c r="DZ217" s="62"/>
      <c r="EA217" s="62"/>
      <c r="EB217" s="62"/>
      <c r="EC217" s="62"/>
      <c r="ED217" s="62"/>
      <c r="EE217" s="62"/>
      <c r="EF217" s="62"/>
      <c r="EG217" s="62"/>
      <c r="EH217" s="62"/>
      <c r="EI217" s="62"/>
      <c r="EJ217" s="62"/>
      <c r="EK217" s="62"/>
      <c r="EL217" s="62"/>
      <c r="EM217" s="62"/>
      <c r="EN217" s="62"/>
    </row>
    <row r="218" spans="43:144" ht="14.4" x14ac:dyDescent="0.3">
      <c r="AQ218" s="62"/>
      <c r="AR218"/>
      <c r="AS218"/>
      <c r="AT218"/>
      <c r="AU218"/>
      <c r="AV218"/>
      <c r="AW218"/>
      <c r="AX218"/>
      <c r="AY218"/>
      <c r="AZ218"/>
      <c r="BA218"/>
      <c r="BB218"/>
      <c r="BC218"/>
      <c r="BD218"/>
      <c r="BE218" s="62"/>
      <c r="BF218" s="62"/>
      <c r="BG218" s="62"/>
      <c r="BH218" s="62"/>
      <c r="BI218" s="62"/>
      <c r="BJ218" s="62"/>
      <c r="BK218" s="62"/>
      <c r="BL218" s="62"/>
      <c r="BM218" s="62"/>
      <c r="BN218" s="62"/>
      <c r="BO218" s="62"/>
      <c r="BP218" s="62"/>
      <c r="BQ218" s="62"/>
      <c r="BR218" s="62"/>
      <c r="BS218" s="62"/>
      <c r="BT218" s="62"/>
      <c r="BU218" s="62"/>
      <c r="BV218" s="62"/>
      <c r="BW218" s="62"/>
      <c r="BX218" s="62"/>
      <c r="BY218" s="62"/>
      <c r="BZ218" s="62"/>
      <c r="CA218" s="62"/>
      <c r="CB218" s="62"/>
      <c r="CC218" s="62"/>
      <c r="CD218" s="62"/>
      <c r="CE218" s="62"/>
      <c r="CF218" s="62"/>
      <c r="CG218" s="62"/>
      <c r="CH218" s="62"/>
      <c r="CI218" s="62"/>
      <c r="CJ218" s="62"/>
      <c r="CK218" s="62"/>
      <c r="CL218" s="62"/>
      <c r="CM218" s="62"/>
      <c r="CN218" s="62"/>
      <c r="CO218" s="62"/>
      <c r="CP218" s="62"/>
      <c r="CQ218" s="62"/>
      <c r="CR218" s="62"/>
      <c r="CS218" s="62"/>
      <c r="CT218" s="62"/>
      <c r="CU218" s="62"/>
      <c r="CV218" s="62"/>
      <c r="CW218" s="62"/>
      <c r="CX218" s="62"/>
      <c r="CY218" s="62"/>
      <c r="CZ218" s="62"/>
      <c r="DA218" s="62"/>
      <c r="DB218" s="62"/>
      <c r="DC218" s="62"/>
      <c r="DD218" s="62"/>
      <c r="DE218" s="62"/>
      <c r="DF218" s="62"/>
      <c r="DG218" s="62"/>
      <c r="DH218" s="62"/>
      <c r="DI218" s="62"/>
      <c r="DJ218" s="62"/>
      <c r="DK218" s="62"/>
      <c r="DL218" s="62"/>
      <c r="DM218" s="62"/>
      <c r="DN218" s="62"/>
      <c r="DO218" s="62"/>
      <c r="DP218" s="62"/>
      <c r="DQ218" s="62"/>
      <c r="DR218" s="62"/>
      <c r="DS218" s="62"/>
      <c r="DT218" s="62"/>
      <c r="DU218" s="62"/>
      <c r="DV218" s="62"/>
      <c r="DW218" s="62"/>
      <c r="DX218" s="62"/>
      <c r="DY218" s="62"/>
      <c r="DZ218" s="62"/>
      <c r="EA218" s="62"/>
      <c r="EB218" s="62"/>
      <c r="EC218" s="62"/>
      <c r="ED218" s="62"/>
      <c r="EE218" s="62"/>
      <c r="EF218" s="62"/>
      <c r="EG218" s="62"/>
      <c r="EH218" s="62"/>
      <c r="EI218" s="62"/>
      <c r="EJ218" s="62"/>
      <c r="EK218" s="62"/>
      <c r="EL218" s="62"/>
      <c r="EM218" s="62"/>
      <c r="EN218" s="62"/>
    </row>
    <row r="219" spans="43:144" ht="14.4" x14ac:dyDescent="0.3">
      <c r="AQ219" s="62"/>
      <c r="AR219"/>
      <c r="AS219"/>
      <c r="AT219"/>
      <c r="AU219"/>
      <c r="AV219"/>
      <c r="AW219"/>
      <c r="AX219"/>
      <c r="AY219"/>
      <c r="AZ219"/>
      <c r="BA219"/>
      <c r="BB219"/>
      <c r="BC219"/>
      <c r="BD219"/>
      <c r="BE219" s="62"/>
      <c r="BF219" s="62"/>
      <c r="BG219" s="62"/>
      <c r="BH219" s="62"/>
      <c r="BI219" s="62"/>
      <c r="BJ219" s="62"/>
      <c r="BK219" s="62"/>
      <c r="BL219" s="62"/>
      <c r="BM219" s="62"/>
      <c r="BN219" s="62"/>
      <c r="BO219" s="62"/>
      <c r="BP219" s="62"/>
      <c r="BQ219" s="62"/>
      <c r="BR219" s="62"/>
      <c r="BS219" s="62"/>
      <c r="BT219" s="62"/>
      <c r="BU219" s="62"/>
      <c r="BV219" s="62"/>
      <c r="BW219" s="62"/>
      <c r="BX219" s="62"/>
      <c r="BY219" s="62"/>
      <c r="BZ219" s="62"/>
      <c r="CA219" s="62"/>
      <c r="CB219" s="62"/>
      <c r="CC219" s="62"/>
      <c r="CD219" s="62"/>
      <c r="CE219" s="62"/>
      <c r="CF219" s="62"/>
      <c r="CG219" s="62"/>
      <c r="CH219" s="62"/>
      <c r="CI219" s="62"/>
      <c r="CJ219" s="62"/>
      <c r="CK219" s="62"/>
      <c r="CL219" s="62"/>
      <c r="CM219" s="62"/>
      <c r="CN219" s="62"/>
      <c r="CO219" s="62"/>
      <c r="CP219" s="62"/>
      <c r="CQ219" s="62"/>
      <c r="CR219" s="62"/>
      <c r="CS219" s="62"/>
      <c r="CT219" s="62"/>
      <c r="CU219" s="62"/>
      <c r="CV219" s="62"/>
      <c r="CW219" s="62"/>
      <c r="CX219" s="62"/>
      <c r="CY219" s="62"/>
      <c r="CZ219" s="62"/>
      <c r="DA219" s="62"/>
      <c r="DB219" s="62"/>
      <c r="DC219" s="62"/>
      <c r="DD219" s="62"/>
      <c r="DE219" s="62"/>
      <c r="DF219" s="62"/>
      <c r="DG219" s="62"/>
      <c r="DH219" s="62"/>
      <c r="DI219" s="62"/>
      <c r="DJ219" s="62"/>
      <c r="DK219" s="62"/>
      <c r="DL219" s="62"/>
      <c r="DM219" s="62"/>
      <c r="DN219" s="62"/>
      <c r="DO219" s="62"/>
      <c r="DP219" s="62"/>
      <c r="DQ219" s="62"/>
      <c r="DR219" s="62"/>
      <c r="DS219" s="62"/>
      <c r="DT219" s="62"/>
      <c r="DU219" s="62"/>
      <c r="DV219" s="62"/>
      <c r="DW219" s="62"/>
      <c r="DX219" s="62"/>
      <c r="DY219" s="62"/>
      <c r="DZ219" s="62"/>
      <c r="EA219" s="62"/>
      <c r="EB219" s="62"/>
      <c r="EC219" s="62"/>
      <c r="ED219" s="62"/>
      <c r="EE219" s="62"/>
      <c r="EF219" s="62"/>
      <c r="EG219" s="62"/>
      <c r="EH219" s="62"/>
      <c r="EI219" s="62"/>
      <c r="EJ219" s="62"/>
      <c r="EK219" s="62"/>
      <c r="EL219" s="62"/>
      <c r="EM219" s="62"/>
      <c r="EN219" s="62"/>
    </row>
    <row r="220" spans="43:144" ht="14.4" x14ac:dyDescent="0.3">
      <c r="AQ220" s="62"/>
      <c r="AR220"/>
      <c r="AS220"/>
      <c r="AT220"/>
      <c r="AU220"/>
      <c r="AV220"/>
      <c r="AW220"/>
      <c r="AX220"/>
      <c r="AY220"/>
      <c r="AZ220"/>
      <c r="BA220"/>
      <c r="BB220"/>
      <c r="BC220"/>
      <c r="BD220"/>
      <c r="BE220" s="62"/>
      <c r="BF220" s="62"/>
      <c r="BG220" s="62"/>
      <c r="BH220" s="62"/>
      <c r="BI220" s="62"/>
      <c r="BJ220" s="62"/>
      <c r="BK220" s="62"/>
      <c r="BL220" s="62"/>
      <c r="BM220" s="62"/>
      <c r="BN220" s="62"/>
      <c r="BO220" s="62"/>
      <c r="BP220" s="62"/>
      <c r="BQ220" s="62"/>
      <c r="BR220" s="62"/>
      <c r="BS220" s="62"/>
      <c r="BT220" s="62"/>
      <c r="BU220" s="62"/>
      <c r="BV220" s="62"/>
      <c r="BW220" s="62"/>
      <c r="BX220" s="62"/>
      <c r="BY220" s="62"/>
      <c r="BZ220" s="62"/>
      <c r="CA220" s="62"/>
      <c r="CB220" s="62"/>
      <c r="CC220" s="62"/>
      <c r="CD220" s="62"/>
      <c r="CE220" s="62"/>
      <c r="CF220" s="62"/>
      <c r="CG220" s="62"/>
      <c r="CH220" s="62"/>
      <c r="CI220" s="62"/>
      <c r="CJ220" s="62"/>
      <c r="CK220" s="62"/>
      <c r="CL220" s="62"/>
      <c r="CM220" s="62"/>
      <c r="CN220" s="62"/>
      <c r="CO220" s="62"/>
      <c r="CP220" s="62"/>
      <c r="CQ220" s="62"/>
      <c r="CR220" s="62"/>
      <c r="CS220" s="62"/>
      <c r="CT220" s="62"/>
      <c r="CU220" s="62"/>
      <c r="CV220" s="62"/>
      <c r="CW220" s="62"/>
      <c r="CX220" s="62"/>
      <c r="CY220" s="62"/>
      <c r="CZ220" s="62"/>
      <c r="DA220" s="62"/>
      <c r="DB220" s="62"/>
      <c r="DC220" s="62"/>
      <c r="DD220" s="62"/>
      <c r="DE220" s="62"/>
      <c r="DF220" s="62"/>
      <c r="DG220" s="62"/>
      <c r="DH220" s="62"/>
      <c r="DI220" s="62"/>
      <c r="DJ220" s="62"/>
      <c r="DK220" s="62"/>
      <c r="DL220" s="62"/>
      <c r="DM220" s="62"/>
      <c r="DN220" s="62"/>
      <c r="DO220" s="62"/>
      <c r="DP220" s="62"/>
      <c r="DQ220" s="62"/>
      <c r="DR220" s="62"/>
      <c r="DS220" s="62"/>
      <c r="DT220" s="62"/>
      <c r="DU220" s="62"/>
      <c r="DV220" s="62"/>
      <c r="DW220" s="62"/>
      <c r="DX220" s="62"/>
      <c r="DY220" s="62"/>
      <c r="DZ220" s="62"/>
      <c r="EA220" s="62"/>
      <c r="EB220" s="62"/>
      <c r="EC220" s="62"/>
      <c r="ED220" s="62"/>
      <c r="EE220" s="62"/>
      <c r="EF220" s="62"/>
      <c r="EG220" s="62"/>
      <c r="EH220" s="62"/>
      <c r="EI220" s="62"/>
      <c r="EJ220" s="62"/>
      <c r="EK220" s="62"/>
      <c r="EL220" s="62"/>
      <c r="EM220" s="62"/>
      <c r="EN220" s="62"/>
    </row>
    <row r="221" spans="43:144" ht="14.4" x14ac:dyDescent="0.3">
      <c r="AQ221" s="62"/>
      <c r="AR221"/>
      <c r="AS221"/>
      <c r="AT221"/>
      <c r="AU221"/>
      <c r="AV221"/>
      <c r="AW221"/>
      <c r="AX221"/>
      <c r="AY221"/>
      <c r="AZ221"/>
      <c r="BA221"/>
      <c r="BB221"/>
      <c r="BC221"/>
      <c r="BD221"/>
      <c r="BE221" s="62"/>
      <c r="BF221" s="62"/>
      <c r="BG221" s="62"/>
      <c r="BH221" s="62"/>
      <c r="BI221" s="62"/>
      <c r="BJ221" s="62"/>
      <c r="BK221" s="62"/>
      <c r="BL221" s="62"/>
      <c r="BM221" s="62"/>
      <c r="BN221" s="62"/>
      <c r="BO221" s="62"/>
      <c r="BP221" s="62"/>
      <c r="BQ221" s="62"/>
      <c r="BR221" s="62"/>
      <c r="BS221" s="62"/>
      <c r="BT221" s="62"/>
      <c r="BU221" s="62"/>
      <c r="BV221" s="62"/>
      <c r="BW221" s="62"/>
      <c r="BX221" s="62"/>
      <c r="BY221" s="62"/>
      <c r="BZ221" s="62"/>
      <c r="CA221" s="62"/>
      <c r="CB221" s="62"/>
      <c r="CC221" s="62"/>
      <c r="CD221" s="62"/>
      <c r="CE221" s="62"/>
      <c r="CF221" s="62"/>
      <c r="CG221" s="62"/>
      <c r="CH221" s="62"/>
      <c r="CI221" s="62"/>
      <c r="CJ221" s="62"/>
      <c r="CK221" s="62"/>
      <c r="CL221" s="62"/>
      <c r="CM221" s="62"/>
      <c r="CN221" s="62"/>
      <c r="CO221" s="62"/>
      <c r="CP221" s="62"/>
      <c r="CQ221" s="62"/>
      <c r="CR221" s="62"/>
      <c r="CS221" s="62"/>
      <c r="CT221" s="62"/>
      <c r="CU221" s="62"/>
      <c r="CV221" s="62"/>
      <c r="CW221" s="62"/>
      <c r="CX221" s="62"/>
      <c r="CY221" s="62"/>
      <c r="CZ221" s="62"/>
      <c r="DA221" s="62"/>
      <c r="DB221" s="62"/>
      <c r="DC221" s="62"/>
      <c r="DD221" s="62"/>
      <c r="DE221" s="62"/>
      <c r="DF221" s="62"/>
      <c r="DG221" s="62"/>
      <c r="DH221" s="62"/>
      <c r="DI221" s="62"/>
      <c r="DJ221" s="62"/>
      <c r="DK221" s="62"/>
      <c r="DL221" s="62"/>
      <c r="DM221" s="62"/>
      <c r="DN221" s="62"/>
      <c r="DO221" s="62"/>
      <c r="DP221" s="62"/>
      <c r="DQ221" s="62"/>
      <c r="DR221" s="62"/>
      <c r="DS221" s="62"/>
      <c r="DT221" s="62"/>
      <c r="DU221" s="62"/>
      <c r="DV221" s="62"/>
      <c r="DW221" s="62"/>
      <c r="DX221" s="62"/>
      <c r="DY221" s="62"/>
      <c r="DZ221" s="62"/>
      <c r="EA221" s="62"/>
      <c r="EB221" s="62"/>
      <c r="EC221" s="62"/>
      <c r="ED221" s="62"/>
      <c r="EE221" s="62"/>
      <c r="EF221" s="62"/>
      <c r="EG221" s="62"/>
      <c r="EH221" s="62"/>
      <c r="EI221" s="62"/>
      <c r="EJ221" s="62"/>
      <c r="EK221" s="62"/>
      <c r="EL221" s="62"/>
      <c r="EM221" s="62"/>
      <c r="EN221" s="62"/>
    </row>
    <row r="222" spans="43:144" ht="14.4" x14ac:dyDescent="0.3">
      <c r="AQ222" s="62"/>
      <c r="AR222"/>
      <c r="AS222"/>
      <c r="AT222"/>
      <c r="AU222"/>
      <c r="AV222"/>
      <c r="AW222"/>
      <c r="AX222"/>
      <c r="AY222"/>
      <c r="AZ222"/>
      <c r="BA222"/>
      <c r="BB222"/>
      <c r="BC222"/>
      <c r="BD222"/>
      <c r="BE222" s="62"/>
      <c r="BF222" s="62"/>
      <c r="BG222" s="62"/>
      <c r="BH222" s="62"/>
      <c r="BI222" s="62"/>
      <c r="BJ222" s="62"/>
      <c r="BK222" s="62"/>
      <c r="BL222" s="62"/>
      <c r="BM222" s="62"/>
      <c r="BN222" s="62"/>
      <c r="BO222" s="62"/>
      <c r="BP222" s="62"/>
      <c r="BQ222" s="62"/>
      <c r="BR222" s="62"/>
      <c r="BS222" s="62"/>
      <c r="BT222" s="62"/>
      <c r="BU222" s="62"/>
      <c r="BV222" s="62"/>
      <c r="BW222" s="62"/>
      <c r="BX222" s="62"/>
      <c r="BY222" s="62"/>
      <c r="BZ222" s="62"/>
      <c r="CA222" s="62"/>
      <c r="CB222" s="62"/>
      <c r="CC222" s="62"/>
      <c r="CD222" s="62"/>
      <c r="CE222" s="62"/>
      <c r="CF222" s="62"/>
      <c r="CG222" s="62"/>
      <c r="CH222" s="62"/>
      <c r="CI222" s="62"/>
      <c r="CJ222" s="62"/>
      <c r="CK222" s="62"/>
      <c r="CL222" s="62"/>
      <c r="CM222" s="62"/>
      <c r="CN222" s="62"/>
      <c r="CO222" s="62"/>
      <c r="CP222" s="62"/>
      <c r="CQ222" s="62"/>
      <c r="CR222" s="62"/>
      <c r="CS222" s="62"/>
      <c r="CT222" s="62"/>
      <c r="CU222" s="62"/>
      <c r="CV222" s="62"/>
      <c r="CW222" s="62"/>
      <c r="CX222" s="62"/>
      <c r="CY222" s="62"/>
      <c r="CZ222" s="62"/>
      <c r="DA222" s="62"/>
      <c r="DB222" s="62"/>
      <c r="DC222" s="62"/>
      <c r="DD222" s="62"/>
      <c r="DE222" s="62"/>
      <c r="DF222" s="62"/>
      <c r="DG222" s="62"/>
      <c r="DH222" s="62"/>
      <c r="DI222" s="62"/>
      <c r="DJ222" s="62"/>
      <c r="DK222" s="62"/>
      <c r="DL222" s="62"/>
      <c r="DM222" s="62"/>
      <c r="DN222" s="62"/>
      <c r="DO222" s="62"/>
      <c r="DP222" s="62"/>
      <c r="DQ222" s="62"/>
      <c r="DR222" s="62"/>
      <c r="DS222" s="62"/>
      <c r="DT222" s="62"/>
      <c r="DU222" s="62"/>
      <c r="DV222" s="62"/>
      <c r="DW222" s="62"/>
      <c r="DX222" s="62"/>
      <c r="DY222" s="62"/>
      <c r="DZ222" s="62"/>
      <c r="EA222" s="62"/>
      <c r="EB222" s="62"/>
      <c r="EC222" s="62"/>
      <c r="ED222" s="62"/>
      <c r="EE222" s="62"/>
      <c r="EF222" s="62"/>
      <c r="EG222" s="62"/>
      <c r="EH222" s="62"/>
      <c r="EI222" s="62"/>
      <c r="EJ222" s="62"/>
      <c r="EK222" s="62"/>
      <c r="EL222" s="62"/>
      <c r="EM222" s="62"/>
      <c r="EN222" s="62"/>
    </row>
    <row r="223" spans="43:144" ht="14.4" x14ac:dyDescent="0.3">
      <c r="AQ223" s="62"/>
      <c r="AR223"/>
      <c r="AS223"/>
      <c r="AT223"/>
      <c r="AU223"/>
      <c r="AV223"/>
      <c r="AW223"/>
      <c r="AX223"/>
      <c r="AY223"/>
      <c r="AZ223"/>
      <c r="BA223"/>
      <c r="BB223"/>
      <c r="BC223"/>
      <c r="BD223"/>
      <c r="BE223" s="62"/>
      <c r="BF223" s="62"/>
      <c r="BG223" s="62"/>
      <c r="BH223" s="62"/>
      <c r="BI223" s="62"/>
      <c r="BJ223" s="62"/>
      <c r="BK223" s="62"/>
      <c r="BL223" s="62"/>
      <c r="BM223" s="62"/>
      <c r="BN223" s="62"/>
      <c r="BO223" s="62"/>
      <c r="BP223" s="62"/>
      <c r="BQ223" s="62"/>
      <c r="BR223" s="62"/>
      <c r="BS223" s="62"/>
      <c r="BT223" s="62"/>
      <c r="BU223" s="62"/>
      <c r="BV223" s="62"/>
      <c r="BW223" s="62"/>
      <c r="BX223" s="62"/>
      <c r="BY223" s="62"/>
      <c r="BZ223" s="62"/>
      <c r="CA223" s="62"/>
      <c r="CB223" s="62"/>
      <c r="CC223" s="62"/>
      <c r="CD223" s="62"/>
      <c r="CE223" s="62"/>
      <c r="CF223" s="62"/>
      <c r="CG223" s="62"/>
      <c r="CH223" s="62"/>
      <c r="CI223" s="62"/>
      <c r="CJ223" s="62"/>
      <c r="CK223" s="62"/>
      <c r="CL223" s="62"/>
      <c r="CM223" s="62"/>
      <c r="CN223" s="62"/>
      <c r="CO223" s="62"/>
      <c r="CP223" s="62"/>
      <c r="CQ223" s="62"/>
      <c r="CR223" s="62"/>
      <c r="CS223" s="62"/>
      <c r="CT223" s="62"/>
      <c r="CU223" s="62"/>
      <c r="CV223" s="62"/>
      <c r="CW223" s="62"/>
      <c r="CX223" s="62"/>
      <c r="CY223" s="62"/>
      <c r="CZ223" s="62"/>
      <c r="DA223" s="62"/>
      <c r="DB223" s="62"/>
      <c r="DC223" s="62"/>
      <c r="DD223" s="62"/>
      <c r="DE223" s="62"/>
      <c r="DF223" s="62"/>
      <c r="DG223" s="62"/>
      <c r="DH223" s="62"/>
      <c r="DI223" s="62"/>
      <c r="DJ223" s="62"/>
      <c r="DK223" s="62"/>
      <c r="DL223" s="62"/>
      <c r="DM223" s="62"/>
      <c r="DN223" s="62"/>
      <c r="DO223" s="62"/>
      <c r="DP223" s="62"/>
      <c r="DQ223" s="62"/>
      <c r="DR223" s="62"/>
      <c r="DS223" s="62"/>
      <c r="DT223" s="62"/>
      <c r="DU223" s="62"/>
      <c r="DV223" s="62"/>
      <c r="DW223" s="62"/>
      <c r="DX223" s="62"/>
      <c r="DY223" s="62"/>
      <c r="DZ223" s="62"/>
      <c r="EA223" s="62"/>
      <c r="EB223" s="62"/>
      <c r="EC223" s="62"/>
      <c r="ED223" s="62"/>
      <c r="EE223" s="62"/>
      <c r="EF223" s="62"/>
      <c r="EG223" s="62"/>
      <c r="EH223" s="62"/>
      <c r="EI223" s="62"/>
      <c r="EJ223" s="62"/>
      <c r="EK223" s="62"/>
      <c r="EL223" s="62"/>
      <c r="EM223" s="62"/>
      <c r="EN223" s="62"/>
    </row>
    <row r="224" spans="43:144" ht="14.4" x14ac:dyDescent="0.3">
      <c r="AQ224" s="62"/>
      <c r="AR224"/>
      <c r="AS224"/>
      <c r="AT224"/>
      <c r="AU224"/>
      <c r="AV224"/>
      <c r="AW224"/>
      <c r="AX224"/>
      <c r="AY224"/>
      <c r="AZ224"/>
      <c r="BA224"/>
      <c r="BB224"/>
      <c r="BC224"/>
      <c r="BD224"/>
      <c r="BE224" s="62"/>
      <c r="BF224" s="62"/>
      <c r="BG224" s="62"/>
      <c r="BH224" s="62"/>
      <c r="BI224" s="62"/>
      <c r="BJ224" s="62"/>
      <c r="BK224" s="62"/>
      <c r="BL224" s="62"/>
      <c r="BM224" s="62"/>
      <c r="BN224" s="62"/>
      <c r="BO224" s="62"/>
      <c r="BP224" s="62"/>
      <c r="BQ224" s="62"/>
      <c r="BR224" s="62"/>
      <c r="BS224" s="62"/>
      <c r="BT224" s="62"/>
      <c r="BU224" s="62"/>
      <c r="BV224" s="62"/>
      <c r="BW224" s="62"/>
      <c r="BX224" s="62"/>
      <c r="BY224" s="62"/>
      <c r="BZ224" s="62"/>
      <c r="CA224" s="62"/>
      <c r="CB224" s="62"/>
      <c r="CC224" s="62"/>
      <c r="CD224" s="62"/>
      <c r="CE224" s="62"/>
      <c r="CF224" s="62"/>
      <c r="CG224" s="62"/>
      <c r="CH224" s="62"/>
      <c r="CI224" s="62"/>
      <c r="CJ224" s="62"/>
      <c r="CK224" s="62"/>
      <c r="CL224" s="62"/>
      <c r="CM224" s="62"/>
      <c r="CN224" s="62"/>
      <c r="CO224" s="62"/>
      <c r="CP224" s="62"/>
      <c r="CQ224" s="62"/>
      <c r="CR224" s="62"/>
      <c r="CS224" s="62"/>
      <c r="CT224" s="62"/>
      <c r="CU224" s="62"/>
      <c r="CV224" s="62"/>
      <c r="CW224" s="62"/>
      <c r="CX224" s="62"/>
      <c r="CY224" s="62"/>
      <c r="CZ224" s="62"/>
      <c r="DA224" s="62"/>
      <c r="DB224" s="62"/>
      <c r="DC224" s="62"/>
      <c r="DD224" s="62"/>
      <c r="DE224" s="62"/>
      <c r="DF224" s="62"/>
      <c r="DG224" s="62"/>
      <c r="DH224" s="62"/>
      <c r="DI224" s="62"/>
      <c r="DJ224" s="62"/>
      <c r="DK224" s="62"/>
      <c r="DL224" s="62"/>
      <c r="DM224" s="62"/>
      <c r="DN224" s="62"/>
      <c r="DO224" s="62"/>
      <c r="DP224" s="62"/>
      <c r="DQ224" s="62"/>
      <c r="DR224" s="62"/>
      <c r="DS224" s="62"/>
      <c r="DT224" s="62"/>
      <c r="DU224" s="62"/>
      <c r="DV224" s="62"/>
      <c r="DW224" s="62"/>
      <c r="DX224" s="62"/>
      <c r="DY224" s="62"/>
      <c r="DZ224" s="62"/>
      <c r="EA224" s="62"/>
      <c r="EB224" s="62"/>
      <c r="EC224" s="62"/>
      <c r="ED224" s="62"/>
      <c r="EE224" s="62"/>
      <c r="EF224" s="62"/>
      <c r="EG224" s="62"/>
      <c r="EH224" s="62"/>
      <c r="EI224" s="62"/>
      <c r="EJ224" s="62"/>
      <c r="EK224" s="62"/>
      <c r="EL224" s="62"/>
      <c r="EM224" s="62"/>
      <c r="EN224" s="62"/>
    </row>
    <row r="225" spans="43:144" ht="14.4" x14ac:dyDescent="0.3">
      <c r="AQ225" s="62"/>
      <c r="AR225"/>
      <c r="AS225"/>
      <c r="AT225"/>
      <c r="AU225"/>
      <c r="AV225"/>
      <c r="AW225"/>
      <c r="AX225"/>
      <c r="AY225"/>
      <c r="AZ225"/>
      <c r="BA225"/>
      <c r="BB225"/>
      <c r="BC225"/>
      <c r="BD225"/>
      <c r="BE225" s="62"/>
      <c r="BF225" s="62"/>
      <c r="BG225" s="62"/>
      <c r="BH225" s="62"/>
      <c r="BI225" s="62"/>
      <c r="BJ225" s="62"/>
      <c r="BK225" s="62"/>
      <c r="BL225" s="62"/>
      <c r="BM225" s="62"/>
      <c r="BN225" s="62"/>
      <c r="BO225" s="62"/>
      <c r="BP225" s="62"/>
      <c r="BQ225" s="62"/>
      <c r="BR225" s="62"/>
      <c r="BS225" s="62"/>
      <c r="BT225" s="62"/>
      <c r="BU225" s="62"/>
      <c r="BV225" s="62"/>
      <c r="BW225" s="62"/>
      <c r="BX225" s="62"/>
      <c r="BY225" s="62"/>
      <c r="BZ225" s="62"/>
      <c r="CA225" s="62"/>
      <c r="CB225" s="62"/>
      <c r="CC225" s="62"/>
      <c r="CD225" s="62"/>
      <c r="CE225" s="62"/>
      <c r="CF225" s="62"/>
      <c r="CG225" s="62"/>
      <c r="CH225" s="62"/>
      <c r="CI225" s="62"/>
      <c r="CJ225" s="62"/>
      <c r="CK225" s="62"/>
      <c r="CL225" s="62"/>
      <c r="CM225" s="62"/>
      <c r="CN225" s="62"/>
      <c r="CO225" s="62"/>
      <c r="CP225" s="62"/>
      <c r="CQ225" s="62"/>
      <c r="CR225" s="62"/>
      <c r="CS225" s="62"/>
      <c r="CT225" s="62"/>
      <c r="CU225" s="62"/>
      <c r="CV225" s="62"/>
      <c r="CW225" s="62"/>
      <c r="CX225" s="62"/>
      <c r="CY225" s="62"/>
      <c r="CZ225" s="62"/>
      <c r="DA225" s="62"/>
      <c r="DB225" s="62"/>
      <c r="DC225" s="62"/>
      <c r="DD225" s="62"/>
      <c r="DE225" s="62"/>
      <c r="DF225" s="62"/>
      <c r="DG225" s="62"/>
      <c r="DH225" s="62"/>
      <c r="DI225" s="62"/>
      <c r="DJ225" s="62"/>
      <c r="DK225" s="62"/>
      <c r="DL225" s="62"/>
      <c r="DM225" s="62"/>
      <c r="DN225" s="62"/>
      <c r="DO225" s="62"/>
      <c r="DP225" s="62"/>
      <c r="DQ225" s="62"/>
      <c r="DR225" s="62"/>
      <c r="DS225" s="62"/>
      <c r="DT225" s="62"/>
      <c r="DU225" s="62"/>
      <c r="DV225" s="62"/>
      <c r="DW225" s="62"/>
      <c r="DX225" s="62"/>
      <c r="DY225" s="62"/>
      <c r="DZ225" s="62"/>
      <c r="EA225" s="62"/>
      <c r="EB225" s="62"/>
      <c r="EC225" s="62"/>
      <c r="ED225" s="62"/>
      <c r="EE225" s="62"/>
      <c r="EF225" s="62"/>
      <c r="EG225" s="62"/>
      <c r="EH225" s="62"/>
      <c r="EI225" s="62"/>
      <c r="EJ225" s="62"/>
      <c r="EK225" s="62"/>
      <c r="EL225" s="62"/>
      <c r="EM225" s="62"/>
      <c r="EN225" s="62"/>
    </row>
    <row r="226" spans="43:144" ht="14.4" x14ac:dyDescent="0.3">
      <c r="AQ226" s="62"/>
      <c r="AR226"/>
      <c r="AS226"/>
      <c r="AT226"/>
      <c r="AU226"/>
      <c r="AV226"/>
      <c r="AW226"/>
      <c r="AX226"/>
      <c r="AY226"/>
      <c r="AZ226"/>
      <c r="BA226"/>
      <c r="BB226"/>
      <c r="BC226"/>
      <c r="BD226"/>
      <c r="BE226" s="62"/>
      <c r="BF226" s="62"/>
      <c r="BG226" s="62"/>
      <c r="BH226" s="62"/>
      <c r="BI226" s="62"/>
      <c r="BJ226" s="62"/>
      <c r="BK226" s="62"/>
      <c r="BL226" s="62"/>
      <c r="BM226" s="62"/>
      <c r="BN226" s="62"/>
      <c r="BO226" s="62"/>
      <c r="BP226" s="62"/>
      <c r="BQ226" s="62"/>
      <c r="BR226" s="62"/>
      <c r="BS226" s="62"/>
      <c r="BT226" s="62"/>
      <c r="BU226" s="62"/>
      <c r="BV226" s="62"/>
      <c r="BW226" s="62"/>
      <c r="BX226" s="62"/>
      <c r="BY226" s="62"/>
      <c r="BZ226" s="62"/>
      <c r="CA226" s="62"/>
      <c r="CB226" s="62"/>
      <c r="CC226" s="62"/>
      <c r="CD226" s="62"/>
      <c r="CE226" s="62"/>
      <c r="CF226" s="62"/>
      <c r="CG226" s="62"/>
      <c r="CH226" s="62"/>
      <c r="CI226" s="62"/>
      <c r="CJ226" s="62"/>
      <c r="CK226" s="62"/>
      <c r="CL226" s="62"/>
      <c r="CM226" s="62"/>
      <c r="CN226" s="62"/>
      <c r="CO226" s="62"/>
      <c r="CP226" s="62"/>
      <c r="CQ226" s="62"/>
      <c r="CR226" s="62"/>
      <c r="CS226" s="62"/>
      <c r="CT226" s="62"/>
      <c r="CU226" s="62"/>
      <c r="CV226" s="62"/>
      <c r="CW226" s="62"/>
      <c r="CX226" s="62"/>
      <c r="CY226" s="62"/>
      <c r="CZ226" s="62"/>
      <c r="DA226" s="62"/>
      <c r="DB226" s="62"/>
      <c r="DC226" s="62"/>
      <c r="DD226" s="62"/>
      <c r="DE226" s="62"/>
      <c r="DF226" s="62"/>
      <c r="DG226" s="62"/>
      <c r="DH226" s="62"/>
      <c r="DI226" s="62"/>
      <c r="DJ226" s="62"/>
      <c r="DK226" s="62"/>
      <c r="DL226" s="62"/>
      <c r="DM226" s="62"/>
      <c r="DN226" s="62"/>
      <c r="DO226" s="62"/>
      <c r="DP226" s="62"/>
      <c r="DQ226" s="62"/>
      <c r="DR226" s="62"/>
      <c r="DS226" s="62"/>
      <c r="DT226" s="62"/>
      <c r="DU226" s="62"/>
      <c r="DV226" s="62"/>
      <c r="DW226" s="62"/>
      <c r="DX226" s="62"/>
      <c r="DY226" s="62"/>
      <c r="DZ226" s="62"/>
      <c r="EA226" s="62"/>
      <c r="EB226" s="62"/>
      <c r="EC226" s="62"/>
      <c r="ED226" s="62"/>
      <c r="EE226" s="62"/>
      <c r="EF226" s="62"/>
      <c r="EG226" s="62"/>
      <c r="EH226" s="62"/>
      <c r="EI226" s="62"/>
      <c r="EJ226" s="62"/>
      <c r="EK226" s="62"/>
      <c r="EL226" s="62"/>
      <c r="EM226" s="62"/>
      <c r="EN226" s="62"/>
    </row>
    <row r="227" spans="43:144" ht="14.4" x14ac:dyDescent="0.3">
      <c r="AQ227" s="62"/>
      <c r="AR227"/>
      <c r="AS227"/>
      <c r="AT227"/>
      <c r="AU227"/>
      <c r="AV227"/>
      <c r="AW227"/>
      <c r="AX227"/>
      <c r="AY227"/>
      <c r="AZ227"/>
      <c r="BA227"/>
      <c r="BB227"/>
      <c r="BC227"/>
      <c r="BD227"/>
      <c r="BE227" s="62"/>
      <c r="BF227" s="62"/>
      <c r="BG227" s="62"/>
      <c r="BH227" s="62"/>
      <c r="BI227" s="62"/>
      <c r="BJ227" s="62"/>
      <c r="BK227" s="62"/>
      <c r="BL227" s="62"/>
      <c r="BM227" s="62"/>
      <c r="BN227" s="62"/>
      <c r="BO227" s="62"/>
      <c r="BP227" s="62"/>
      <c r="BQ227" s="62"/>
      <c r="BR227" s="62"/>
      <c r="BS227" s="62"/>
      <c r="BT227" s="62"/>
      <c r="BU227" s="62"/>
      <c r="BV227" s="62"/>
      <c r="BW227" s="62"/>
      <c r="BX227" s="62"/>
      <c r="BY227" s="62"/>
      <c r="BZ227" s="62"/>
      <c r="CA227" s="62"/>
      <c r="CB227" s="62"/>
      <c r="CC227" s="62"/>
      <c r="CD227" s="62"/>
      <c r="CE227" s="62"/>
      <c r="CF227" s="62"/>
      <c r="CG227" s="62"/>
      <c r="CH227" s="62"/>
      <c r="CI227" s="62"/>
      <c r="CJ227" s="62"/>
      <c r="CK227" s="62"/>
      <c r="CL227" s="62"/>
      <c r="CM227" s="62"/>
      <c r="CN227" s="62"/>
      <c r="CO227" s="62"/>
      <c r="CP227" s="62"/>
      <c r="CQ227" s="62"/>
      <c r="CR227" s="62"/>
      <c r="CS227" s="62"/>
      <c r="CT227" s="62"/>
      <c r="CU227" s="62"/>
      <c r="CV227" s="62"/>
      <c r="CW227" s="62"/>
      <c r="CX227" s="62"/>
      <c r="CY227" s="62"/>
      <c r="CZ227" s="62"/>
      <c r="DA227" s="62"/>
      <c r="DB227" s="62"/>
      <c r="DC227" s="62"/>
      <c r="DD227" s="62"/>
      <c r="DE227" s="62"/>
      <c r="DF227" s="62"/>
      <c r="DG227" s="62"/>
      <c r="DH227" s="62"/>
      <c r="DI227" s="62"/>
      <c r="DJ227" s="62"/>
      <c r="DK227" s="62"/>
      <c r="DL227" s="62"/>
      <c r="DM227" s="62"/>
      <c r="DN227" s="62"/>
      <c r="DO227" s="62"/>
      <c r="DP227" s="62"/>
      <c r="DQ227" s="62"/>
      <c r="DR227" s="62"/>
      <c r="DS227" s="62"/>
      <c r="DT227" s="62"/>
      <c r="DU227" s="62"/>
      <c r="DV227" s="62"/>
      <c r="DW227" s="62"/>
      <c r="DX227" s="62"/>
      <c r="DY227" s="62"/>
      <c r="DZ227" s="62"/>
      <c r="EA227" s="62"/>
      <c r="EB227" s="62"/>
      <c r="EC227" s="62"/>
      <c r="ED227" s="62"/>
      <c r="EE227" s="62"/>
      <c r="EF227" s="62"/>
      <c r="EG227" s="62"/>
      <c r="EH227" s="62"/>
      <c r="EI227" s="62"/>
      <c r="EJ227" s="62"/>
      <c r="EK227" s="62"/>
      <c r="EL227" s="62"/>
      <c r="EM227" s="62"/>
      <c r="EN227" s="62"/>
    </row>
    <row r="228" spans="43:144" ht="14.4" x14ac:dyDescent="0.3">
      <c r="AQ228" s="62"/>
      <c r="AR228"/>
      <c r="AS228"/>
      <c r="AT228"/>
      <c r="AU228"/>
      <c r="AV228"/>
      <c r="AW228"/>
      <c r="AX228"/>
      <c r="AY228"/>
      <c r="AZ228"/>
      <c r="BA228"/>
      <c r="BB228"/>
      <c r="BC228"/>
      <c r="BD228"/>
      <c r="BE228" s="62"/>
      <c r="BF228" s="62"/>
      <c r="BG228" s="62"/>
      <c r="BH228" s="62"/>
      <c r="BI228" s="62"/>
      <c r="BJ228" s="62"/>
      <c r="BK228" s="62"/>
      <c r="BL228" s="62"/>
      <c r="BM228" s="62"/>
      <c r="BN228" s="62"/>
      <c r="BO228" s="62"/>
      <c r="BP228" s="62"/>
      <c r="BQ228" s="62"/>
      <c r="BR228" s="62"/>
      <c r="BS228" s="62"/>
      <c r="BT228" s="62"/>
      <c r="BU228" s="62"/>
      <c r="BV228" s="62"/>
      <c r="BW228" s="62"/>
      <c r="BX228" s="62"/>
      <c r="BY228" s="62"/>
      <c r="BZ228" s="62"/>
      <c r="CA228" s="62"/>
      <c r="CB228" s="62"/>
      <c r="CC228" s="62"/>
      <c r="CD228" s="62"/>
      <c r="CE228" s="62"/>
      <c r="CF228" s="62"/>
      <c r="CG228" s="62"/>
      <c r="CH228" s="62"/>
      <c r="CI228" s="62"/>
      <c r="CJ228" s="62"/>
      <c r="CK228" s="62"/>
      <c r="CL228" s="62"/>
      <c r="CM228" s="62"/>
      <c r="CN228" s="62"/>
      <c r="CO228" s="62"/>
      <c r="CP228" s="62"/>
      <c r="CQ228" s="62"/>
      <c r="CR228" s="62"/>
      <c r="CS228" s="62"/>
      <c r="CT228" s="62"/>
      <c r="CU228" s="62"/>
      <c r="CV228" s="62"/>
      <c r="CW228" s="62"/>
      <c r="CX228" s="62"/>
      <c r="CY228" s="62"/>
      <c r="CZ228" s="62"/>
      <c r="DA228" s="62"/>
      <c r="DB228" s="62"/>
      <c r="DC228" s="62"/>
      <c r="DD228" s="62"/>
      <c r="DE228" s="62"/>
      <c r="DF228" s="62"/>
      <c r="DG228" s="62"/>
      <c r="DH228" s="62"/>
      <c r="DI228" s="62"/>
      <c r="DJ228" s="62"/>
      <c r="DK228" s="62"/>
      <c r="DL228" s="62"/>
      <c r="DM228" s="62"/>
      <c r="DN228" s="62"/>
      <c r="DO228" s="62"/>
      <c r="DP228" s="62"/>
      <c r="DQ228" s="62"/>
      <c r="DR228" s="62"/>
      <c r="DS228" s="62"/>
      <c r="DT228" s="62"/>
      <c r="DU228" s="62"/>
      <c r="DV228" s="62"/>
      <c r="DW228" s="62"/>
      <c r="DX228" s="62"/>
      <c r="DY228" s="62"/>
      <c r="DZ228" s="62"/>
      <c r="EA228" s="62"/>
      <c r="EB228" s="62"/>
      <c r="EC228" s="62"/>
      <c r="ED228" s="62"/>
      <c r="EE228" s="62"/>
      <c r="EF228" s="62"/>
      <c r="EG228" s="62"/>
      <c r="EH228" s="62"/>
      <c r="EI228" s="62"/>
      <c r="EJ228" s="62"/>
      <c r="EK228" s="62"/>
      <c r="EL228" s="62"/>
      <c r="EM228" s="62"/>
      <c r="EN228" s="62"/>
    </row>
    <row r="229" spans="43:144" ht="14.4" x14ac:dyDescent="0.3">
      <c r="AQ229" s="62"/>
      <c r="AR229"/>
      <c r="AS229"/>
      <c r="AT229"/>
      <c r="AU229"/>
      <c r="AV229"/>
      <c r="AW229"/>
      <c r="AX229"/>
      <c r="AY229"/>
      <c r="AZ229"/>
      <c r="BA229"/>
      <c r="BB229"/>
      <c r="BC229"/>
      <c r="BD229"/>
      <c r="BE229" s="62"/>
      <c r="BF229" s="62"/>
      <c r="BG229" s="62"/>
      <c r="BH229" s="62"/>
      <c r="BI229" s="62"/>
      <c r="BJ229" s="62"/>
      <c r="BK229" s="62"/>
      <c r="BL229" s="62"/>
      <c r="BM229" s="62"/>
      <c r="BN229" s="62"/>
      <c r="BO229" s="62"/>
      <c r="BP229" s="62"/>
      <c r="BQ229" s="62"/>
      <c r="BR229" s="62"/>
      <c r="BS229" s="62"/>
      <c r="BT229" s="62"/>
      <c r="BU229" s="62"/>
      <c r="BV229" s="62"/>
      <c r="BW229" s="62"/>
      <c r="BX229" s="62"/>
      <c r="BY229" s="62"/>
      <c r="BZ229" s="62"/>
      <c r="CA229" s="62"/>
      <c r="CB229" s="62"/>
      <c r="CC229" s="62"/>
      <c r="CD229" s="62"/>
      <c r="CE229" s="62"/>
      <c r="CF229" s="62"/>
      <c r="CG229" s="62"/>
      <c r="CH229" s="62"/>
      <c r="CI229" s="62"/>
      <c r="CJ229" s="62"/>
      <c r="CK229" s="62"/>
      <c r="CL229" s="62"/>
      <c r="CM229" s="62"/>
      <c r="CN229" s="62"/>
      <c r="CO229" s="62"/>
      <c r="CP229" s="62"/>
      <c r="CQ229" s="62"/>
      <c r="CR229" s="62"/>
      <c r="CS229" s="62"/>
      <c r="CT229" s="62"/>
      <c r="CU229" s="62"/>
      <c r="CV229" s="62"/>
      <c r="CW229" s="62"/>
      <c r="CX229" s="62"/>
      <c r="CY229" s="62"/>
      <c r="CZ229" s="62"/>
      <c r="DA229" s="62"/>
      <c r="DB229" s="62"/>
      <c r="DC229" s="62"/>
      <c r="DD229" s="62"/>
      <c r="DE229" s="62"/>
      <c r="DF229" s="62"/>
      <c r="DG229" s="62"/>
      <c r="DH229" s="62"/>
      <c r="DI229" s="62"/>
      <c r="DJ229" s="62"/>
      <c r="DK229" s="62"/>
      <c r="DL229" s="62"/>
      <c r="DM229" s="62"/>
      <c r="DN229" s="62"/>
      <c r="DO229" s="62"/>
      <c r="DP229" s="62"/>
      <c r="DQ229" s="62"/>
      <c r="DR229" s="62"/>
      <c r="DS229" s="62"/>
      <c r="DT229" s="62"/>
      <c r="DU229" s="62"/>
      <c r="DV229" s="62"/>
      <c r="DW229" s="62"/>
      <c r="DX229" s="62"/>
      <c r="DY229" s="62"/>
      <c r="DZ229" s="62"/>
      <c r="EA229" s="62"/>
      <c r="EB229" s="62"/>
      <c r="EC229" s="62"/>
      <c r="ED229" s="62"/>
      <c r="EE229" s="62"/>
      <c r="EF229" s="62"/>
      <c r="EG229" s="62"/>
      <c r="EH229" s="62"/>
      <c r="EI229" s="62"/>
      <c r="EJ229" s="62"/>
      <c r="EK229" s="62"/>
      <c r="EL229" s="62"/>
      <c r="EM229" s="62"/>
      <c r="EN229" s="62"/>
    </row>
    <row r="230" spans="43:144" ht="14.4" x14ac:dyDescent="0.3">
      <c r="AQ230" s="62"/>
      <c r="AR230"/>
      <c r="AS230"/>
      <c r="AT230"/>
      <c r="AU230"/>
      <c r="AV230"/>
      <c r="AW230"/>
      <c r="AX230"/>
      <c r="AY230"/>
      <c r="AZ230"/>
      <c r="BA230"/>
      <c r="BB230"/>
      <c r="BC230"/>
      <c r="BD230"/>
      <c r="BE230" s="62"/>
      <c r="BF230" s="62"/>
      <c r="BG230" s="62"/>
      <c r="BH230" s="62"/>
      <c r="BI230" s="62"/>
      <c r="BJ230" s="62"/>
      <c r="BK230" s="62"/>
      <c r="BL230" s="62"/>
      <c r="BM230" s="62"/>
      <c r="BN230" s="62"/>
      <c r="BO230" s="62"/>
      <c r="BP230" s="62"/>
      <c r="BQ230" s="62"/>
      <c r="BR230" s="62"/>
      <c r="BS230" s="62"/>
      <c r="BT230" s="62"/>
      <c r="BU230" s="62"/>
      <c r="BV230" s="62"/>
      <c r="BW230" s="62"/>
      <c r="BX230" s="62"/>
      <c r="BY230" s="62"/>
      <c r="BZ230" s="62"/>
      <c r="CA230" s="62"/>
      <c r="CB230" s="62"/>
      <c r="CC230" s="62"/>
      <c r="CD230" s="62"/>
      <c r="CE230" s="62"/>
      <c r="CF230" s="62"/>
      <c r="CG230" s="62"/>
      <c r="CH230" s="62"/>
      <c r="CI230" s="62"/>
      <c r="CJ230" s="62"/>
      <c r="CK230" s="62"/>
      <c r="CL230" s="62"/>
      <c r="CM230" s="62"/>
      <c r="CN230" s="62"/>
      <c r="CO230" s="62"/>
      <c r="CP230" s="62"/>
      <c r="CQ230" s="62"/>
      <c r="CR230" s="62"/>
      <c r="CS230" s="62"/>
      <c r="CT230" s="62"/>
      <c r="CU230" s="62"/>
      <c r="CV230" s="62"/>
      <c r="CW230" s="62"/>
      <c r="CX230" s="62"/>
      <c r="CY230" s="62"/>
      <c r="CZ230" s="62"/>
      <c r="DA230" s="62"/>
      <c r="DB230" s="62"/>
      <c r="DC230" s="62"/>
      <c r="DD230" s="62"/>
      <c r="DE230" s="62"/>
      <c r="DF230" s="62"/>
      <c r="DG230" s="62"/>
      <c r="DH230" s="62"/>
      <c r="DI230" s="62"/>
      <c r="DJ230" s="62"/>
      <c r="DK230" s="62"/>
      <c r="DL230" s="62"/>
      <c r="DM230" s="62"/>
      <c r="DN230" s="62"/>
      <c r="DO230" s="62"/>
      <c r="DP230" s="62"/>
      <c r="DQ230" s="62"/>
      <c r="DR230" s="62"/>
      <c r="DS230" s="62"/>
      <c r="DT230" s="62"/>
      <c r="DU230" s="62"/>
      <c r="DV230" s="62"/>
      <c r="DW230" s="62"/>
      <c r="DX230" s="62"/>
      <c r="DY230" s="62"/>
      <c r="DZ230" s="62"/>
      <c r="EA230" s="62"/>
      <c r="EB230" s="62"/>
      <c r="EC230" s="62"/>
      <c r="ED230" s="62"/>
      <c r="EE230" s="62"/>
      <c r="EF230" s="62"/>
      <c r="EG230" s="62"/>
      <c r="EH230" s="62"/>
      <c r="EI230" s="62"/>
      <c r="EJ230" s="62"/>
      <c r="EK230" s="62"/>
      <c r="EL230" s="62"/>
      <c r="EM230" s="62"/>
      <c r="EN230" s="62"/>
    </row>
    <row r="231" spans="43:144" ht="14.4" x14ac:dyDescent="0.3">
      <c r="AQ231" s="62"/>
      <c r="AR231"/>
      <c r="AS231"/>
      <c r="AT231"/>
      <c r="AU231"/>
      <c r="AV231"/>
      <c r="AW231"/>
      <c r="AX231"/>
      <c r="AY231"/>
      <c r="AZ231"/>
      <c r="BA231"/>
      <c r="BB231"/>
      <c r="BC231"/>
      <c r="BD231"/>
      <c r="BE231" s="62"/>
      <c r="BF231" s="62"/>
      <c r="BG231" s="62"/>
      <c r="BH231" s="62"/>
      <c r="BI231" s="62"/>
      <c r="BJ231" s="62"/>
      <c r="BK231" s="62"/>
      <c r="BL231" s="62"/>
      <c r="BM231" s="62"/>
      <c r="BN231" s="62"/>
      <c r="BO231" s="62"/>
      <c r="BP231" s="62"/>
      <c r="BQ231" s="62"/>
      <c r="BR231" s="62"/>
      <c r="BS231" s="62"/>
      <c r="BT231" s="62"/>
      <c r="BU231" s="62"/>
      <c r="BV231" s="62"/>
      <c r="BW231" s="62"/>
      <c r="BX231" s="62"/>
      <c r="BY231" s="62"/>
      <c r="BZ231" s="62"/>
      <c r="CA231" s="62"/>
      <c r="CB231" s="62"/>
      <c r="CC231" s="62"/>
      <c r="CD231" s="62"/>
      <c r="CE231" s="62"/>
      <c r="CF231" s="62"/>
      <c r="CG231" s="62"/>
      <c r="CH231" s="62"/>
      <c r="CI231" s="62"/>
      <c r="CJ231" s="62"/>
      <c r="CK231" s="62"/>
      <c r="CL231" s="62"/>
      <c r="CM231" s="62"/>
      <c r="CN231" s="62"/>
      <c r="CO231" s="62"/>
      <c r="CP231" s="62"/>
      <c r="CQ231" s="62"/>
      <c r="CR231" s="62"/>
      <c r="CS231" s="62"/>
      <c r="CT231" s="62"/>
      <c r="CU231" s="62"/>
      <c r="CV231" s="62"/>
      <c r="CW231" s="62"/>
      <c r="CX231" s="62"/>
      <c r="CY231" s="62"/>
      <c r="CZ231" s="62"/>
      <c r="DA231" s="62"/>
      <c r="DB231" s="62"/>
      <c r="DC231" s="62"/>
      <c r="DD231" s="62"/>
      <c r="DE231" s="62"/>
      <c r="DF231" s="62"/>
      <c r="DG231" s="62"/>
      <c r="DH231" s="62"/>
      <c r="DI231" s="62"/>
      <c r="DJ231" s="62"/>
      <c r="DK231" s="62"/>
      <c r="DL231" s="62"/>
      <c r="DM231" s="62"/>
      <c r="DN231" s="62"/>
      <c r="DO231" s="62"/>
      <c r="DP231" s="62"/>
      <c r="DQ231" s="62"/>
      <c r="DR231" s="62"/>
      <c r="DS231" s="62"/>
      <c r="DT231" s="62"/>
      <c r="DU231" s="62"/>
      <c r="DV231" s="62"/>
      <c r="DW231" s="62"/>
      <c r="DX231" s="62"/>
      <c r="DY231" s="62"/>
      <c r="DZ231" s="62"/>
      <c r="EA231" s="62"/>
      <c r="EB231" s="62"/>
      <c r="EC231" s="62"/>
      <c r="ED231" s="62"/>
      <c r="EE231" s="62"/>
      <c r="EF231" s="62"/>
      <c r="EG231" s="62"/>
      <c r="EH231" s="62"/>
      <c r="EI231" s="62"/>
      <c r="EJ231" s="62"/>
      <c r="EK231" s="62"/>
      <c r="EL231" s="62"/>
      <c r="EM231" s="62"/>
      <c r="EN231" s="62"/>
    </row>
    <row r="232" spans="43:144" ht="14.4" x14ac:dyDescent="0.3">
      <c r="AQ232" s="62"/>
      <c r="AR232"/>
      <c r="AS232"/>
      <c r="AT232"/>
      <c r="AU232"/>
      <c r="AV232"/>
      <c r="AW232"/>
      <c r="AX232"/>
      <c r="AY232"/>
      <c r="AZ232"/>
      <c r="BA232"/>
      <c r="BB232"/>
      <c r="BC232"/>
      <c r="BD232"/>
      <c r="BE232" s="62"/>
      <c r="BF232" s="62"/>
      <c r="BG232" s="62"/>
      <c r="BH232" s="62"/>
      <c r="BI232" s="62"/>
      <c r="BJ232" s="62"/>
      <c r="BK232" s="62"/>
      <c r="BL232" s="62"/>
      <c r="BM232" s="62"/>
      <c r="BN232" s="62"/>
      <c r="BO232" s="62"/>
      <c r="BP232" s="62"/>
      <c r="BQ232" s="62"/>
      <c r="BR232" s="62"/>
      <c r="BS232" s="62"/>
      <c r="BT232" s="62"/>
      <c r="BU232" s="62"/>
      <c r="BV232" s="62"/>
      <c r="BW232" s="62"/>
      <c r="BX232" s="62"/>
      <c r="BY232" s="62"/>
      <c r="BZ232" s="62"/>
      <c r="CA232" s="62"/>
      <c r="CB232" s="62"/>
      <c r="CC232" s="62"/>
      <c r="CD232" s="62"/>
      <c r="CE232" s="62"/>
      <c r="CF232" s="62"/>
      <c r="CG232" s="62"/>
      <c r="CH232" s="62"/>
      <c r="CI232" s="62"/>
      <c r="CJ232" s="62"/>
      <c r="CK232" s="62"/>
      <c r="CL232" s="62"/>
      <c r="CM232" s="62"/>
      <c r="CN232" s="62"/>
      <c r="CO232" s="62"/>
      <c r="CP232" s="62"/>
      <c r="CQ232" s="62"/>
      <c r="CR232" s="62"/>
      <c r="CS232" s="62"/>
      <c r="CT232" s="62"/>
      <c r="CU232" s="62"/>
      <c r="CV232" s="62"/>
      <c r="CW232" s="62"/>
      <c r="CX232" s="62"/>
      <c r="CY232" s="62"/>
      <c r="CZ232" s="62"/>
      <c r="DA232" s="62"/>
      <c r="DB232" s="62"/>
      <c r="DC232" s="62"/>
      <c r="DD232" s="62"/>
      <c r="DE232" s="62"/>
      <c r="DF232" s="62"/>
      <c r="DG232" s="62"/>
      <c r="DH232" s="62"/>
      <c r="DI232" s="62"/>
      <c r="DJ232" s="62"/>
      <c r="DK232" s="62"/>
      <c r="DL232" s="62"/>
      <c r="DM232" s="62"/>
      <c r="DN232" s="62"/>
      <c r="DO232" s="62"/>
      <c r="DP232" s="62"/>
      <c r="DQ232" s="62"/>
      <c r="DR232" s="62"/>
      <c r="DS232" s="62"/>
      <c r="DT232" s="62"/>
      <c r="DU232" s="62"/>
      <c r="DV232" s="62"/>
      <c r="DW232" s="62"/>
      <c r="DX232" s="62"/>
      <c r="DY232" s="62"/>
      <c r="DZ232" s="62"/>
      <c r="EA232" s="62"/>
      <c r="EB232" s="62"/>
      <c r="EC232" s="62"/>
      <c r="ED232" s="62"/>
      <c r="EE232" s="62"/>
      <c r="EF232" s="62"/>
      <c r="EG232" s="62"/>
      <c r="EH232" s="62"/>
      <c r="EI232" s="62"/>
      <c r="EJ232" s="62"/>
      <c r="EK232" s="62"/>
      <c r="EL232" s="62"/>
      <c r="EM232" s="62"/>
      <c r="EN232" s="62"/>
    </row>
    <row r="233" spans="43:144" ht="14.4" x14ac:dyDescent="0.3">
      <c r="AQ233" s="62"/>
      <c r="AR233"/>
      <c r="AS233"/>
      <c r="AT233"/>
      <c r="AU233"/>
      <c r="AV233"/>
      <c r="AW233"/>
      <c r="AX233"/>
      <c r="AY233"/>
      <c r="AZ233"/>
      <c r="BA233"/>
      <c r="BB233"/>
      <c r="BC233"/>
      <c r="BD233"/>
      <c r="BE233" s="62"/>
      <c r="BF233" s="62"/>
      <c r="BG233" s="62"/>
      <c r="BH233" s="62"/>
      <c r="BI233" s="62"/>
      <c r="BJ233" s="62"/>
      <c r="BK233" s="62"/>
      <c r="BL233" s="62"/>
      <c r="BM233" s="62"/>
      <c r="BN233" s="62"/>
      <c r="BO233" s="62"/>
      <c r="BP233" s="62"/>
      <c r="BQ233" s="62"/>
      <c r="BR233" s="62"/>
      <c r="BS233" s="62"/>
      <c r="BT233" s="62"/>
      <c r="BU233" s="62"/>
      <c r="BV233" s="62"/>
      <c r="BW233" s="62"/>
      <c r="BX233" s="62"/>
      <c r="BY233" s="62"/>
      <c r="BZ233" s="62"/>
      <c r="CA233" s="62"/>
      <c r="CB233" s="62"/>
      <c r="CC233" s="62"/>
      <c r="CD233" s="62"/>
      <c r="CE233" s="62"/>
      <c r="CF233" s="62"/>
      <c r="CG233" s="62"/>
      <c r="CH233" s="62"/>
      <c r="CI233" s="62"/>
      <c r="CJ233" s="62"/>
      <c r="CK233" s="62"/>
      <c r="CL233" s="62"/>
      <c r="CM233" s="62"/>
      <c r="CN233" s="62"/>
      <c r="CO233" s="62"/>
      <c r="CP233" s="62"/>
      <c r="CQ233" s="62"/>
      <c r="CR233" s="62"/>
      <c r="CS233" s="62"/>
      <c r="CT233" s="62"/>
      <c r="CU233" s="62"/>
      <c r="CV233" s="62"/>
      <c r="CW233" s="62"/>
      <c r="CX233" s="62"/>
      <c r="CY233" s="62"/>
      <c r="CZ233" s="62"/>
      <c r="DA233" s="62"/>
      <c r="DB233" s="62"/>
      <c r="DC233" s="62"/>
      <c r="DD233" s="62"/>
      <c r="DE233" s="62"/>
      <c r="DF233" s="62"/>
      <c r="DG233" s="62"/>
      <c r="DH233" s="62"/>
      <c r="DI233" s="62"/>
      <c r="DJ233" s="62"/>
      <c r="DK233" s="62"/>
      <c r="DL233" s="62"/>
      <c r="DM233" s="62"/>
      <c r="DN233" s="62"/>
      <c r="DO233" s="62"/>
      <c r="DP233" s="62"/>
      <c r="DQ233" s="62"/>
      <c r="DR233" s="62"/>
      <c r="DS233" s="62"/>
      <c r="DT233" s="62"/>
      <c r="DU233" s="62"/>
      <c r="DV233" s="62"/>
      <c r="DW233" s="62"/>
      <c r="DX233" s="62"/>
      <c r="DY233" s="62"/>
      <c r="DZ233" s="62"/>
      <c r="EA233" s="62"/>
      <c r="EB233" s="62"/>
      <c r="EC233" s="62"/>
      <c r="ED233" s="62"/>
      <c r="EE233" s="62"/>
      <c r="EF233" s="62"/>
      <c r="EG233" s="62"/>
      <c r="EH233" s="62"/>
      <c r="EI233" s="62"/>
      <c r="EJ233" s="62"/>
      <c r="EK233" s="62"/>
      <c r="EL233" s="62"/>
      <c r="EM233" s="62"/>
      <c r="EN233" s="62"/>
    </row>
    <row r="234" spans="43:144" ht="14.4" x14ac:dyDescent="0.3">
      <c r="AQ234" s="62"/>
      <c r="AR234"/>
      <c r="AS234"/>
      <c r="AT234"/>
      <c r="AU234"/>
      <c r="AV234"/>
      <c r="AW234"/>
      <c r="AX234"/>
      <c r="AY234"/>
      <c r="AZ234"/>
      <c r="BA234"/>
      <c r="BB234"/>
      <c r="BC234"/>
      <c r="BD234"/>
      <c r="BE234" s="62"/>
      <c r="BF234" s="62"/>
      <c r="BG234" s="62"/>
      <c r="BH234" s="62"/>
      <c r="BI234" s="62"/>
      <c r="BJ234" s="62"/>
      <c r="BK234" s="62"/>
      <c r="BL234" s="62"/>
      <c r="BM234" s="62"/>
      <c r="BN234" s="62"/>
      <c r="BO234" s="62"/>
      <c r="BP234" s="62"/>
      <c r="BQ234" s="62"/>
      <c r="BR234" s="62"/>
      <c r="BS234" s="62"/>
      <c r="BT234" s="62"/>
      <c r="BU234" s="62"/>
      <c r="BV234" s="62"/>
      <c r="BW234" s="62"/>
      <c r="BX234" s="62"/>
      <c r="BY234" s="62"/>
      <c r="BZ234" s="62"/>
      <c r="CA234" s="62"/>
      <c r="CB234" s="62"/>
      <c r="CC234" s="62"/>
      <c r="CD234" s="62"/>
      <c r="CE234" s="62"/>
      <c r="CF234" s="62"/>
      <c r="CG234" s="62"/>
      <c r="CH234" s="62"/>
      <c r="CI234" s="62"/>
      <c r="CJ234" s="62"/>
      <c r="CK234" s="62"/>
      <c r="CL234" s="62"/>
      <c r="CM234" s="62"/>
      <c r="CN234" s="62"/>
      <c r="CO234" s="62"/>
      <c r="CP234" s="62"/>
      <c r="CQ234" s="62"/>
      <c r="CR234" s="62"/>
      <c r="CS234" s="62"/>
      <c r="CT234" s="62"/>
      <c r="CU234" s="62"/>
      <c r="CV234" s="62"/>
      <c r="CW234" s="62"/>
      <c r="CX234" s="62"/>
      <c r="CY234" s="62"/>
      <c r="CZ234" s="62"/>
      <c r="DA234" s="62"/>
      <c r="DB234" s="62"/>
      <c r="DC234" s="62"/>
      <c r="DD234" s="62"/>
      <c r="DE234" s="62"/>
      <c r="DF234" s="62"/>
      <c r="DG234" s="62"/>
      <c r="DH234" s="62"/>
      <c r="DI234" s="62"/>
      <c r="DJ234" s="62"/>
      <c r="DK234" s="62"/>
      <c r="DL234" s="62"/>
      <c r="DM234" s="62"/>
      <c r="DN234" s="62"/>
      <c r="DO234" s="62"/>
      <c r="DP234" s="62"/>
      <c r="DQ234" s="62"/>
      <c r="DR234" s="62"/>
      <c r="DS234" s="62"/>
      <c r="DT234" s="62"/>
      <c r="DU234" s="62"/>
      <c r="DV234" s="62"/>
      <c r="DW234" s="62"/>
      <c r="DX234" s="62"/>
      <c r="DY234" s="62"/>
      <c r="DZ234" s="62"/>
      <c r="EA234" s="62"/>
      <c r="EB234" s="62"/>
      <c r="EC234" s="62"/>
      <c r="ED234" s="62"/>
      <c r="EE234" s="62"/>
      <c r="EF234" s="62"/>
      <c r="EG234" s="62"/>
      <c r="EH234" s="62"/>
      <c r="EI234" s="62"/>
      <c r="EJ234" s="62"/>
      <c r="EK234" s="62"/>
      <c r="EL234" s="62"/>
      <c r="EM234" s="62"/>
      <c r="EN234" s="62"/>
    </row>
    <row r="235" spans="43:144" ht="14.4" x14ac:dyDescent="0.3">
      <c r="AQ235" s="62"/>
      <c r="AR235"/>
      <c r="AS235"/>
      <c r="AT235"/>
      <c r="AU235"/>
      <c r="AV235"/>
      <c r="AW235"/>
      <c r="AX235"/>
      <c r="AY235"/>
      <c r="AZ235"/>
      <c r="BA235"/>
      <c r="BB235"/>
      <c r="BC235"/>
      <c r="BD235"/>
      <c r="BE235" s="62"/>
      <c r="BF235" s="62"/>
      <c r="BG235" s="62"/>
      <c r="BH235" s="62"/>
      <c r="BI235" s="62"/>
      <c r="BJ235" s="62"/>
      <c r="BK235" s="62"/>
      <c r="BL235" s="62"/>
      <c r="BM235" s="62"/>
      <c r="BN235" s="62"/>
      <c r="BO235" s="62"/>
      <c r="BP235" s="62"/>
      <c r="BQ235" s="62"/>
      <c r="BR235" s="62"/>
      <c r="BS235" s="62"/>
      <c r="BT235" s="62"/>
      <c r="BU235" s="62"/>
      <c r="BV235" s="62"/>
      <c r="BW235" s="62"/>
      <c r="BX235" s="62"/>
      <c r="BY235" s="62"/>
      <c r="BZ235" s="62"/>
      <c r="CA235" s="62"/>
      <c r="CB235" s="62"/>
      <c r="CC235" s="62"/>
      <c r="CD235" s="62"/>
      <c r="CE235" s="62"/>
      <c r="CF235" s="62"/>
      <c r="CG235" s="62"/>
      <c r="CH235" s="62"/>
      <c r="CI235" s="62"/>
      <c r="CJ235" s="62"/>
      <c r="CK235" s="62"/>
      <c r="CL235" s="62"/>
      <c r="CM235" s="62"/>
      <c r="CN235" s="62"/>
      <c r="CO235" s="62"/>
      <c r="CP235" s="62"/>
      <c r="CQ235" s="62"/>
      <c r="CR235" s="62"/>
      <c r="CS235" s="62"/>
      <c r="CT235" s="62"/>
      <c r="CU235" s="62"/>
      <c r="CV235" s="62"/>
      <c r="CW235" s="62"/>
      <c r="CX235" s="62"/>
      <c r="CY235" s="62"/>
      <c r="CZ235" s="62"/>
      <c r="DA235" s="62"/>
      <c r="DB235" s="62"/>
      <c r="DC235" s="62"/>
      <c r="DD235" s="62"/>
      <c r="DE235" s="62"/>
      <c r="DF235" s="62"/>
      <c r="DG235" s="62"/>
      <c r="DH235" s="62"/>
      <c r="DI235" s="62"/>
      <c r="DJ235" s="62"/>
      <c r="DK235" s="62"/>
      <c r="DL235" s="62"/>
      <c r="DM235" s="62"/>
      <c r="DN235" s="62"/>
      <c r="DO235" s="62"/>
      <c r="DP235" s="62"/>
      <c r="DQ235" s="62"/>
      <c r="DR235" s="62"/>
      <c r="DS235" s="62"/>
      <c r="DT235" s="62"/>
      <c r="DU235" s="62"/>
      <c r="DV235" s="62"/>
      <c r="DW235" s="62"/>
      <c r="DX235" s="62"/>
      <c r="DY235" s="62"/>
      <c r="DZ235" s="62"/>
      <c r="EA235" s="62"/>
      <c r="EB235" s="62"/>
      <c r="EC235" s="62"/>
      <c r="ED235" s="62"/>
      <c r="EE235" s="62"/>
      <c r="EF235" s="62"/>
      <c r="EG235" s="62"/>
      <c r="EH235" s="62"/>
      <c r="EI235" s="62"/>
      <c r="EJ235" s="62"/>
      <c r="EK235" s="62"/>
      <c r="EL235" s="62"/>
      <c r="EM235" s="62"/>
      <c r="EN235" s="62"/>
    </row>
    <row r="236" spans="43:144" ht="14.4" x14ac:dyDescent="0.3">
      <c r="AQ236" s="62"/>
      <c r="AR236"/>
      <c r="AS236"/>
      <c r="AT236"/>
      <c r="AU236"/>
      <c r="AV236"/>
      <c r="AW236"/>
      <c r="AX236"/>
      <c r="AY236"/>
      <c r="AZ236"/>
      <c r="BA236"/>
      <c r="BB236"/>
      <c r="BC236"/>
      <c r="BD236"/>
      <c r="BE236" s="62"/>
      <c r="BF236" s="62"/>
      <c r="BG236" s="62"/>
      <c r="BH236" s="62"/>
      <c r="BI236" s="62"/>
      <c r="BJ236" s="62"/>
      <c r="BK236" s="62"/>
      <c r="BL236" s="62"/>
      <c r="BM236" s="62"/>
      <c r="BN236" s="62"/>
      <c r="BO236" s="62"/>
      <c r="BP236" s="62"/>
      <c r="BQ236" s="62"/>
      <c r="BR236" s="62"/>
      <c r="BS236" s="62"/>
      <c r="BT236" s="62"/>
      <c r="BU236" s="62"/>
      <c r="BV236" s="62"/>
      <c r="BW236" s="62"/>
      <c r="BX236" s="62"/>
      <c r="BY236" s="62"/>
      <c r="BZ236" s="62"/>
      <c r="CA236" s="62"/>
      <c r="CB236" s="62"/>
      <c r="CC236" s="62"/>
      <c r="CD236" s="62"/>
      <c r="CE236" s="62"/>
      <c r="CF236" s="62"/>
      <c r="CG236" s="62"/>
      <c r="CH236" s="62"/>
      <c r="CI236" s="62"/>
      <c r="CJ236" s="62"/>
      <c r="CK236" s="62"/>
      <c r="CL236" s="62"/>
      <c r="CM236" s="62"/>
      <c r="CN236" s="62"/>
      <c r="CO236" s="62"/>
      <c r="CP236" s="62"/>
      <c r="CQ236" s="62"/>
      <c r="CR236" s="62"/>
      <c r="CS236" s="62"/>
      <c r="CT236" s="62"/>
      <c r="CU236" s="62"/>
      <c r="CV236" s="62"/>
      <c r="CW236" s="62"/>
      <c r="CX236" s="62"/>
      <c r="CY236" s="62"/>
      <c r="CZ236" s="62"/>
      <c r="DA236" s="62"/>
      <c r="DB236" s="62"/>
      <c r="DC236" s="62"/>
      <c r="DD236" s="62"/>
      <c r="DE236" s="62"/>
      <c r="DF236" s="62"/>
      <c r="DG236" s="62"/>
      <c r="DH236" s="62"/>
      <c r="DI236" s="62"/>
      <c r="DJ236" s="62"/>
      <c r="DK236" s="62"/>
      <c r="DL236" s="62"/>
      <c r="DM236" s="62"/>
      <c r="DN236" s="62"/>
      <c r="DO236" s="62"/>
      <c r="DP236" s="62"/>
      <c r="DQ236" s="62"/>
      <c r="DR236" s="62"/>
      <c r="DS236" s="62"/>
      <c r="DT236" s="62"/>
      <c r="DU236" s="62"/>
      <c r="DV236" s="62"/>
      <c r="DW236" s="62"/>
      <c r="DX236" s="62"/>
      <c r="DY236" s="62"/>
      <c r="DZ236" s="62"/>
      <c r="EA236" s="62"/>
      <c r="EB236" s="62"/>
      <c r="EC236" s="62"/>
      <c r="ED236" s="62"/>
      <c r="EE236" s="62"/>
      <c r="EF236" s="62"/>
      <c r="EG236" s="62"/>
      <c r="EH236" s="62"/>
      <c r="EI236" s="62"/>
      <c r="EJ236" s="62"/>
      <c r="EK236" s="62"/>
      <c r="EL236" s="62"/>
      <c r="EM236" s="62"/>
      <c r="EN236" s="62"/>
    </row>
    <row r="237" spans="43:144" ht="14.4" x14ac:dyDescent="0.3">
      <c r="AQ237" s="62"/>
      <c r="AR237"/>
      <c r="AS237"/>
      <c r="AT237"/>
      <c r="AU237"/>
      <c r="AV237"/>
      <c r="AW237"/>
      <c r="AX237"/>
      <c r="AY237"/>
      <c r="AZ237"/>
      <c r="BA237"/>
      <c r="BB237"/>
      <c r="BC237"/>
      <c r="BD237"/>
      <c r="BE237" s="62"/>
      <c r="BF237" s="62"/>
      <c r="BG237" s="62"/>
      <c r="BH237" s="62"/>
      <c r="BI237" s="62"/>
      <c r="BJ237" s="62"/>
      <c r="BK237" s="62"/>
      <c r="BL237" s="62"/>
      <c r="BM237" s="62"/>
      <c r="BN237" s="62"/>
      <c r="BO237" s="62"/>
      <c r="BP237" s="62"/>
      <c r="BQ237" s="62"/>
      <c r="BR237" s="62"/>
      <c r="BS237" s="62"/>
      <c r="BT237" s="62"/>
      <c r="BU237" s="62"/>
      <c r="BV237" s="62"/>
      <c r="BW237" s="62"/>
      <c r="BX237" s="62"/>
      <c r="BY237" s="62"/>
      <c r="BZ237" s="62"/>
      <c r="CA237" s="62"/>
      <c r="CB237" s="62"/>
      <c r="CC237" s="62"/>
      <c r="CD237" s="62"/>
      <c r="CE237" s="62"/>
      <c r="CF237" s="62"/>
      <c r="CG237" s="62"/>
      <c r="CH237" s="62"/>
      <c r="CI237" s="62"/>
      <c r="CJ237" s="62"/>
      <c r="CK237" s="62"/>
      <c r="CL237" s="62"/>
      <c r="CM237" s="62"/>
      <c r="CN237" s="62"/>
      <c r="CO237" s="62"/>
      <c r="CP237" s="62"/>
      <c r="CQ237" s="62"/>
      <c r="CR237" s="62"/>
      <c r="CS237" s="62"/>
      <c r="CT237" s="62"/>
      <c r="CU237" s="62"/>
      <c r="CV237" s="62"/>
      <c r="CW237" s="62"/>
      <c r="CX237" s="62"/>
      <c r="CY237" s="62"/>
      <c r="CZ237" s="62"/>
      <c r="DA237" s="62"/>
      <c r="DB237" s="62"/>
      <c r="DC237" s="62"/>
      <c r="DD237" s="62"/>
      <c r="DE237" s="62"/>
      <c r="DF237" s="62"/>
      <c r="DG237" s="62"/>
      <c r="DH237" s="62"/>
      <c r="DI237" s="62"/>
      <c r="DJ237" s="62"/>
      <c r="DK237" s="62"/>
      <c r="DL237" s="62"/>
      <c r="DM237" s="62"/>
      <c r="DN237" s="62"/>
      <c r="DO237" s="62"/>
      <c r="DP237" s="62"/>
      <c r="DQ237" s="62"/>
      <c r="DR237" s="62"/>
      <c r="DS237" s="62"/>
      <c r="DT237" s="62"/>
      <c r="DU237" s="62"/>
      <c r="DV237" s="62"/>
      <c r="DW237" s="62"/>
      <c r="DX237" s="62"/>
      <c r="DY237" s="62"/>
      <c r="DZ237" s="62"/>
      <c r="EA237" s="62"/>
      <c r="EB237" s="62"/>
      <c r="EC237" s="62"/>
      <c r="ED237" s="62"/>
      <c r="EE237" s="62"/>
      <c r="EF237" s="62"/>
      <c r="EG237" s="62"/>
      <c r="EH237" s="62"/>
      <c r="EI237" s="62"/>
      <c r="EJ237" s="62"/>
      <c r="EK237" s="62"/>
      <c r="EL237" s="62"/>
      <c r="EM237" s="62"/>
      <c r="EN237" s="62"/>
    </row>
    <row r="238" spans="43:144" ht="14.4" x14ac:dyDescent="0.3">
      <c r="AQ238" s="62"/>
      <c r="AR238"/>
      <c r="AS238"/>
      <c r="AT238"/>
      <c r="AU238"/>
      <c r="AV238"/>
      <c r="AW238"/>
      <c r="AX238"/>
      <c r="AY238"/>
      <c r="AZ238"/>
      <c r="BA238"/>
      <c r="BB238"/>
      <c r="BC238"/>
      <c r="BD238"/>
      <c r="BE238" s="62"/>
      <c r="BF238" s="62"/>
      <c r="BG238" s="62"/>
      <c r="BH238" s="62"/>
      <c r="BI238" s="62"/>
      <c r="BJ238" s="62"/>
      <c r="BK238" s="62"/>
      <c r="BL238" s="62"/>
      <c r="BM238" s="62"/>
      <c r="BN238" s="62"/>
      <c r="BO238" s="62"/>
      <c r="BP238" s="62"/>
      <c r="BQ238" s="62"/>
      <c r="BR238" s="62"/>
      <c r="BS238" s="62"/>
      <c r="BT238" s="62"/>
      <c r="BU238" s="62"/>
      <c r="BV238" s="62"/>
      <c r="BW238" s="62"/>
      <c r="BX238" s="62"/>
      <c r="BY238" s="62"/>
      <c r="BZ238" s="62"/>
      <c r="CA238" s="62"/>
      <c r="CB238" s="62"/>
      <c r="CC238" s="62"/>
      <c r="CD238" s="62"/>
      <c r="CE238" s="62"/>
      <c r="CF238" s="62"/>
      <c r="CG238" s="62"/>
      <c r="CH238" s="62"/>
      <c r="CI238" s="62"/>
      <c r="CJ238" s="62"/>
      <c r="CK238" s="62"/>
      <c r="CL238" s="62"/>
      <c r="CM238" s="62"/>
      <c r="CN238" s="62"/>
      <c r="CO238" s="62"/>
      <c r="CP238" s="62"/>
      <c r="CQ238" s="62"/>
      <c r="CR238" s="62"/>
      <c r="CS238" s="62"/>
      <c r="CT238" s="62"/>
      <c r="CU238" s="62"/>
      <c r="CV238" s="62"/>
      <c r="CW238" s="62"/>
      <c r="CX238" s="62"/>
      <c r="CY238" s="62"/>
      <c r="CZ238" s="62"/>
      <c r="DA238" s="62"/>
      <c r="DB238" s="62"/>
      <c r="DC238" s="62"/>
      <c r="DD238" s="62"/>
      <c r="DE238" s="62"/>
      <c r="DF238" s="62"/>
      <c r="DG238" s="62"/>
      <c r="DH238" s="62"/>
      <c r="DI238" s="62"/>
      <c r="DJ238" s="62"/>
      <c r="DK238" s="62"/>
      <c r="DL238" s="62"/>
      <c r="DM238" s="62"/>
      <c r="DN238" s="62"/>
      <c r="DO238" s="62"/>
      <c r="DP238" s="62"/>
      <c r="DQ238" s="62"/>
      <c r="DR238" s="62"/>
      <c r="DS238" s="62"/>
      <c r="DT238" s="62"/>
      <c r="DU238" s="62"/>
      <c r="DV238" s="62"/>
      <c r="DW238" s="62"/>
      <c r="DX238" s="62"/>
      <c r="DY238" s="62"/>
      <c r="DZ238" s="62"/>
      <c r="EA238" s="62"/>
      <c r="EB238" s="62"/>
      <c r="EC238" s="62"/>
      <c r="ED238" s="62"/>
      <c r="EE238" s="62"/>
      <c r="EF238" s="62"/>
      <c r="EG238" s="62"/>
      <c r="EH238" s="62"/>
      <c r="EI238" s="62"/>
      <c r="EJ238" s="62"/>
      <c r="EK238" s="62"/>
      <c r="EL238" s="62"/>
      <c r="EM238" s="62"/>
      <c r="EN238" s="62"/>
    </row>
    <row r="239" spans="43:144" ht="14.4" x14ac:dyDescent="0.3">
      <c r="AQ239" s="62"/>
      <c r="AR239"/>
      <c r="AS239"/>
      <c r="AT239"/>
      <c r="AU239"/>
      <c r="AV239"/>
      <c r="AW239"/>
      <c r="AX239"/>
      <c r="AY239"/>
      <c r="AZ239"/>
      <c r="BA239"/>
      <c r="BB239"/>
      <c r="BC239"/>
      <c r="BD239"/>
      <c r="BE239" s="62"/>
      <c r="BF239" s="62"/>
      <c r="BG239" s="62"/>
      <c r="BH239" s="62"/>
      <c r="BI239" s="62"/>
      <c r="BJ239" s="62"/>
      <c r="BK239" s="62"/>
      <c r="BL239" s="62"/>
      <c r="BM239" s="62"/>
      <c r="BN239" s="62"/>
      <c r="BO239" s="62"/>
      <c r="BP239" s="62"/>
      <c r="BQ239" s="62"/>
      <c r="BR239" s="62"/>
      <c r="BS239" s="62"/>
      <c r="BT239" s="62"/>
      <c r="BU239" s="62"/>
      <c r="BV239" s="62"/>
      <c r="BW239" s="62"/>
      <c r="BX239" s="62"/>
      <c r="BY239" s="62"/>
      <c r="BZ239" s="62"/>
      <c r="CA239" s="62"/>
      <c r="CB239" s="62"/>
      <c r="CC239" s="62"/>
      <c r="CD239" s="62"/>
      <c r="CE239" s="62"/>
      <c r="CF239" s="62"/>
      <c r="CG239" s="62"/>
      <c r="CH239" s="62"/>
      <c r="CI239" s="62"/>
      <c r="CJ239" s="62"/>
      <c r="CK239" s="62"/>
      <c r="CL239" s="62"/>
      <c r="CM239" s="62"/>
      <c r="CN239" s="62"/>
      <c r="CO239" s="62"/>
      <c r="CP239" s="62"/>
      <c r="CQ239" s="62"/>
      <c r="CR239" s="62"/>
      <c r="CS239" s="62"/>
      <c r="CT239" s="62"/>
      <c r="CU239" s="62"/>
      <c r="CV239" s="62"/>
      <c r="CW239" s="62"/>
      <c r="CX239" s="62"/>
      <c r="CY239" s="62"/>
      <c r="CZ239" s="62"/>
      <c r="DA239" s="62"/>
      <c r="DB239" s="62"/>
      <c r="DC239" s="62"/>
      <c r="DD239" s="62"/>
      <c r="DE239" s="62"/>
      <c r="DF239" s="62"/>
      <c r="DG239" s="62"/>
      <c r="DH239" s="62"/>
      <c r="DI239" s="62"/>
      <c r="DJ239" s="62"/>
      <c r="DK239" s="62"/>
      <c r="DL239" s="62"/>
      <c r="DM239" s="62"/>
      <c r="DN239" s="62"/>
      <c r="DO239" s="62"/>
      <c r="DP239" s="62"/>
      <c r="DQ239" s="62"/>
      <c r="DR239" s="62"/>
      <c r="DS239" s="62"/>
      <c r="DT239" s="62"/>
      <c r="DU239" s="62"/>
      <c r="DV239" s="62"/>
      <c r="DW239" s="62"/>
      <c r="DX239" s="62"/>
      <c r="DY239" s="62"/>
      <c r="DZ239" s="62"/>
      <c r="EA239" s="62"/>
      <c r="EB239" s="62"/>
      <c r="EC239" s="62"/>
      <c r="ED239" s="62"/>
      <c r="EE239" s="62"/>
      <c r="EF239" s="62"/>
      <c r="EG239" s="62"/>
      <c r="EH239" s="62"/>
      <c r="EI239" s="62"/>
      <c r="EJ239" s="62"/>
      <c r="EK239" s="62"/>
      <c r="EL239" s="62"/>
      <c r="EM239" s="62"/>
      <c r="EN239" s="62"/>
    </row>
    <row r="240" spans="43:144" ht="14.4" x14ac:dyDescent="0.3">
      <c r="AQ240" s="62"/>
      <c r="AR240"/>
      <c r="AS240"/>
      <c r="AT240"/>
      <c r="AU240"/>
      <c r="AV240"/>
      <c r="AW240"/>
      <c r="AX240"/>
      <c r="AY240"/>
      <c r="AZ240"/>
      <c r="BA240"/>
      <c r="BB240"/>
      <c r="BC240"/>
      <c r="BD240"/>
      <c r="BE240" s="62"/>
      <c r="BF240" s="62"/>
      <c r="BG240" s="62"/>
      <c r="BH240" s="62"/>
      <c r="BI240" s="62"/>
      <c r="BJ240" s="62"/>
      <c r="BK240" s="62"/>
      <c r="BL240" s="62"/>
      <c r="BM240" s="62"/>
      <c r="BN240" s="62"/>
      <c r="BO240" s="62"/>
      <c r="BP240" s="62"/>
      <c r="BQ240" s="62"/>
      <c r="BR240" s="62"/>
      <c r="BS240" s="62"/>
      <c r="BT240" s="62"/>
      <c r="BU240" s="62"/>
      <c r="BV240" s="62"/>
      <c r="BW240" s="62"/>
      <c r="BX240" s="62"/>
      <c r="BY240" s="62"/>
      <c r="BZ240" s="62"/>
      <c r="CA240" s="62"/>
      <c r="CB240" s="62"/>
      <c r="CC240" s="62"/>
      <c r="CD240" s="62"/>
      <c r="CE240" s="62"/>
      <c r="CF240" s="62"/>
      <c r="CG240" s="62"/>
      <c r="CH240" s="62"/>
      <c r="CI240" s="62"/>
      <c r="CJ240" s="62"/>
      <c r="CK240" s="62"/>
      <c r="CL240" s="62"/>
      <c r="CM240" s="62"/>
      <c r="CN240" s="62"/>
      <c r="CO240" s="62"/>
      <c r="CP240" s="62"/>
      <c r="CQ240" s="62"/>
      <c r="CR240" s="62"/>
      <c r="CS240" s="62"/>
      <c r="CT240" s="62"/>
      <c r="CU240" s="62"/>
      <c r="CV240" s="62"/>
      <c r="CW240" s="62"/>
      <c r="CX240" s="62"/>
      <c r="CY240" s="62"/>
      <c r="CZ240" s="62"/>
      <c r="DA240" s="62"/>
      <c r="DB240" s="62"/>
      <c r="DC240" s="62"/>
      <c r="DD240" s="62"/>
      <c r="DE240" s="62"/>
      <c r="DF240" s="62"/>
      <c r="DG240" s="62"/>
      <c r="DH240" s="62"/>
      <c r="DI240" s="62"/>
      <c r="DJ240" s="62"/>
      <c r="DK240" s="62"/>
      <c r="DL240" s="62"/>
      <c r="DM240" s="62"/>
      <c r="DN240" s="62"/>
      <c r="DO240" s="62"/>
      <c r="DP240" s="62"/>
      <c r="DQ240" s="62"/>
      <c r="DR240" s="62"/>
      <c r="DS240" s="62"/>
      <c r="DT240" s="62"/>
      <c r="DU240" s="62"/>
      <c r="DV240" s="62"/>
      <c r="DW240" s="62"/>
      <c r="DX240" s="62"/>
      <c r="DY240" s="62"/>
      <c r="DZ240" s="62"/>
      <c r="EA240" s="62"/>
      <c r="EB240" s="62"/>
      <c r="EC240" s="62"/>
      <c r="ED240" s="62"/>
      <c r="EE240" s="62"/>
      <c r="EF240" s="62"/>
      <c r="EG240" s="62"/>
      <c r="EH240" s="62"/>
      <c r="EI240" s="62"/>
      <c r="EJ240" s="62"/>
      <c r="EK240" s="62"/>
      <c r="EL240" s="62"/>
      <c r="EM240" s="62"/>
      <c r="EN240" s="62"/>
    </row>
    <row r="241" spans="43:144" ht="14.4" x14ac:dyDescent="0.3">
      <c r="AQ241" s="62"/>
      <c r="AR241"/>
      <c r="AS241"/>
      <c r="AT241"/>
      <c r="AU241"/>
      <c r="AV241"/>
      <c r="AW241"/>
      <c r="AX241"/>
      <c r="AY241"/>
      <c r="AZ241"/>
      <c r="BA241"/>
      <c r="BB241"/>
      <c r="BC241"/>
      <c r="BD241"/>
      <c r="BE241" s="62"/>
      <c r="BF241" s="62"/>
      <c r="BG241" s="62"/>
      <c r="BH241" s="62"/>
      <c r="BI241" s="62"/>
      <c r="BJ241" s="62"/>
      <c r="BK241" s="62"/>
      <c r="BL241" s="62"/>
      <c r="BM241" s="62"/>
      <c r="BN241" s="62"/>
      <c r="BO241" s="62"/>
      <c r="BP241" s="62"/>
      <c r="BQ241" s="62"/>
      <c r="BR241" s="62"/>
      <c r="BS241" s="62"/>
      <c r="BT241" s="62"/>
      <c r="BU241" s="62"/>
      <c r="BV241" s="62"/>
      <c r="BW241" s="62"/>
      <c r="BX241" s="62"/>
      <c r="BY241" s="62"/>
      <c r="BZ241" s="62"/>
      <c r="CA241" s="62"/>
      <c r="CB241" s="62"/>
      <c r="CC241" s="62"/>
      <c r="CD241" s="62"/>
      <c r="CE241" s="62"/>
      <c r="CF241" s="62"/>
      <c r="CG241" s="62"/>
      <c r="CH241" s="62"/>
      <c r="CI241" s="62"/>
      <c r="CJ241" s="62"/>
      <c r="CK241" s="62"/>
      <c r="CL241" s="62"/>
      <c r="CM241" s="62"/>
      <c r="CN241" s="62"/>
      <c r="CO241" s="62"/>
      <c r="CP241" s="62"/>
      <c r="CQ241" s="62"/>
      <c r="CR241" s="62"/>
      <c r="CS241" s="62"/>
      <c r="CT241" s="62"/>
      <c r="CU241" s="62"/>
      <c r="CV241" s="62"/>
      <c r="CW241" s="62"/>
      <c r="CX241" s="62"/>
      <c r="CY241" s="62"/>
      <c r="CZ241" s="62"/>
      <c r="DA241" s="62"/>
      <c r="DB241" s="62"/>
      <c r="DC241" s="62"/>
      <c r="DD241" s="62"/>
      <c r="DE241" s="62"/>
      <c r="DF241" s="62"/>
      <c r="DG241" s="62"/>
      <c r="DH241" s="62"/>
      <c r="DI241" s="62"/>
      <c r="DJ241" s="62"/>
      <c r="DK241" s="62"/>
      <c r="DL241" s="62"/>
      <c r="DM241" s="62"/>
      <c r="DN241" s="62"/>
      <c r="DO241" s="62"/>
      <c r="DP241" s="62"/>
      <c r="DQ241" s="62"/>
      <c r="DR241" s="62"/>
      <c r="DS241" s="62"/>
      <c r="DT241" s="62"/>
      <c r="DU241" s="62"/>
      <c r="DV241" s="62"/>
      <c r="DW241" s="62"/>
      <c r="DX241" s="62"/>
      <c r="DY241" s="62"/>
      <c r="DZ241" s="62"/>
      <c r="EA241" s="62"/>
      <c r="EB241" s="62"/>
      <c r="EC241" s="62"/>
      <c r="ED241" s="62"/>
      <c r="EE241" s="62"/>
      <c r="EF241" s="62"/>
      <c r="EG241" s="62"/>
      <c r="EH241" s="62"/>
      <c r="EI241" s="62"/>
      <c r="EJ241" s="62"/>
      <c r="EK241" s="62"/>
      <c r="EL241" s="62"/>
      <c r="EM241" s="62"/>
      <c r="EN241" s="62"/>
    </row>
    <row r="242" spans="43:144" ht="14.4" x14ac:dyDescent="0.3">
      <c r="AQ242" s="62"/>
      <c r="AR242"/>
      <c r="AS242"/>
      <c r="AT242"/>
      <c r="AU242"/>
      <c r="AV242"/>
      <c r="AW242"/>
      <c r="AX242"/>
      <c r="AY242"/>
      <c r="AZ242"/>
      <c r="BA242"/>
      <c r="BB242"/>
      <c r="BC242"/>
      <c r="BD242"/>
      <c r="BE242" s="62"/>
      <c r="BF242" s="62"/>
      <c r="BG242" s="62"/>
      <c r="BH242" s="62"/>
      <c r="BI242" s="62"/>
      <c r="BJ242" s="62"/>
      <c r="BK242" s="62"/>
      <c r="BL242" s="62"/>
      <c r="BM242" s="62"/>
      <c r="BN242" s="62"/>
      <c r="BO242" s="62"/>
      <c r="BP242" s="62"/>
      <c r="BQ242" s="62"/>
      <c r="BR242" s="62"/>
      <c r="BS242" s="62"/>
      <c r="BT242" s="62"/>
      <c r="BU242" s="62"/>
      <c r="BV242" s="62"/>
      <c r="BW242" s="62"/>
      <c r="BX242" s="62"/>
      <c r="BY242" s="62"/>
      <c r="BZ242" s="62"/>
      <c r="CA242" s="62"/>
      <c r="CB242" s="62"/>
      <c r="CC242" s="62"/>
      <c r="CD242" s="62"/>
      <c r="CE242" s="62"/>
      <c r="CF242" s="62"/>
      <c r="CG242" s="62"/>
      <c r="CH242" s="62"/>
      <c r="CI242" s="62"/>
      <c r="CJ242" s="62"/>
      <c r="CK242" s="62"/>
      <c r="CL242" s="62"/>
      <c r="CM242" s="62"/>
      <c r="CN242" s="62"/>
      <c r="CO242" s="62"/>
      <c r="CP242" s="62"/>
      <c r="CQ242" s="62"/>
      <c r="CR242" s="62"/>
      <c r="CS242" s="62"/>
      <c r="CT242" s="62"/>
      <c r="CU242" s="62"/>
      <c r="CV242" s="62"/>
      <c r="CW242" s="62"/>
      <c r="CX242" s="62"/>
      <c r="CY242" s="62"/>
      <c r="CZ242" s="62"/>
      <c r="DA242" s="62"/>
      <c r="DB242" s="62"/>
      <c r="DC242" s="62"/>
      <c r="DD242" s="62"/>
      <c r="DE242" s="62"/>
      <c r="DF242" s="62"/>
      <c r="DG242" s="62"/>
      <c r="DH242" s="62"/>
      <c r="DI242" s="62"/>
      <c r="DJ242" s="62"/>
      <c r="DK242" s="62"/>
      <c r="DL242" s="62"/>
      <c r="DM242" s="62"/>
      <c r="DN242" s="62"/>
      <c r="DO242" s="62"/>
      <c r="DP242" s="62"/>
      <c r="DQ242" s="62"/>
      <c r="DR242" s="62"/>
      <c r="DS242" s="62"/>
      <c r="DT242" s="62"/>
      <c r="DU242" s="62"/>
      <c r="DV242" s="62"/>
      <c r="DW242" s="62"/>
      <c r="DX242" s="62"/>
      <c r="DY242" s="62"/>
      <c r="DZ242" s="62"/>
      <c r="EA242" s="62"/>
      <c r="EB242" s="62"/>
      <c r="EC242" s="62"/>
      <c r="ED242" s="62"/>
      <c r="EE242" s="62"/>
      <c r="EF242" s="62"/>
      <c r="EG242" s="62"/>
      <c r="EH242" s="62"/>
      <c r="EI242" s="62"/>
      <c r="EJ242" s="62"/>
      <c r="EK242" s="62"/>
      <c r="EL242" s="62"/>
      <c r="EM242" s="62"/>
      <c r="EN242" s="62"/>
    </row>
    <row r="243" spans="43:144" ht="14.4" x14ac:dyDescent="0.3">
      <c r="AQ243" s="62"/>
      <c r="AR243"/>
      <c r="AS243"/>
      <c r="AT243"/>
      <c r="AU243"/>
      <c r="AV243"/>
      <c r="AW243"/>
      <c r="AX243"/>
      <c r="AY243"/>
      <c r="AZ243"/>
      <c r="BA243"/>
      <c r="BB243"/>
      <c r="BC243"/>
      <c r="BD243"/>
      <c r="BE243" s="62"/>
      <c r="BF243" s="62"/>
      <c r="BG243" s="62"/>
      <c r="BH243" s="62"/>
      <c r="BI243" s="62"/>
      <c r="BJ243" s="62"/>
      <c r="BK243" s="62"/>
      <c r="BL243" s="62"/>
      <c r="BM243" s="62"/>
      <c r="BN243" s="62"/>
      <c r="BO243" s="62"/>
      <c r="BP243" s="62"/>
      <c r="BQ243" s="62"/>
      <c r="BR243" s="62"/>
      <c r="BS243" s="62"/>
      <c r="BT243" s="62"/>
      <c r="BU243" s="62"/>
      <c r="BV243" s="62"/>
      <c r="BW243" s="62"/>
      <c r="BX243" s="62"/>
      <c r="BY243" s="62"/>
      <c r="BZ243" s="62"/>
      <c r="CA243" s="62"/>
      <c r="CB243" s="62"/>
      <c r="CC243" s="62"/>
      <c r="CD243" s="62"/>
      <c r="CE243" s="62"/>
      <c r="CF243" s="62"/>
      <c r="CG243" s="62"/>
      <c r="CH243" s="62"/>
      <c r="CI243" s="62"/>
      <c r="CJ243" s="62"/>
      <c r="CK243" s="62"/>
      <c r="CL243" s="62"/>
      <c r="CM243" s="62"/>
      <c r="CN243" s="62"/>
      <c r="CO243" s="62"/>
      <c r="CP243" s="62"/>
      <c r="CQ243" s="62"/>
      <c r="CR243" s="62"/>
      <c r="CS243" s="62"/>
      <c r="CT243" s="62"/>
      <c r="CU243" s="62"/>
      <c r="CV243" s="62"/>
      <c r="CW243" s="62"/>
      <c r="CX243" s="62"/>
      <c r="CY243" s="62"/>
      <c r="CZ243" s="62"/>
      <c r="DA243" s="62"/>
      <c r="DB243" s="62"/>
      <c r="DC243" s="62"/>
      <c r="DD243" s="62"/>
      <c r="DE243" s="62"/>
      <c r="DF243" s="62"/>
      <c r="DG243" s="62"/>
      <c r="DH243" s="62"/>
      <c r="DI243" s="62"/>
      <c r="DJ243" s="62"/>
      <c r="DK243" s="62"/>
      <c r="DL243" s="62"/>
      <c r="DM243" s="62"/>
      <c r="DN243" s="62"/>
      <c r="DO243" s="62"/>
      <c r="DP243" s="62"/>
      <c r="DQ243" s="62"/>
      <c r="DR243" s="62"/>
      <c r="DS243" s="62"/>
      <c r="DT243" s="62"/>
      <c r="DU243" s="62"/>
      <c r="DV243" s="62"/>
      <c r="DW243" s="62"/>
      <c r="DX243" s="62"/>
      <c r="DY243" s="62"/>
      <c r="DZ243" s="62"/>
      <c r="EA243" s="62"/>
      <c r="EB243" s="62"/>
      <c r="EC243" s="62"/>
      <c r="ED243" s="62"/>
      <c r="EE243" s="62"/>
      <c r="EF243" s="62"/>
      <c r="EG243" s="62"/>
      <c r="EH243" s="62"/>
      <c r="EI243" s="62"/>
      <c r="EJ243" s="62"/>
      <c r="EK243" s="62"/>
      <c r="EL243" s="62"/>
      <c r="EM243" s="62"/>
      <c r="EN243" s="62"/>
    </row>
    <row r="244" spans="43:144" ht="14.4" x14ac:dyDescent="0.3">
      <c r="AQ244" s="62"/>
      <c r="AR244"/>
      <c r="AS244"/>
      <c r="AT244"/>
      <c r="AU244"/>
      <c r="AV244"/>
      <c r="AW244"/>
      <c r="AX244"/>
      <c r="AY244"/>
      <c r="AZ244"/>
      <c r="BA244"/>
      <c r="BB244"/>
      <c r="BC244"/>
      <c r="BD244"/>
      <c r="BE244" s="62"/>
      <c r="BF244" s="62"/>
      <c r="BG244" s="62"/>
      <c r="BH244" s="62"/>
      <c r="BI244" s="62"/>
      <c r="BJ244" s="62"/>
      <c r="BK244" s="62"/>
      <c r="BL244" s="62"/>
      <c r="BM244" s="62"/>
      <c r="BN244" s="62"/>
      <c r="BO244" s="62"/>
      <c r="BP244" s="62"/>
      <c r="BQ244" s="62"/>
      <c r="BR244" s="62"/>
      <c r="BS244" s="62"/>
      <c r="BT244" s="62"/>
      <c r="BU244" s="62"/>
      <c r="BV244" s="62"/>
      <c r="BW244" s="62"/>
      <c r="BX244" s="62"/>
      <c r="BY244" s="62"/>
      <c r="BZ244" s="62"/>
      <c r="CA244" s="62"/>
      <c r="CB244" s="62"/>
      <c r="CC244" s="62"/>
      <c r="CD244" s="62"/>
      <c r="CE244" s="62"/>
      <c r="CF244" s="62"/>
      <c r="CG244" s="62"/>
      <c r="CH244" s="62"/>
      <c r="CI244" s="62"/>
      <c r="CJ244" s="62"/>
      <c r="CK244" s="62"/>
      <c r="CL244" s="62"/>
      <c r="CM244" s="62"/>
      <c r="CN244" s="62"/>
      <c r="CO244" s="62"/>
      <c r="CP244" s="62"/>
      <c r="CQ244" s="62"/>
      <c r="CR244" s="62"/>
      <c r="CS244" s="62"/>
      <c r="CT244" s="62"/>
      <c r="CU244" s="62"/>
      <c r="CV244" s="62"/>
      <c r="CW244" s="62"/>
      <c r="CX244" s="62"/>
      <c r="CY244" s="62"/>
      <c r="CZ244" s="62"/>
      <c r="DA244" s="62"/>
      <c r="DB244" s="62"/>
      <c r="DC244" s="62"/>
      <c r="DD244" s="62"/>
      <c r="DE244" s="62"/>
      <c r="DF244" s="62"/>
      <c r="DG244" s="62"/>
      <c r="DH244" s="62"/>
      <c r="DI244" s="62"/>
      <c r="DJ244" s="62"/>
      <c r="DK244" s="62"/>
      <c r="DL244" s="62"/>
      <c r="DM244" s="62"/>
      <c r="DN244" s="62"/>
      <c r="DO244" s="62"/>
      <c r="DP244" s="62"/>
      <c r="DQ244" s="62"/>
      <c r="DR244" s="62"/>
      <c r="DS244" s="62"/>
      <c r="DT244" s="62"/>
      <c r="DU244" s="62"/>
      <c r="DV244" s="62"/>
      <c r="DW244" s="62"/>
      <c r="DX244" s="62"/>
      <c r="DY244" s="62"/>
      <c r="DZ244" s="62"/>
      <c r="EA244" s="62"/>
      <c r="EB244" s="62"/>
      <c r="EC244" s="62"/>
      <c r="ED244" s="62"/>
      <c r="EE244" s="62"/>
      <c r="EF244" s="62"/>
      <c r="EG244" s="62"/>
      <c r="EH244" s="62"/>
      <c r="EI244" s="62"/>
      <c r="EJ244" s="62"/>
      <c r="EK244" s="62"/>
      <c r="EL244" s="62"/>
      <c r="EM244" s="62"/>
      <c r="EN244" s="62"/>
    </row>
    <row r="245" spans="43:144" ht="14.4" x14ac:dyDescent="0.3">
      <c r="AQ245" s="62"/>
      <c r="AR245"/>
      <c r="AS245"/>
      <c r="AT245"/>
      <c r="AU245"/>
      <c r="AV245"/>
      <c r="AW245"/>
      <c r="AX245"/>
      <c r="AY245"/>
      <c r="AZ245"/>
      <c r="BA245"/>
      <c r="BB245"/>
      <c r="BC245"/>
      <c r="BD245"/>
      <c r="BE245" s="62"/>
      <c r="BF245" s="62"/>
      <c r="BG245" s="62"/>
      <c r="BH245" s="62"/>
      <c r="BI245" s="62"/>
      <c r="BJ245" s="62"/>
      <c r="BK245" s="62"/>
      <c r="BL245" s="62"/>
      <c r="BM245" s="62"/>
      <c r="BN245" s="62"/>
      <c r="BO245" s="62"/>
      <c r="BP245" s="62"/>
      <c r="BQ245" s="62"/>
      <c r="BR245" s="62"/>
      <c r="BS245" s="62"/>
      <c r="BT245" s="62"/>
      <c r="BU245" s="62"/>
      <c r="BV245" s="62"/>
      <c r="BW245" s="62"/>
      <c r="BX245" s="62"/>
      <c r="BY245" s="62"/>
      <c r="BZ245" s="62"/>
      <c r="CA245" s="62"/>
      <c r="CB245" s="62"/>
      <c r="CC245" s="62"/>
      <c r="CD245" s="62"/>
      <c r="CE245" s="62"/>
      <c r="CF245" s="62"/>
      <c r="CG245" s="62"/>
      <c r="CH245" s="62"/>
      <c r="CI245" s="62"/>
      <c r="CJ245" s="62"/>
      <c r="CK245" s="62"/>
      <c r="CL245" s="62"/>
      <c r="CM245" s="62"/>
      <c r="CN245" s="62"/>
      <c r="CO245" s="62"/>
      <c r="CP245" s="62"/>
      <c r="CQ245" s="62"/>
      <c r="CR245" s="62"/>
      <c r="CS245" s="62"/>
      <c r="CT245" s="62"/>
      <c r="CU245" s="62"/>
      <c r="CV245" s="62"/>
      <c r="CW245" s="62"/>
      <c r="CX245" s="62"/>
      <c r="CY245" s="62"/>
      <c r="CZ245" s="62"/>
      <c r="DA245" s="62"/>
      <c r="DB245" s="62"/>
      <c r="DC245" s="62"/>
      <c r="DD245" s="62"/>
      <c r="DE245" s="62"/>
      <c r="DF245" s="62"/>
      <c r="DG245" s="62"/>
      <c r="DH245" s="62"/>
      <c r="DI245" s="62"/>
      <c r="DJ245" s="62"/>
      <c r="DK245" s="62"/>
      <c r="DL245" s="62"/>
      <c r="DM245" s="62"/>
      <c r="DN245" s="62"/>
      <c r="DO245" s="62"/>
      <c r="DP245" s="62"/>
      <c r="DQ245" s="62"/>
      <c r="DR245" s="62"/>
      <c r="DS245" s="62"/>
      <c r="DT245" s="62"/>
      <c r="DU245" s="62"/>
      <c r="DV245" s="62"/>
      <c r="DW245" s="62"/>
      <c r="DX245" s="62"/>
      <c r="DY245" s="62"/>
      <c r="DZ245" s="62"/>
      <c r="EA245" s="62"/>
      <c r="EB245" s="62"/>
      <c r="EC245" s="62"/>
      <c r="ED245" s="62"/>
      <c r="EE245" s="62"/>
      <c r="EF245" s="62"/>
      <c r="EG245" s="62"/>
      <c r="EH245" s="62"/>
      <c r="EI245" s="62"/>
      <c r="EJ245" s="62"/>
      <c r="EK245" s="62"/>
      <c r="EL245" s="62"/>
      <c r="EM245" s="62"/>
      <c r="EN245" s="62"/>
    </row>
    <row r="246" spans="43:144" ht="14.4" x14ac:dyDescent="0.3">
      <c r="AQ246" s="62"/>
      <c r="AR246"/>
      <c r="AS246"/>
      <c r="AT246"/>
      <c r="AU246"/>
      <c r="AV246"/>
      <c r="AW246"/>
      <c r="AX246"/>
      <c r="AY246"/>
      <c r="AZ246"/>
      <c r="BA246"/>
      <c r="BB246"/>
      <c r="BC246"/>
      <c r="BD246"/>
      <c r="BE246" s="62"/>
      <c r="BF246" s="62"/>
      <c r="BG246" s="62"/>
      <c r="BH246" s="62"/>
      <c r="BI246" s="62"/>
      <c r="BJ246" s="62"/>
      <c r="BK246" s="62"/>
      <c r="BL246" s="62"/>
      <c r="BM246" s="62"/>
      <c r="BN246" s="62"/>
      <c r="BO246" s="62"/>
      <c r="BP246" s="62"/>
      <c r="BQ246" s="62"/>
      <c r="BR246" s="62"/>
      <c r="BS246" s="62"/>
      <c r="BT246" s="62"/>
      <c r="BU246" s="62"/>
      <c r="BV246" s="62"/>
      <c r="BW246" s="62"/>
      <c r="BX246" s="62"/>
      <c r="BY246" s="62"/>
      <c r="BZ246" s="62"/>
      <c r="CA246" s="62"/>
      <c r="CB246" s="62"/>
      <c r="CC246" s="62"/>
      <c r="CD246" s="62"/>
      <c r="CE246" s="62"/>
      <c r="CF246" s="62"/>
      <c r="CG246" s="62"/>
      <c r="CH246" s="62"/>
      <c r="CI246" s="62"/>
      <c r="CJ246" s="62"/>
      <c r="CK246" s="62"/>
      <c r="CL246" s="62"/>
      <c r="CM246" s="62"/>
      <c r="CN246" s="62"/>
      <c r="CO246" s="62"/>
      <c r="CP246" s="62"/>
      <c r="CQ246" s="62"/>
      <c r="CR246" s="62"/>
      <c r="CS246" s="62"/>
      <c r="CT246" s="62"/>
      <c r="CU246" s="62"/>
      <c r="CV246" s="62"/>
      <c r="CW246" s="62"/>
      <c r="CX246" s="62"/>
      <c r="CY246" s="62"/>
      <c r="CZ246" s="62"/>
      <c r="DA246" s="62"/>
      <c r="DB246" s="62"/>
      <c r="DC246" s="62"/>
      <c r="DD246" s="62"/>
      <c r="DE246" s="62"/>
      <c r="DF246" s="62"/>
      <c r="DG246" s="62"/>
      <c r="DH246" s="62"/>
      <c r="DI246" s="62"/>
      <c r="DJ246" s="62"/>
      <c r="DK246" s="62"/>
      <c r="DL246" s="62"/>
      <c r="DM246" s="62"/>
      <c r="DN246" s="62"/>
      <c r="DO246" s="62"/>
      <c r="DP246" s="62"/>
      <c r="DQ246" s="62"/>
      <c r="DR246" s="62"/>
      <c r="DS246" s="62"/>
      <c r="DT246" s="62"/>
      <c r="DU246" s="62"/>
      <c r="DV246" s="62"/>
      <c r="DW246" s="62"/>
      <c r="DX246" s="62"/>
      <c r="DY246" s="62"/>
      <c r="DZ246" s="62"/>
      <c r="EA246" s="62"/>
      <c r="EB246" s="62"/>
      <c r="EC246" s="62"/>
      <c r="ED246" s="62"/>
      <c r="EE246" s="62"/>
      <c r="EF246" s="62"/>
      <c r="EG246" s="62"/>
      <c r="EH246" s="62"/>
      <c r="EI246" s="62"/>
      <c r="EJ246" s="62"/>
      <c r="EK246" s="62"/>
      <c r="EL246" s="62"/>
      <c r="EM246" s="62"/>
      <c r="EN246" s="62"/>
    </row>
    <row r="247" spans="43:144" ht="14.4" x14ac:dyDescent="0.3">
      <c r="AQ247" s="62"/>
      <c r="AR247"/>
      <c r="AS247"/>
      <c r="AT247"/>
      <c r="AU247"/>
      <c r="AV247"/>
      <c r="AW247"/>
      <c r="AX247"/>
      <c r="AY247"/>
      <c r="AZ247"/>
      <c r="BA247"/>
      <c r="BB247"/>
      <c r="BC247"/>
      <c r="BD247"/>
      <c r="BE247" s="62"/>
      <c r="BF247" s="62"/>
      <c r="BG247" s="62"/>
      <c r="BH247" s="62"/>
      <c r="BI247" s="62"/>
      <c r="BJ247" s="62"/>
      <c r="BK247" s="62"/>
      <c r="BL247" s="62"/>
      <c r="BM247" s="62"/>
      <c r="BN247" s="62"/>
      <c r="BO247" s="62"/>
      <c r="BP247" s="62"/>
      <c r="BQ247" s="62"/>
      <c r="BR247" s="62"/>
      <c r="BS247" s="62"/>
      <c r="BT247" s="62"/>
      <c r="BU247" s="62"/>
      <c r="BV247" s="62"/>
      <c r="BW247" s="62"/>
      <c r="BX247" s="62"/>
      <c r="BY247" s="62"/>
      <c r="BZ247" s="62"/>
      <c r="CA247" s="62"/>
      <c r="CB247" s="62"/>
      <c r="CC247" s="62"/>
      <c r="CD247" s="62"/>
      <c r="CE247" s="62"/>
      <c r="CF247" s="62"/>
      <c r="CG247" s="62"/>
      <c r="CH247" s="62"/>
      <c r="CI247" s="62"/>
      <c r="CJ247" s="62"/>
      <c r="CK247" s="62"/>
      <c r="CL247" s="62"/>
      <c r="CM247" s="62"/>
      <c r="CN247" s="62"/>
      <c r="CO247" s="62"/>
      <c r="CP247" s="62"/>
      <c r="CQ247" s="62"/>
      <c r="CR247" s="62"/>
      <c r="CS247" s="62"/>
      <c r="CT247" s="62"/>
      <c r="CU247" s="62"/>
      <c r="CV247" s="62"/>
      <c r="CW247" s="62"/>
      <c r="CX247" s="62"/>
      <c r="CY247" s="62"/>
      <c r="CZ247" s="62"/>
      <c r="DA247" s="62"/>
      <c r="DB247" s="62"/>
      <c r="DC247" s="62"/>
      <c r="DD247" s="62"/>
      <c r="DE247" s="62"/>
      <c r="DF247" s="62"/>
      <c r="DG247" s="62"/>
      <c r="DH247" s="62"/>
      <c r="DI247" s="62"/>
      <c r="DJ247" s="62"/>
      <c r="DK247" s="62"/>
      <c r="DL247" s="62"/>
      <c r="DM247" s="62"/>
      <c r="DN247" s="62"/>
      <c r="DO247" s="62"/>
      <c r="DP247" s="62"/>
      <c r="DQ247" s="62"/>
      <c r="DR247" s="62"/>
      <c r="DS247" s="62"/>
      <c r="DT247" s="62"/>
      <c r="DU247" s="62"/>
      <c r="DV247" s="62"/>
      <c r="DW247" s="62"/>
      <c r="DX247" s="62"/>
      <c r="DY247" s="62"/>
      <c r="DZ247" s="62"/>
      <c r="EA247" s="62"/>
      <c r="EB247" s="62"/>
      <c r="EC247" s="62"/>
      <c r="ED247" s="62"/>
      <c r="EE247" s="62"/>
      <c r="EF247" s="62"/>
      <c r="EG247" s="62"/>
      <c r="EH247" s="62"/>
      <c r="EI247" s="62"/>
      <c r="EJ247" s="62"/>
      <c r="EK247" s="62"/>
      <c r="EL247" s="62"/>
      <c r="EM247" s="62"/>
      <c r="EN247" s="62"/>
    </row>
    <row r="248" spans="43:144" ht="14.4" x14ac:dyDescent="0.3">
      <c r="AQ248" s="62"/>
      <c r="AR248"/>
      <c r="AS248"/>
      <c r="AT248"/>
      <c r="AU248"/>
      <c r="AV248"/>
      <c r="AW248"/>
      <c r="AX248"/>
      <c r="AY248"/>
      <c r="AZ248"/>
      <c r="BA248"/>
      <c r="BB248"/>
      <c r="BC248"/>
      <c r="BD248"/>
      <c r="BE248" s="62"/>
      <c r="BF248" s="62"/>
      <c r="BG248" s="62"/>
      <c r="BH248" s="62"/>
      <c r="BI248" s="62"/>
      <c r="BJ248" s="62"/>
      <c r="BK248" s="62"/>
      <c r="BL248" s="62"/>
      <c r="BM248" s="62"/>
      <c r="BN248" s="62"/>
      <c r="BO248" s="62"/>
      <c r="BP248" s="62"/>
      <c r="BQ248" s="62"/>
      <c r="BR248" s="62"/>
      <c r="BS248" s="62"/>
      <c r="BT248" s="62"/>
      <c r="BU248" s="62"/>
      <c r="BV248" s="62"/>
      <c r="BW248" s="62"/>
      <c r="BX248" s="62"/>
      <c r="BY248" s="62"/>
      <c r="BZ248" s="62"/>
      <c r="CA248" s="62"/>
      <c r="CB248" s="62"/>
      <c r="CC248" s="62"/>
      <c r="CD248" s="62"/>
      <c r="CE248" s="62"/>
      <c r="CF248" s="62"/>
      <c r="CG248" s="62"/>
      <c r="CH248" s="62"/>
      <c r="CI248" s="62"/>
      <c r="CJ248" s="62"/>
      <c r="CK248" s="62"/>
      <c r="CL248" s="62"/>
      <c r="CM248" s="62"/>
      <c r="CN248" s="62"/>
      <c r="CO248" s="62"/>
      <c r="CP248" s="62"/>
      <c r="CQ248" s="62"/>
      <c r="CR248" s="62"/>
      <c r="CS248" s="62"/>
      <c r="CT248" s="62"/>
      <c r="CU248" s="62"/>
      <c r="CV248" s="62"/>
      <c r="CW248" s="62"/>
      <c r="CX248" s="62"/>
      <c r="CY248" s="62"/>
      <c r="CZ248" s="62"/>
      <c r="DA248" s="62"/>
      <c r="DB248" s="62"/>
      <c r="DC248" s="62"/>
      <c r="DD248" s="62"/>
      <c r="DE248" s="62"/>
      <c r="DF248" s="62"/>
      <c r="DG248" s="62"/>
      <c r="DH248" s="62"/>
      <c r="DI248" s="62"/>
      <c r="DJ248" s="62"/>
      <c r="DK248" s="62"/>
      <c r="DL248" s="62"/>
      <c r="DM248" s="62"/>
      <c r="DN248" s="62"/>
      <c r="DO248" s="62"/>
      <c r="DP248" s="62"/>
      <c r="DQ248" s="62"/>
      <c r="DR248" s="62"/>
      <c r="DS248" s="62"/>
      <c r="DT248" s="62"/>
      <c r="DU248" s="62"/>
      <c r="DV248" s="62"/>
      <c r="DW248" s="62"/>
      <c r="DX248" s="62"/>
      <c r="DY248" s="62"/>
      <c r="DZ248" s="62"/>
      <c r="EA248" s="62"/>
      <c r="EB248" s="62"/>
      <c r="EC248" s="62"/>
      <c r="ED248" s="62"/>
      <c r="EE248" s="62"/>
      <c r="EF248" s="62"/>
      <c r="EG248" s="62"/>
      <c r="EH248" s="62"/>
      <c r="EI248" s="62"/>
      <c r="EJ248" s="62"/>
      <c r="EK248" s="62"/>
      <c r="EL248" s="62"/>
      <c r="EM248" s="62"/>
      <c r="EN248" s="62"/>
    </row>
    <row r="249" spans="43:144" ht="14.4" x14ac:dyDescent="0.3">
      <c r="AQ249" s="62"/>
      <c r="AR249"/>
      <c r="AS249"/>
      <c r="AT249"/>
      <c r="AU249"/>
      <c r="AV249"/>
      <c r="AW249"/>
      <c r="AX249"/>
      <c r="AY249"/>
      <c r="AZ249"/>
      <c r="BA249"/>
      <c r="BB249"/>
      <c r="BC249"/>
      <c r="BD249"/>
      <c r="BE249" s="62"/>
      <c r="BF249" s="62"/>
      <c r="BG249" s="62"/>
      <c r="BH249" s="62"/>
      <c r="BI249" s="62"/>
      <c r="BJ249" s="62"/>
      <c r="BK249" s="62"/>
      <c r="BL249" s="62"/>
      <c r="BM249" s="62"/>
      <c r="BN249" s="62"/>
      <c r="BO249" s="62"/>
      <c r="BP249" s="62"/>
      <c r="BQ249" s="62"/>
      <c r="BR249" s="62"/>
      <c r="BS249" s="62"/>
      <c r="BT249" s="62"/>
      <c r="BU249" s="62"/>
      <c r="BV249" s="62"/>
      <c r="BW249" s="62"/>
      <c r="BX249" s="62"/>
      <c r="BY249" s="62"/>
      <c r="BZ249" s="62"/>
      <c r="CA249" s="62"/>
      <c r="CB249" s="62"/>
      <c r="CC249" s="62"/>
      <c r="CD249" s="62"/>
      <c r="CE249" s="62"/>
      <c r="CF249" s="62"/>
      <c r="CG249" s="62"/>
      <c r="CH249" s="62"/>
      <c r="CI249" s="62"/>
      <c r="CJ249" s="62"/>
      <c r="CK249" s="62"/>
      <c r="CL249" s="62"/>
      <c r="CM249" s="62"/>
      <c r="CN249" s="62"/>
      <c r="CO249" s="62"/>
      <c r="CP249" s="62"/>
      <c r="CQ249" s="62"/>
      <c r="CR249" s="62"/>
      <c r="CS249" s="62"/>
      <c r="CT249" s="62"/>
      <c r="CU249" s="62"/>
      <c r="CV249" s="62"/>
      <c r="CW249" s="62"/>
      <c r="CX249" s="62"/>
      <c r="CY249" s="62"/>
      <c r="CZ249" s="62"/>
      <c r="DA249" s="62"/>
      <c r="DB249" s="62"/>
      <c r="DC249" s="62"/>
      <c r="DD249" s="62"/>
      <c r="DE249" s="62"/>
      <c r="DF249" s="62"/>
      <c r="DG249" s="62"/>
      <c r="DH249" s="62"/>
      <c r="DI249" s="62"/>
      <c r="DJ249" s="62"/>
      <c r="DK249" s="62"/>
      <c r="DL249" s="62"/>
      <c r="DM249" s="62"/>
      <c r="DN249" s="62"/>
      <c r="DO249" s="62"/>
      <c r="DP249" s="62"/>
      <c r="DQ249" s="62"/>
      <c r="DR249" s="62"/>
      <c r="DS249" s="62"/>
      <c r="DT249" s="62"/>
      <c r="DU249" s="62"/>
      <c r="DV249" s="62"/>
      <c r="DW249" s="62"/>
      <c r="DX249" s="62"/>
      <c r="DY249" s="62"/>
      <c r="DZ249" s="62"/>
      <c r="EA249" s="62"/>
      <c r="EB249" s="62"/>
      <c r="EC249" s="62"/>
      <c r="ED249" s="62"/>
      <c r="EE249" s="62"/>
      <c r="EF249" s="62"/>
      <c r="EG249" s="62"/>
      <c r="EH249" s="62"/>
      <c r="EI249" s="62"/>
      <c r="EJ249" s="62"/>
      <c r="EK249" s="62"/>
      <c r="EL249" s="62"/>
      <c r="EM249" s="62"/>
      <c r="EN249" s="62"/>
    </row>
    <row r="250" spans="43:144" ht="14.4" x14ac:dyDescent="0.3">
      <c r="AQ250" s="62"/>
      <c r="AR250"/>
      <c r="AS250"/>
      <c r="AT250"/>
      <c r="AU250"/>
      <c r="AV250"/>
      <c r="AW250"/>
      <c r="AX250"/>
      <c r="AY250"/>
      <c r="AZ250"/>
      <c r="BA250"/>
      <c r="BB250"/>
      <c r="BC250"/>
      <c r="BD250"/>
      <c r="BE250" s="62"/>
      <c r="BF250" s="62"/>
      <c r="BG250" s="62"/>
      <c r="BH250" s="62"/>
      <c r="BI250" s="62"/>
      <c r="BJ250" s="62"/>
      <c r="BK250" s="62"/>
      <c r="BL250" s="62"/>
      <c r="BM250" s="62"/>
      <c r="BN250" s="62"/>
      <c r="BO250" s="62"/>
      <c r="BP250" s="62"/>
      <c r="BQ250" s="62"/>
      <c r="BR250" s="62"/>
      <c r="BS250" s="62"/>
      <c r="BT250" s="62"/>
      <c r="BU250" s="62"/>
      <c r="BV250" s="62"/>
      <c r="BW250" s="62"/>
      <c r="BX250" s="62"/>
      <c r="BY250" s="62"/>
      <c r="BZ250" s="62"/>
      <c r="CA250" s="62"/>
      <c r="CB250" s="62"/>
      <c r="CC250" s="62"/>
      <c r="CD250" s="62"/>
      <c r="CE250" s="62"/>
      <c r="CF250" s="62"/>
      <c r="CG250" s="62"/>
      <c r="CH250" s="62"/>
      <c r="CI250" s="62"/>
      <c r="CJ250" s="62"/>
      <c r="CK250" s="62"/>
      <c r="CL250" s="62"/>
      <c r="CM250" s="62"/>
      <c r="CN250" s="62"/>
      <c r="CO250" s="62"/>
      <c r="CP250" s="62"/>
      <c r="CQ250" s="62"/>
      <c r="CR250" s="62"/>
      <c r="CS250" s="62"/>
      <c r="CT250" s="62"/>
      <c r="CU250" s="62"/>
      <c r="CV250" s="62"/>
      <c r="CW250" s="62"/>
      <c r="CX250" s="62"/>
      <c r="CY250" s="62"/>
      <c r="CZ250" s="62"/>
      <c r="DA250" s="62"/>
      <c r="DB250" s="62"/>
      <c r="DC250" s="62"/>
      <c r="DD250" s="62"/>
      <c r="DE250" s="62"/>
      <c r="DF250" s="62"/>
      <c r="DG250" s="62"/>
      <c r="DH250" s="62"/>
      <c r="DI250" s="62"/>
      <c r="DJ250" s="62"/>
      <c r="DK250" s="62"/>
      <c r="DL250" s="62"/>
      <c r="DM250" s="62"/>
      <c r="DN250" s="62"/>
      <c r="DO250" s="62"/>
      <c r="DP250" s="62"/>
      <c r="DQ250" s="62"/>
      <c r="DR250" s="62"/>
      <c r="DS250" s="62"/>
      <c r="DT250" s="62"/>
      <c r="DU250" s="62"/>
      <c r="DV250" s="62"/>
      <c r="DW250" s="62"/>
      <c r="DX250" s="62"/>
      <c r="DY250" s="62"/>
      <c r="DZ250" s="62"/>
      <c r="EA250" s="62"/>
      <c r="EB250" s="62"/>
      <c r="EC250" s="62"/>
      <c r="ED250" s="62"/>
      <c r="EE250" s="62"/>
      <c r="EF250" s="62"/>
      <c r="EG250" s="62"/>
      <c r="EH250" s="62"/>
      <c r="EI250" s="62"/>
      <c r="EJ250" s="62"/>
      <c r="EK250" s="62"/>
      <c r="EL250" s="62"/>
      <c r="EM250" s="62"/>
      <c r="EN250" s="62"/>
    </row>
    <row r="251" spans="43:144" ht="14.4" x14ac:dyDescent="0.3">
      <c r="AQ251" s="62"/>
      <c r="AR251"/>
      <c r="AS251"/>
      <c r="AT251"/>
      <c r="AU251"/>
      <c r="AV251"/>
      <c r="AW251"/>
      <c r="AX251"/>
      <c r="AY251"/>
      <c r="AZ251"/>
      <c r="BA251"/>
      <c r="BB251"/>
      <c r="BC251"/>
      <c r="BD251"/>
      <c r="BE251" s="62"/>
      <c r="BF251" s="62"/>
      <c r="BG251" s="62"/>
      <c r="BH251" s="62"/>
      <c r="BI251" s="62"/>
      <c r="BJ251" s="62"/>
      <c r="BK251" s="62"/>
      <c r="BL251" s="62"/>
      <c r="BM251" s="62"/>
      <c r="BN251" s="62"/>
      <c r="BO251" s="62"/>
      <c r="BP251" s="62"/>
      <c r="BQ251" s="62"/>
      <c r="BR251" s="62"/>
      <c r="BS251" s="62"/>
      <c r="BT251" s="62"/>
      <c r="BU251" s="62"/>
      <c r="BV251" s="62"/>
      <c r="BW251" s="62"/>
      <c r="BX251" s="62"/>
      <c r="BY251" s="62"/>
      <c r="BZ251" s="62"/>
      <c r="CA251" s="62"/>
      <c r="CB251" s="62"/>
      <c r="CC251" s="62"/>
      <c r="CD251" s="62"/>
      <c r="CE251" s="62"/>
      <c r="CF251" s="62"/>
      <c r="CG251" s="62"/>
      <c r="CH251" s="62"/>
      <c r="CI251" s="62"/>
      <c r="CJ251" s="62"/>
      <c r="CK251" s="62"/>
      <c r="CL251" s="62"/>
      <c r="CM251" s="62"/>
      <c r="CN251" s="62"/>
      <c r="CO251" s="62"/>
      <c r="CP251" s="62"/>
      <c r="CQ251" s="62"/>
      <c r="CR251" s="62"/>
      <c r="CS251" s="62"/>
      <c r="CT251" s="62"/>
      <c r="CU251" s="62"/>
      <c r="CV251" s="62"/>
      <c r="CW251" s="62"/>
      <c r="CX251" s="62"/>
      <c r="CY251" s="62"/>
      <c r="CZ251" s="62"/>
      <c r="DA251" s="62"/>
      <c r="DB251" s="62"/>
      <c r="DC251" s="62"/>
      <c r="DD251" s="62"/>
      <c r="DE251" s="62"/>
      <c r="DF251" s="62"/>
      <c r="DG251" s="62"/>
      <c r="DH251" s="62"/>
      <c r="DI251" s="62"/>
      <c r="DJ251" s="62"/>
      <c r="DK251" s="62"/>
      <c r="DL251" s="62"/>
      <c r="DM251" s="62"/>
      <c r="DN251" s="62"/>
      <c r="DO251" s="62"/>
      <c r="DP251" s="62"/>
      <c r="DQ251" s="62"/>
      <c r="DR251" s="62"/>
      <c r="DS251" s="62"/>
      <c r="DT251" s="62"/>
      <c r="DU251" s="62"/>
      <c r="DV251" s="62"/>
      <c r="DW251" s="62"/>
      <c r="DX251" s="62"/>
      <c r="DY251" s="62"/>
      <c r="DZ251" s="62"/>
      <c r="EA251" s="62"/>
      <c r="EB251" s="62"/>
      <c r="EC251" s="62"/>
      <c r="ED251" s="62"/>
      <c r="EE251" s="62"/>
      <c r="EF251" s="62"/>
      <c r="EG251" s="62"/>
      <c r="EH251" s="62"/>
      <c r="EI251" s="62"/>
      <c r="EJ251" s="62"/>
      <c r="EK251" s="62"/>
      <c r="EL251" s="62"/>
      <c r="EM251" s="62"/>
      <c r="EN251" s="62"/>
    </row>
    <row r="252" spans="43:144" ht="14.4" x14ac:dyDescent="0.3">
      <c r="AQ252" s="62"/>
      <c r="AR252"/>
      <c r="AS252"/>
      <c r="AT252"/>
      <c r="AU252"/>
      <c r="AV252"/>
      <c r="AW252"/>
      <c r="AX252"/>
      <c r="AY252"/>
      <c r="AZ252"/>
      <c r="BA252"/>
      <c r="BB252"/>
      <c r="BC252"/>
      <c r="BD252"/>
      <c r="BE252" s="62"/>
      <c r="BF252" s="62"/>
      <c r="BG252" s="62"/>
      <c r="BH252" s="62"/>
      <c r="BI252" s="62"/>
      <c r="BJ252" s="62"/>
      <c r="BK252" s="62"/>
      <c r="BL252" s="62"/>
      <c r="BM252" s="62"/>
      <c r="BN252" s="62"/>
      <c r="BO252" s="62"/>
      <c r="BP252" s="62"/>
      <c r="BQ252" s="62"/>
      <c r="BR252" s="62"/>
      <c r="BS252" s="62"/>
      <c r="BT252" s="62"/>
      <c r="BU252" s="62"/>
      <c r="BV252" s="62"/>
      <c r="BW252" s="62"/>
      <c r="BX252" s="62"/>
      <c r="BY252" s="62"/>
      <c r="BZ252" s="62"/>
      <c r="CA252" s="62"/>
      <c r="CB252" s="62"/>
      <c r="CC252" s="62"/>
      <c r="CD252" s="62"/>
      <c r="CE252" s="62"/>
      <c r="CF252" s="62"/>
      <c r="CG252" s="62"/>
      <c r="CH252" s="62"/>
      <c r="CI252" s="62"/>
      <c r="CJ252" s="62"/>
      <c r="CK252" s="62"/>
      <c r="CL252" s="62"/>
      <c r="CM252" s="62"/>
      <c r="CN252" s="62"/>
      <c r="CO252" s="62"/>
      <c r="CP252" s="62"/>
      <c r="CQ252" s="62"/>
      <c r="CR252" s="62"/>
      <c r="CS252" s="62"/>
      <c r="CT252" s="62"/>
      <c r="CU252" s="62"/>
      <c r="CV252" s="62"/>
      <c r="CW252" s="62"/>
      <c r="CX252" s="62"/>
      <c r="CY252" s="62"/>
      <c r="CZ252" s="62"/>
      <c r="DA252" s="62"/>
      <c r="DB252" s="62"/>
      <c r="DC252" s="62"/>
      <c r="DD252" s="62"/>
      <c r="DE252" s="62"/>
      <c r="DF252" s="62"/>
      <c r="DG252" s="62"/>
      <c r="DH252" s="62"/>
      <c r="DI252" s="62"/>
      <c r="DJ252" s="62"/>
      <c r="DK252" s="62"/>
      <c r="DL252" s="62"/>
      <c r="DM252" s="62"/>
      <c r="DN252" s="62"/>
      <c r="DO252" s="62"/>
      <c r="DP252" s="62"/>
      <c r="DQ252" s="62"/>
      <c r="DR252" s="62"/>
      <c r="DS252" s="62"/>
      <c r="DT252" s="62"/>
      <c r="DU252" s="62"/>
      <c r="DV252" s="62"/>
      <c r="DW252" s="62"/>
      <c r="DX252" s="62"/>
      <c r="DY252" s="62"/>
      <c r="DZ252" s="62"/>
      <c r="EA252" s="62"/>
      <c r="EB252" s="62"/>
      <c r="EC252" s="62"/>
      <c r="ED252" s="62"/>
      <c r="EE252" s="62"/>
      <c r="EF252" s="62"/>
      <c r="EG252" s="62"/>
      <c r="EH252" s="62"/>
      <c r="EI252" s="62"/>
      <c r="EJ252" s="62"/>
      <c r="EK252" s="62"/>
      <c r="EL252" s="62"/>
      <c r="EM252" s="62"/>
      <c r="EN252" s="62"/>
    </row>
    <row r="253" spans="43:144" ht="14.4" x14ac:dyDescent="0.3">
      <c r="AQ253" s="62"/>
      <c r="AR253"/>
      <c r="AS253"/>
      <c r="AT253"/>
      <c r="AU253"/>
      <c r="AV253"/>
      <c r="AW253"/>
      <c r="AX253"/>
      <c r="AY253"/>
      <c r="AZ253"/>
      <c r="BA253"/>
      <c r="BB253"/>
      <c r="BC253"/>
      <c r="BD253"/>
      <c r="BE253" s="62"/>
      <c r="BF253" s="62"/>
      <c r="BG253" s="62"/>
      <c r="BH253" s="62"/>
      <c r="BI253" s="62"/>
      <c r="BJ253" s="62"/>
      <c r="BK253" s="62"/>
      <c r="BL253" s="62"/>
      <c r="BM253" s="62"/>
      <c r="BN253" s="62"/>
      <c r="BO253" s="62"/>
      <c r="BP253" s="62"/>
      <c r="BQ253" s="62"/>
      <c r="BR253" s="62"/>
      <c r="BS253" s="62"/>
      <c r="BT253" s="62"/>
      <c r="BU253" s="62"/>
      <c r="BV253" s="62"/>
      <c r="BW253" s="62"/>
      <c r="BX253" s="62"/>
      <c r="BY253" s="62"/>
      <c r="BZ253" s="62"/>
      <c r="CA253" s="62"/>
      <c r="CB253" s="62"/>
      <c r="CC253" s="62"/>
      <c r="CD253" s="62"/>
      <c r="CE253" s="62"/>
      <c r="CF253" s="62"/>
      <c r="CG253" s="62"/>
      <c r="CH253" s="62"/>
      <c r="CI253" s="62"/>
      <c r="CJ253" s="62"/>
      <c r="CK253" s="62"/>
      <c r="CL253" s="62"/>
      <c r="CM253" s="62"/>
      <c r="CN253" s="62"/>
      <c r="CO253" s="62"/>
      <c r="CP253" s="62"/>
      <c r="CQ253" s="62"/>
      <c r="CR253" s="62"/>
      <c r="CS253" s="62"/>
      <c r="CT253" s="62"/>
      <c r="CU253" s="62"/>
      <c r="CV253" s="62"/>
      <c r="CW253" s="62"/>
      <c r="CX253" s="62"/>
      <c r="CY253" s="62"/>
      <c r="CZ253" s="62"/>
      <c r="DA253" s="62"/>
      <c r="DB253" s="62"/>
      <c r="DC253" s="62"/>
      <c r="DD253" s="62"/>
      <c r="DE253" s="62"/>
      <c r="DF253" s="62"/>
      <c r="DG253" s="62"/>
      <c r="DH253" s="62"/>
      <c r="DI253" s="62"/>
      <c r="DJ253" s="62"/>
      <c r="DK253" s="62"/>
      <c r="DL253" s="62"/>
      <c r="DM253" s="62"/>
      <c r="DN253" s="62"/>
      <c r="DO253" s="62"/>
      <c r="DP253" s="62"/>
      <c r="DQ253" s="62"/>
      <c r="DR253" s="62"/>
      <c r="DS253" s="62"/>
      <c r="DT253" s="62"/>
      <c r="DU253" s="62"/>
      <c r="DV253" s="62"/>
      <c r="DW253" s="62"/>
      <c r="DX253" s="62"/>
      <c r="DY253" s="62"/>
      <c r="DZ253" s="62"/>
      <c r="EA253" s="62"/>
      <c r="EB253" s="62"/>
      <c r="EC253" s="62"/>
      <c r="ED253" s="62"/>
      <c r="EE253" s="62"/>
      <c r="EF253" s="62"/>
      <c r="EG253" s="62"/>
      <c r="EH253" s="62"/>
      <c r="EI253" s="62"/>
      <c r="EJ253" s="62"/>
      <c r="EK253" s="62"/>
      <c r="EL253" s="62"/>
      <c r="EM253" s="62"/>
      <c r="EN253" s="62"/>
    </row>
    <row r="254" spans="43:144" ht="14.4" x14ac:dyDescent="0.3">
      <c r="AQ254" s="62"/>
      <c r="AR254"/>
      <c r="AS254"/>
      <c r="AT254"/>
      <c r="AU254"/>
      <c r="AV254"/>
      <c r="AW254"/>
      <c r="AX254"/>
      <c r="AY254"/>
      <c r="AZ254"/>
      <c r="BA254"/>
      <c r="BB254"/>
      <c r="BC254"/>
      <c r="BD254"/>
      <c r="BE254" s="62"/>
      <c r="BF254" s="62"/>
      <c r="BG254" s="62"/>
      <c r="BH254" s="62"/>
      <c r="BI254" s="62"/>
      <c r="BJ254" s="62"/>
      <c r="BK254" s="62"/>
      <c r="BL254" s="62"/>
      <c r="BM254" s="62"/>
      <c r="BN254" s="62"/>
      <c r="BO254" s="62"/>
      <c r="BP254" s="62"/>
      <c r="BQ254" s="62"/>
      <c r="BR254" s="62"/>
      <c r="BS254" s="62"/>
      <c r="BT254" s="62"/>
      <c r="BU254" s="62"/>
      <c r="BV254" s="62"/>
      <c r="BW254" s="62"/>
      <c r="BX254" s="62"/>
      <c r="BY254" s="62"/>
      <c r="BZ254" s="62"/>
      <c r="CA254" s="62"/>
      <c r="CB254" s="62"/>
      <c r="CC254" s="62"/>
      <c r="CD254" s="62"/>
      <c r="CE254" s="62"/>
      <c r="CF254" s="62"/>
      <c r="CG254" s="62"/>
      <c r="CH254" s="62"/>
      <c r="CI254" s="62"/>
      <c r="CJ254" s="62"/>
      <c r="CK254" s="62"/>
      <c r="CL254" s="62"/>
      <c r="CM254" s="62"/>
      <c r="CN254" s="62"/>
      <c r="CO254" s="62"/>
      <c r="CP254" s="62"/>
      <c r="CQ254" s="62"/>
      <c r="CR254" s="62"/>
      <c r="CS254" s="62"/>
      <c r="CT254" s="62"/>
      <c r="CU254" s="62"/>
      <c r="CV254" s="62"/>
      <c r="CW254" s="62"/>
      <c r="CX254" s="62"/>
      <c r="CY254" s="62"/>
      <c r="CZ254" s="62"/>
      <c r="DA254" s="62"/>
      <c r="DB254" s="62"/>
      <c r="DC254" s="62"/>
      <c r="DD254" s="62"/>
      <c r="DE254" s="62"/>
      <c r="DF254" s="62"/>
      <c r="DG254" s="62"/>
      <c r="DH254" s="62"/>
      <c r="DI254" s="62"/>
      <c r="DJ254" s="62"/>
      <c r="DK254" s="62"/>
      <c r="DL254" s="62"/>
      <c r="DM254" s="62"/>
      <c r="DN254" s="62"/>
      <c r="DO254" s="62"/>
      <c r="DP254" s="62"/>
      <c r="DQ254" s="62"/>
      <c r="DR254" s="62"/>
      <c r="DS254" s="62"/>
      <c r="DT254" s="62"/>
      <c r="DU254" s="62"/>
      <c r="DV254" s="62"/>
      <c r="DW254" s="62"/>
      <c r="DX254" s="62"/>
      <c r="DY254" s="62"/>
      <c r="DZ254" s="62"/>
      <c r="EA254" s="62"/>
      <c r="EB254" s="62"/>
      <c r="EC254" s="62"/>
      <c r="ED254" s="62"/>
      <c r="EE254" s="62"/>
      <c r="EF254" s="62"/>
      <c r="EG254" s="62"/>
      <c r="EH254" s="62"/>
      <c r="EI254" s="62"/>
      <c r="EJ254" s="62"/>
      <c r="EK254" s="62"/>
      <c r="EL254" s="62"/>
      <c r="EM254" s="62"/>
      <c r="EN254" s="62"/>
    </row>
    <row r="255" spans="43:144" ht="14.4" x14ac:dyDescent="0.3">
      <c r="AQ255" s="62"/>
      <c r="AR255"/>
      <c r="AS255"/>
      <c r="AT255"/>
      <c r="AU255"/>
      <c r="AV255"/>
      <c r="AW255"/>
      <c r="AX255"/>
      <c r="AY255"/>
      <c r="AZ255"/>
      <c r="BA255"/>
      <c r="BB255"/>
      <c r="BC255"/>
      <c r="BD255"/>
      <c r="BE255" s="62"/>
      <c r="BF255" s="62"/>
      <c r="BG255" s="62"/>
      <c r="BH255" s="62"/>
      <c r="BI255" s="62"/>
      <c r="BJ255" s="62"/>
      <c r="BK255" s="62"/>
      <c r="BL255" s="62"/>
      <c r="BM255" s="62"/>
      <c r="BN255" s="62"/>
      <c r="BO255" s="62"/>
      <c r="BP255" s="62"/>
      <c r="BQ255" s="62"/>
      <c r="BR255" s="62"/>
      <c r="BS255" s="62"/>
      <c r="BT255" s="62"/>
      <c r="BU255" s="62"/>
      <c r="BV255" s="62"/>
      <c r="BW255" s="62"/>
      <c r="BX255" s="62"/>
      <c r="BY255" s="62"/>
      <c r="BZ255" s="62"/>
      <c r="CA255" s="62"/>
      <c r="CB255" s="62"/>
      <c r="CC255" s="62"/>
      <c r="CD255" s="62"/>
      <c r="CE255" s="62"/>
      <c r="CF255" s="62"/>
      <c r="CG255" s="62"/>
      <c r="CH255" s="62"/>
      <c r="CI255" s="62"/>
      <c r="CJ255" s="62"/>
      <c r="CK255" s="62"/>
      <c r="CL255" s="62"/>
      <c r="CM255" s="62"/>
      <c r="CN255" s="62"/>
      <c r="CO255" s="62"/>
      <c r="CP255" s="62"/>
      <c r="CQ255" s="62"/>
      <c r="CR255" s="62"/>
      <c r="CS255" s="62"/>
      <c r="CT255" s="62"/>
      <c r="CU255" s="62"/>
      <c r="CV255" s="62"/>
      <c r="CW255" s="62"/>
      <c r="CX255" s="62"/>
      <c r="CY255" s="62"/>
      <c r="CZ255" s="62"/>
      <c r="DA255" s="62"/>
      <c r="DB255" s="62"/>
      <c r="DC255" s="62"/>
      <c r="DD255" s="62"/>
      <c r="DE255" s="62"/>
      <c r="DF255" s="62"/>
      <c r="DG255" s="62"/>
      <c r="DH255" s="62"/>
      <c r="DI255" s="62"/>
      <c r="DJ255" s="62"/>
      <c r="DK255" s="62"/>
      <c r="DL255" s="62"/>
      <c r="DM255" s="62"/>
      <c r="DN255" s="62"/>
      <c r="DO255" s="62"/>
      <c r="DP255" s="62"/>
      <c r="DQ255" s="62"/>
      <c r="DR255" s="62"/>
      <c r="DS255" s="62"/>
      <c r="DT255" s="62"/>
      <c r="DU255" s="62"/>
      <c r="DV255" s="62"/>
      <c r="DW255" s="62"/>
      <c r="DX255" s="62"/>
      <c r="DY255" s="62"/>
      <c r="DZ255" s="62"/>
      <c r="EA255" s="62"/>
      <c r="EB255" s="62"/>
      <c r="EC255" s="62"/>
      <c r="ED255" s="62"/>
      <c r="EE255" s="62"/>
      <c r="EF255" s="62"/>
      <c r="EG255" s="62"/>
      <c r="EH255" s="62"/>
      <c r="EI255" s="62"/>
      <c r="EJ255" s="62"/>
      <c r="EK255" s="62"/>
      <c r="EL255" s="62"/>
      <c r="EM255" s="62"/>
      <c r="EN255" s="62"/>
    </row>
    <row r="256" spans="43:144" ht="14.4" x14ac:dyDescent="0.3">
      <c r="AQ256" s="62"/>
      <c r="AR256"/>
      <c r="AS256"/>
      <c r="AT256"/>
      <c r="AU256"/>
      <c r="AV256"/>
      <c r="AW256"/>
      <c r="AX256"/>
      <c r="AY256"/>
      <c r="AZ256"/>
      <c r="BA256"/>
      <c r="BB256"/>
      <c r="BC256"/>
      <c r="BD256"/>
      <c r="BE256" s="62"/>
      <c r="BF256" s="62"/>
      <c r="BG256" s="62"/>
      <c r="BH256" s="62"/>
      <c r="BI256" s="62"/>
      <c r="BJ256" s="62"/>
      <c r="BK256" s="62"/>
      <c r="BL256" s="62"/>
      <c r="BM256" s="62"/>
      <c r="BN256" s="62"/>
      <c r="BO256" s="62"/>
      <c r="BP256" s="62"/>
      <c r="BQ256" s="62"/>
      <c r="BR256" s="62"/>
      <c r="BS256" s="62"/>
      <c r="BT256" s="62"/>
      <c r="BU256" s="62"/>
      <c r="BV256" s="62"/>
      <c r="BW256" s="62"/>
      <c r="BX256" s="62"/>
      <c r="BY256" s="62"/>
      <c r="BZ256" s="62"/>
      <c r="CA256" s="62"/>
      <c r="CB256" s="62"/>
      <c r="CC256" s="62"/>
      <c r="CD256" s="62"/>
      <c r="CE256" s="62"/>
      <c r="CF256" s="62"/>
      <c r="CG256" s="62"/>
      <c r="CH256" s="62"/>
      <c r="CI256" s="62"/>
      <c r="CJ256" s="62"/>
      <c r="CK256" s="62"/>
      <c r="CL256" s="62"/>
      <c r="CM256" s="62"/>
      <c r="CN256" s="62"/>
      <c r="CO256" s="62"/>
      <c r="CP256" s="62"/>
      <c r="CQ256" s="62"/>
      <c r="CR256" s="62"/>
      <c r="CS256" s="62"/>
      <c r="CT256" s="62"/>
      <c r="CU256" s="62"/>
      <c r="CV256" s="62"/>
      <c r="CW256" s="62"/>
      <c r="CX256" s="62"/>
      <c r="CY256" s="62"/>
      <c r="CZ256" s="62"/>
      <c r="DA256" s="62"/>
      <c r="DB256" s="62"/>
      <c r="DC256" s="62"/>
      <c r="DD256" s="62"/>
      <c r="DE256" s="62"/>
      <c r="DF256" s="62"/>
      <c r="DG256" s="62"/>
      <c r="DH256" s="62"/>
      <c r="DI256" s="62"/>
      <c r="DJ256" s="62"/>
      <c r="DK256" s="62"/>
      <c r="DL256" s="62"/>
      <c r="DM256" s="62"/>
      <c r="DN256" s="62"/>
      <c r="DO256" s="62"/>
      <c r="DP256" s="62"/>
      <c r="DQ256" s="62"/>
      <c r="DR256" s="62"/>
      <c r="DS256" s="62"/>
      <c r="DT256" s="62"/>
      <c r="DU256" s="62"/>
      <c r="DV256" s="62"/>
      <c r="DW256" s="62"/>
      <c r="DX256" s="62"/>
      <c r="DY256" s="62"/>
      <c r="DZ256" s="62"/>
      <c r="EA256" s="62"/>
      <c r="EB256" s="62"/>
      <c r="EC256" s="62"/>
      <c r="ED256" s="62"/>
      <c r="EE256" s="62"/>
      <c r="EF256" s="62"/>
      <c r="EG256" s="62"/>
      <c r="EH256" s="62"/>
      <c r="EI256" s="62"/>
      <c r="EJ256" s="62"/>
      <c r="EK256" s="62"/>
      <c r="EL256" s="62"/>
      <c r="EM256" s="62"/>
      <c r="EN256" s="62"/>
    </row>
    <row r="257" spans="43:144" ht="14.4" x14ac:dyDescent="0.3">
      <c r="AQ257" s="62"/>
      <c r="AR257"/>
      <c r="AS257"/>
      <c r="AT257"/>
      <c r="AU257"/>
      <c r="AV257"/>
      <c r="AW257"/>
      <c r="AX257"/>
      <c r="AY257"/>
      <c r="AZ257"/>
      <c r="BA257"/>
      <c r="BB257"/>
      <c r="BC257"/>
      <c r="BD257"/>
      <c r="BE257" s="62"/>
      <c r="BF257" s="62"/>
      <c r="BG257" s="62"/>
      <c r="BH257" s="62"/>
      <c r="BI257" s="62"/>
      <c r="BJ257" s="62"/>
      <c r="BK257" s="62"/>
      <c r="BL257" s="62"/>
      <c r="BM257" s="62"/>
      <c r="BN257" s="62"/>
      <c r="BO257" s="62"/>
      <c r="BP257" s="62"/>
      <c r="BQ257" s="62"/>
      <c r="BR257" s="62"/>
      <c r="BS257" s="62"/>
      <c r="BT257" s="62"/>
      <c r="BU257" s="62"/>
      <c r="BV257" s="62"/>
      <c r="BW257" s="62"/>
      <c r="BX257" s="62"/>
      <c r="BY257" s="62"/>
      <c r="BZ257" s="62"/>
      <c r="CA257" s="62"/>
      <c r="CB257" s="62"/>
      <c r="CC257" s="62"/>
      <c r="CD257" s="62"/>
      <c r="CE257" s="62"/>
      <c r="CF257" s="62"/>
      <c r="CG257" s="62"/>
      <c r="CH257" s="62"/>
      <c r="CI257" s="62"/>
      <c r="CJ257" s="62"/>
      <c r="CK257" s="62"/>
      <c r="CL257" s="62"/>
      <c r="CM257" s="62"/>
      <c r="CN257" s="62"/>
      <c r="CO257" s="62"/>
      <c r="CP257" s="62"/>
      <c r="CQ257" s="62"/>
      <c r="CR257" s="62"/>
      <c r="CS257" s="62"/>
      <c r="CT257" s="62"/>
      <c r="CU257" s="62"/>
      <c r="CV257" s="62"/>
      <c r="CW257" s="62"/>
      <c r="CX257" s="62"/>
      <c r="CY257" s="62"/>
      <c r="CZ257" s="62"/>
      <c r="DA257" s="62"/>
      <c r="DB257" s="62"/>
      <c r="DC257" s="62"/>
      <c r="DD257" s="62"/>
      <c r="DE257" s="62"/>
      <c r="DF257" s="62"/>
      <c r="DG257" s="62"/>
      <c r="DH257" s="62"/>
      <c r="DI257" s="62"/>
      <c r="DJ257" s="62"/>
      <c r="DK257" s="62"/>
      <c r="DL257" s="62"/>
      <c r="DM257" s="62"/>
      <c r="DN257" s="62"/>
      <c r="DO257" s="62"/>
      <c r="DP257" s="62"/>
      <c r="DQ257" s="62"/>
      <c r="DR257" s="62"/>
      <c r="DS257" s="62"/>
      <c r="DT257" s="62"/>
      <c r="DU257" s="62"/>
      <c r="DV257" s="62"/>
      <c r="DW257" s="62"/>
      <c r="DX257" s="62"/>
      <c r="DY257" s="62"/>
      <c r="DZ257" s="62"/>
      <c r="EA257" s="62"/>
      <c r="EB257" s="62"/>
      <c r="EC257" s="62"/>
      <c r="ED257" s="62"/>
      <c r="EE257" s="62"/>
      <c r="EF257" s="62"/>
      <c r="EG257" s="62"/>
      <c r="EH257" s="62"/>
      <c r="EI257" s="62"/>
      <c r="EJ257" s="62"/>
      <c r="EK257" s="62"/>
      <c r="EL257" s="62"/>
      <c r="EM257" s="62"/>
      <c r="EN257" s="62"/>
    </row>
    <row r="258" spans="43:144" ht="14.4" x14ac:dyDescent="0.3">
      <c r="AQ258" s="62"/>
      <c r="AR258"/>
      <c r="AS258"/>
      <c r="AT258"/>
      <c r="AU258"/>
      <c r="AV258"/>
      <c r="AW258"/>
      <c r="AX258"/>
      <c r="AY258"/>
      <c r="AZ258"/>
      <c r="BA258"/>
      <c r="BB258"/>
      <c r="BC258"/>
      <c r="BD258"/>
      <c r="BE258" s="62"/>
      <c r="BF258" s="62"/>
      <c r="BG258" s="62"/>
      <c r="BH258" s="62"/>
      <c r="BI258" s="62"/>
      <c r="BJ258" s="62"/>
      <c r="BK258" s="62"/>
      <c r="BL258" s="62"/>
      <c r="BM258" s="62"/>
      <c r="BN258" s="62"/>
      <c r="BO258" s="62"/>
      <c r="BP258" s="62"/>
      <c r="BQ258" s="62"/>
      <c r="BR258" s="62"/>
      <c r="BS258" s="62"/>
      <c r="BT258" s="62"/>
      <c r="BU258" s="62"/>
      <c r="BV258" s="62"/>
      <c r="BW258" s="62"/>
      <c r="BX258" s="62"/>
      <c r="BY258" s="62"/>
      <c r="BZ258" s="62"/>
      <c r="CA258" s="62"/>
      <c r="CB258" s="62"/>
      <c r="CC258" s="62"/>
      <c r="CD258" s="62"/>
      <c r="CE258" s="62"/>
      <c r="CF258" s="62"/>
      <c r="CG258" s="62"/>
      <c r="CH258" s="62"/>
      <c r="CI258" s="62"/>
      <c r="CJ258" s="62"/>
      <c r="CK258" s="62"/>
      <c r="CL258" s="62"/>
      <c r="CM258" s="62"/>
      <c r="CN258" s="62"/>
      <c r="CO258" s="62"/>
      <c r="CP258" s="62"/>
      <c r="CQ258" s="62"/>
      <c r="CR258" s="62"/>
      <c r="CS258" s="62"/>
      <c r="CT258" s="62"/>
      <c r="CU258" s="62"/>
      <c r="CV258" s="62"/>
      <c r="CW258" s="62"/>
      <c r="CX258" s="62"/>
      <c r="CY258" s="62"/>
      <c r="CZ258" s="62"/>
      <c r="DA258" s="62"/>
      <c r="DB258" s="62"/>
      <c r="DC258" s="62"/>
      <c r="DD258" s="62"/>
      <c r="DE258" s="62"/>
      <c r="DF258" s="62"/>
      <c r="DG258" s="62"/>
      <c r="DH258" s="62"/>
      <c r="DI258" s="62"/>
      <c r="DJ258" s="62"/>
      <c r="DK258" s="62"/>
      <c r="DL258" s="62"/>
      <c r="DM258" s="62"/>
      <c r="DN258" s="62"/>
      <c r="DO258" s="62"/>
      <c r="DP258" s="62"/>
      <c r="DQ258" s="62"/>
      <c r="DR258" s="62"/>
      <c r="DS258" s="62"/>
      <c r="DT258" s="62"/>
      <c r="DU258" s="62"/>
      <c r="DV258" s="62"/>
      <c r="DW258" s="62"/>
      <c r="DX258" s="62"/>
      <c r="DY258" s="62"/>
      <c r="DZ258" s="62"/>
      <c r="EA258" s="62"/>
      <c r="EB258" s="62"/>
      <c r="EC258" s="62"/>
      <c r="ED258" s="62"/>
      <c r="EE258" s="62"/>
      <c r="EF258" s="62"/>
      <c r="EG258" s="62"/>
      <c r="EH258" s="62"/>
      <c r="EI258" s="62"/>
      <c r="EJ258" s="62"/>
      <c r="EK258" s="62"/>
      <c r="EL258" s="62"/>
      <c r="EM258" s="62"/>
      <c r="EN258" s="62"/>
    </row>
    <row r="259" spans="43:144" ht="14.4" x14ac:dyDescent="0.3">
      <c r="AQ259" s="62"/>
      <c r="AR259"/>
      <c r="AS259"/>
      <c r="AT259"/>
      <c r="AU259"/>
      <c r="AV259"/>
      <c r="AW259"/>
      <c r="AX259"/>
      <c r="AY259"/>
      <c r="AZ259"/>
      <c r="BA259"/>
      <c r="BB259"/>
      <c r="BC259"/>
      <c r="BD259"/>
      <c r="BE259" s="62"/>
      <c r="BF259" s="62"/>
      <c r="BG259" s="62"/>
      <c r="BH259" s="62"/>
      <c r="BI259" s="62"/>
      <c r="BJ259" s="62"/>
      <c r="BK259" s="62"/>
      <c r="BL259" s="62"/>
      <c r="BM259" s="62"/>
      <c r="BN259" s="62"/>
      <c r="BO259" s="62"/>
      <c r="BP259" s="62"/>
      <c r="BQ259" s="62"/>
      <c r="BR259" s="62"/>
      <c r="BS259" s="62"/>
      <c r="BT259" s="62"/>
      <c r="BU259" s="62"/>
      <c r="BV259" s="62"/>
      <c r="BW259" s="62"/>
      <c r="BX259" s="62"/>
      <c r="BY259" s="62"/>
      <c r="BZ259" s="62"/>
      <c r="CA259" s="62"/>
      <c r="CB259" s="62"/>
      <c r="CC259" s="62"/>
      <c r="CD259" s="62"/>
      <c r="CE259" s="62"/>
      <c r="CF259" s="62"/>
      <c r="CG259" s="62"/>
      <c r="CH259" s="62"/>
      <c r="CI259" s="62"/>
      <c r="CJ259" s="62"/>
      <c r="CK259" s="62"/>
      <c r="CL259" s="62"/>
      <c r="CM259" s="62"/>
      <c r="CN259" s="62"/>
      <c r="CO259" s="62"/>
      <c r="CP259" s="62"/>
      <c r="CQ259" s="62"/>
      <c r="CR259" s="62"/>
      <c r="CS259" s="62"/>
      <c r="CT259" s="62"/>
      <c r="CU259" s="62"/>
      <c r="CV259" s="62"/>
      <c r="CW259" s="62"/>
      <c r="CX259" s="62"/>
      <c r="CY259" s="62"/>
      <c r="CZ259" s="62"/>
      <c r="DA259" s="62"/>
      <c r="DB259" s="62"/>
      <c r="DC259" s="62"/>
      <c r="DD259" s="62"/>
      <c r="DE259" s="62"/>
      <c r="DF259" s="62"/>
      <c r="DG259" s="62"/>
      <c r="DH259" s="62"/>
      <c r="DI259" s="62"/>
      <c r="DJ259" s="62"/>
      <c r="DK259" s="62"/>
      <c r="DL259" s="62"/>
      <c r="DM259" s="62"/>
      <c r="DN259" s="62"/>
      <c r="DO259" s="62"/>
      <c r="DP259" s="62"/>
      <c r="DQ259" s="62"/>
      <c r="DR259" s="62"/>
      <c r="DS259" s="62"/>
      <c r="DT259" s="62"/>
      <c r="DU259" s="62"/>
      <c r="DV259" s="62"/>
      <c r="DW259" s="62"/>
      <c r="DX259" s="62"/>
      <c r="DY259" s="62"/>
      <c r="DZ259" s="62"/>
      <c r="EA259" s="62"/>
      <c r="EB259" s="62"/>
      <c r="EC259" s="62"/>
      <c r="ED259" s="62"/>
      <c r="EE259" s="62"/>
      <c r="EF259" s="62"/>
      <c r="EG259" s="62"/>
      <c r="EH259" s="62"/>
      <c r="EI259" s="62"/>
      <c r="EJ259" s="62"/>
      <c r="EK259" s="62"/>
      <c r="EL259" s="62"/>
      <c r="EM259" s="62"/>
      <c r="EN259" s="62"/>
    </row>
    <row r="260" spans="43:144" ht="14.4" x14ac:dyDescent="0.3">
      <c r="AQ260" s="62"/>
      <c r="AR260"/>
      <c r="AS260"/>
      <c r="AT260"/>
      <c r="AU260"/>
      <c r="AV260"/>
      <c r="AW260"/>
      <c r="AX260"/>
      <c r="AY260"/>
      <c r="AZ260"/>
      <c r="BA260"/>
      <c r="BB260"/>
      <c r="BC260"/>
      <c r="BD260"/>
      <c r="BE260" s="62"/>
      <c r="BF260" s="62"/>
      <c r="BG260" s="62"/>
      <c r="BH260" s="62"/>
      <c r="BI260" s="62"/>
      <c r="BJ260" s="62"/>
      <c r="BK260" s="62"/>
      <c r="BL260" s="62"/>
      <c r="BM260" s="62"/>
      <c r="BN260" s="62"/>
      <c r="BO260" s="62"/>
      <c r="BP260" s="62"/>
      <c r="BQ260" s="62"/>
      <c r="BR260" s="62"/>
      <c r="BS260" s="62"/>
      <c r="BT260" s="62"/>
      <c r="BU260" s="62"/>
      <c r="BV260" s="62"/>
      <c r="BW260" s="62"/>
      <c r="BX260" s="62"/>
      <c r="BY260" s="62"/>
      <c r="BZ260" s="62"/>
      <c r="CA260" s="62"/>
      <c r="CB260" s="62"/>
      <c r="CC260" s="62"/>
      <c r="CD260" s="62"/>
      <c r="CE260" s="62"/>
      <c r="CF260" s="62"/>
      <c r="CG260" s="62"/>
      <c r="CH260" s="62"/>
      <c r="CI260" s="62"/>
      <c r="CJ260" s="62"/>
      <c r="CK260" s="62"/>
      <c r="CL260" s="62"/>
      <c r="CM260" s="62"/>
      <c r="CN260" s="62"/>
      <c r="CO260" s="62"/>
      <c r="CP260" s="62"/>
      <c r="CQ260" s="62"/>
      <c r="CR260" s="62"/>
      <c r="CS260" s="62"/>
      <c r="CT260" s="62"/>
      <c r="CU260" s="62"/>
      <c r="CV260" s="62"/>
      <c r="CW260" s="62"/>
      <c r="CX260" s="62"/>
      <c r="CY260" s="62"/>
      <c r="CZ260" s="62"/>
      <c r="DA260" s="62"/>
      <c r="DB260" s="62"/>
      <c r="DC260" s="62"/>
      <c r="DD260" s="62"/>
      <c r="DE260" s="62"/>
      <c r="DF260" s="62"/>
      <c r="DG260" s="62"/>
      <c r="DH260" s="62"/>
      <c r="DI260" s="62"/>
      <c r="DJ260" s="62"/>
      <c r="DK260" s="62"/>
      <c r="DL260" s="62"/>
      <c r="DM260" s="62"/>
      <c r="DN260" s="62"/>
      <c r="DO260" s="62"/>
      <c r="DP260" s="62"/>
      <c r="DQ260" s="62"/>
      <c r="DR260" s="62"/>
      <c r="DS260" s="62"/>
      <c r="DT260" s="62"/>
      <c r="DU260" s="62"/>
      <c r="DV260" s="62"/>
      <c r="DW260" s="62"/>
      <c r="DX260" s="62"/>
      <c r="DY260" s="62"/>
      <c r="DZ260" s="62"/>
      <c r="EA260" s="62"/>
      <c r="EB260" s="62"/>
      <c r="EC260" s="62"/>
      <c r="ED260" s="62"/>
      <c r="EE260" s="62"/>
      <c r="EF260" s="62"/>
      <c r="EG260" s="62"/>
      <c r="EH260" s="62"/>
      <c r="EI260" s="62"/>
      <c r="EJ260" s="62"/>
      <c r="EK260" s="62"/>
      <c r="EL260" s="62"/>
      <c r="EM260" s="62"/>
      <c r="EN260" s="62"/>
    </row>
    <row r="261" spans="43:144" ht="14.4" x14ac:dyDescent="0.3">
      <c r="AQ261" s="62"/>
      <c r="AR261"/>
      <c r="AS261"/>
      <c r="AT261"/>
      <c r="AU261"/>
      <c r="AV261"/>
      <c r="AW261"/>
      <c r="AX261"/>
      <c r="AY261"/>
      <c r="AZ261"/>
      <c r="BA261"/>
      <c r="BB261"/>
      <c r="BC261"/>
      <c r="BD261"/>
      <c r="BE261" s="62"/>
      <c r="BF261" s="62"/>
      <c r="BG261" s="62"/>
      <c r="BH261" s="62"/>
      <c r="BI261" s="62"/>
      <c r="BJ261" s="62"/>
      <c r="BK261" s="62"/>
      <c r="BL261" s="62"/>
      <c r="BM261" s="62"/>
      <c r="BN261" s="62"/>
      <c r="BO261" s="62"/>
      <c r="BP261" s="62"/>
      <c r="BQ261" s="62"/>
      <c r="BR261" s="62"/>
      <c r="BS261" s="62"/>
      <c r="BT261" s="62"/>
      <c r="BU261" s="62"/>
      <c r="BV261" s="62"/>
      <c r="BW261" s="62"/>
      <c r="BX261" s="62"/>
      <c r="BY261" s="62"/>
      <c r="BZ261" s="62"/>
      <c r="CA261" s="62"/>
      <c r="CB261" s="62"/>
      <c r="CC261" s="62"/>
      <c r="CD261" s="62"/>
      <c r="CE261" s="62"/>
      <c r="CF261" s="62"/>
      <c r="CG261" s="62"/>
      <c r="CH261" s="62"/>
      <c r="CI261" s="62"/>
      <c r="CJ261" s="62"/>
      <c r="CK261" s="62"/>
      <c r="CL261" s="62"/>
      <c r="CM261" s="62"/>
      <c r="CN261" s="62"/>
      <c r="CO261" s="62"/>
      <c r="CP261" s="62"/>
      <c r="CQ261" s="62"/>
      <c r="CR261" s="62"/>
      <c r="CS261" s="62"/>
      <c r="CT261" s="62"/>
      <c r="CU261" s="62"/>
      <c r="CV261" s="62"/>
      <c r="CW261" s="62"/>
      <c r="CX261" s="62"/>
      <c r="CY261" s="62"/>
      <c r="CZ261" s="62"/>
      <c r="DA261" s="62"/>
      <c r="DB261" s="62"/>
      <c r="DC261" s="62"/>
      <c r="DD261" s="62"/>
      <c r="DE261" s="62"/>
      <c r="DF261" s="62"/>
      <c r="DG261" s="62"/>
      <c r="DH261" s="62"/>
      <c r="DI261" s="62"/>
      <c r="DJ261" s="62"/>
      <c r="DK261" s="62"/>
      <c r="DL261" s="62"/>
      <c r="DM261" s="62"/>
      <c r="DN261" s="62"/>
      <c r="DO261" s="62"/>
      <c r="DP261" s="62"/>
      <c r="DQ261" s="62"/>
      <c r="DR261" s="62"/>
      <c r="DS261" s="62"/>
      <c r="DT261" s="62"/>
      <c r="DU261" s="62"/>
      <c r="DV261" s="62"/>
      <c r="DW261" s="62"/>
      <c r="DX261" s="62"/>
      <c r="DY261" s="62"/>
      <c r="DZ261" s="62"/>
      <c r="EA261" s="62"/>
      <c r="EB261" s="62"/>
      <c r="EC261" s="62"/>
      <c r="ED261" s="62"/>
      <c r="EE261" s="62"/>
      <c r="EF261" s="62"/>
      <c r="EG261" s="62"/>
      <c r="EH261" s="62"/>
      <c r="EI261" s="62"/>
      <c r="EJ261" s="62"/>
      <c r="EK261" s="62"/>
      <c r="EL261" s="62"/>
      <c r="EM261" s="62"/>
      <c r="EN261" s="62"/>
    </row>
    <row r="262" spans="43:144" ht="14.4" x14ac:dyDescent="0.3">
      <c r="AQ262" s="62"/>
      <c r="AR262"/>
      <c r="AS262"/>
      <c r="AT262"/>
      <c r="AU262"/>
      <c r="AV262"/>
      <c r="AW262"/>
      <c r="AX262"/>
      <c r="AY262"/>
      <c r="AZ262"/>
      <c r="BA262"/>
      <c r="BB262"/>
      <c r="BC262"/>
      <c r="BD262"/>
      <c r="BE262" s="62"/>
      <c r="BF262" s="62"/>
      <c r="BG262" s="62"/>
      <c r="BH262" s="62"/>
      <c r="BI262" s="62"/>
      <c r="BJ262" s="62"/>
      <c r="BK262" s="62"/>
      <c r="BL262" s="62"/>
      <c r="BM262" s="62"/>
      <c r="BN262" s="62"/>
      <c r="BO262" s="62"/>
      <c r="BP262" s="62"/>
      <c r="BQ262" s="62"/>
      <c r="BR262" s="62"/>
      <c r="BS262" s="62"/>
      <c r="BT262" s="62"/>
      <c r="BU262" s="62"/>
      <c r="BV262" s="62"/>
      <c r="BW262" s="62"/>
      <c r="BX262" s="62"/>
      <c r="BY262" s="62"/>
      <c r="BZ262" s="62"/>
      <c r="CA262" s="62"/>
      <c r="CB262" s="62"/>
      <c r="CC262" s="62"/>
      <c r="CD262" s="62"/>
      <c r="CE262" s="62"/>
      <c r="CF262" s="62"/>
      <c r="CG262" s="62"/>
      <c r="CH262" s="62"/>
      <c r="CI262" s="62"/>
      <c r="CJ262" s="62"/>
      <c r="CK262" s="62"/>
      <c r="CL262" s="62"/>
      <c r="CM262" s="62"/>
      <c r="CN262" s="62"/>
      <c r="CO262" s="62"/>
      <c r="CP262" s="62"/>
      <c r="CQ262" s="62"/>
      <c r="CR262" s="62"/>
      <c r="CS262" s="62"/>
      <c r="CT262" s="62"/>
      <c r="CU262" s="62"/>
      <c r="CV262" s="62"/>
      <c r="CW262" s="62"/>
      <c r="CX262" s="62"/>
      <c r="CY262" s="62"/>
      <c r="CZ262" s="62"/>
      <c r="DA262" s="62"/>
      <c r="DB262" s="62"/>
      <c r="DC262" s="62"/>
      <c r="DD262" s="62"/>
      <c r="DE262" s="62"/>
      <c r="DF262" s="62"/>
      <c r="DG262" s="62"/>
      <c r="DH262" s="62"/>
      <c r="DI262" s="62"/>
      <c r="DJ262" s="62"/>
      <c r="DK262" s="62"/>
      <c r="DL262" s="62"/>
      <c r="DM262" s="62"/>
      <c r="DN262" s="62"/>
      <c r="DO262" s="62"/>
      <c r="DP262" s="62"/>
      <c r="DQ262" s="62"/>
      <c r="DR262" s="62"/>
      <c r="DS262" s="62"/>
      <c r="DT262" s="62"/>
      <c r="DU262" s="62"/>
      <c r="DV262" s="62"/>
      <c r="DW262" s="62"/>
      <c r="DX262" s="62"/>
      <c r="DY262" s="62"/>
      <c r="DZ262" s="62"/>
      <c r="EA262" s="62"/>
      <c r="EB262" s="62"/>
      <c r="EC262" s="62"/>
      <c r="ED262" s="62"/>
      <c r="EE262" s="62"/>
      <c r="EF262" s="62"/>
      <c r="EG262" s="62"/>
      <c r="EH262" s="62"/>
      <c r="EI262" s="62"/>
      <c r="EJ262" s="62"/>
      <c r="EK262" s="62"/>
      <c r="EL262" s="62"/>
      <c r="EM262" s="62"/>
      <c r="EN262" s="62"/>
    </row>
    <row r="263" spans="43:144" ht="14.4" x14ac:dyDescent="0.3">
      <c r="AQ263" s="62"/>
      <c r="AR263"/>
      <c r="AS263"/>
      <c r="AT263"/>
      <c r="AU263"/>
      <c r="AV263"/>
      <c r="AW263"/>
      <c r="AX263"/>
      <c r="AY263"/>
      <c r="AZ263"/>
      <c r="BA263"/>
      <c r="BB263"/>
      <c r="BC263"/>
      <c r="BD263"/>
      <c r="BE263" s="62"/>
      <c r="BF263" s="62"/>
      <c r="BG263" s="62"/>
      <c r="BH263" s="62"/>
      <c r="BI263" s="62"/>
      <c r="BJ263" s="62"/>
      <c r="BK263" s="62"/>
      <c r="BL263" s="62"/>
      <c r="BM263" s="62"/>
      <c r="BN263" s="62"/>
      <c r="BO263" s="62"/>
      <c r="BP263" s="62"/>
      <c r="BQ263" s="62"/>
      <c r="BR263" s="62"/>
      <c r="BS263" s="62"/>
      <c r="BT263" s="62"/>
      <c r="BU263" s="62"/>
      <c r="BV263" s="62"/>
      <c r="BW263" s="62"/>
      <c r="BX263" s="62"/>
      <c r="BY263" s="62"/>
      <c r="BZ263" s="62"/>
      <c r="CA263" s="62"/>
      <c r="CB263" s="62"/>
      <c r="CC263" s="62"/>
      <c r="CD263" s="62"/>
      <c r="CE263" s="62"/>
      <c r="CF263" s="62"/>
      <c r="CG263" s="62"/>
      <c r="CH263" s="62"/>
      <c r="CI263" s="62"/>
      <c r="CJ263" s="62"/>
      <c r="CK263" s="62"/>
      <c r="CL263" s="62"/>
      <c r="CM263" s="62"/>
      <c r="CN263" s="62"/>
      <c r="CO263" s="62"/>
      <c r="CP263" s="62"/>
      <c r="CQ263" s="62"/>
      <c r="CR263" s="62"/>
      <c r="CS263" s="62"/>
      <c r="CT263" s="62"/>
      <c r="CU263" s="62"/>
      <c r="CV263" s="62"/>
      <c r="CW263" s="62"/>
      <c r="CX263" s="62"/>
      <c r="CY263" s="62"/>
      <c r="CZ263" s="62"/>
      <c r="DA263" s="62"/>
      <c r="DB263" s="62"/>
      <c r="DC263" s="62"/>
      <c r="DD263" s="62"/>
      <c r="DE263" s="62"/>
      <c r="DF263" s="62"/>
      <c r="DG263" s="62"/>
      <c r="DH263" s="62"/>
      <c r="DI263" s="62"/>
      <c r="DJ263" s="62"/>
      <c r="DK263" s="62"/>
      <c r="DL263" s="62"/>
      <c r="DM263" s="62"/>
      <c r="DN263" s="62"/>
      <c r="DO263" s="62"/>
      <c r="DP263" s="62"/>
      <c r="DQ263" s="62"/>
      <c r="DR263" s="62"/>
      <c r="DS263" s="62"/>
      <c r="DT263" s="62"/>
      <c r="DU263" s="62"/>
      <c r="DV263" s="62"/>
      <c r="DW263" s="62"/>
      <c r="DX263" s="62"/>
      <c r="DY263" s="62"/>
      <c r="DZ263" s="62"/>
      <c r="EA263" s="62"/>
      <c r="EB263" s="62"/>
      <c r="EC263" s="62"/>
      <c r="ED263" s="62"/>
      <c r="EE263" s="62"/>
      <c r="EF263" s="62"/>
      <c r="EG263" s="62"/>
      <c r="EH263" s="62"/>
      <c r="EI263" s="62"/>
      <c r="EJ263" s="62"/>
      <c r="EK263" s="62"/>
      <c r="EL263" s="62"/>
      <c r="EM263" s="62"/>
      <c r="EN263" s="62"/>
    </row>
    <row r="264" spans="43:144" ht="14.4" x14ac:dyDescent="0.3">
      <c r="AQ264" s="62"/>
      <c r="AR264"/>
      <c r="AS264"/>
      <c r="AT264"/>
      <c r="AU264"/>
      <c r="AV264"/>
      <c r="AW264"/>
      <c r="AX264"/>
      <c r="AY264"/>
      <c r="AZ264"/>
      <c r="BA264"/>
      <c r="BB264"/>
      <c r="BC264"/>
      <c r="BD264"/>
      <c r="BE264" s="62"/>
      <c r="BF264" s="62"/>
      <c r="BG264" s="62"/>
      <c r="BH264" s="62"/>
      <c r="BI264" s="62"/>
      <c r="BJ264" s="62"/>
      <c r="BK264" s="62"/>
      <c r="BL264" s="62"/>
      <c r="BM264" s="62"/>
      <c r="BN264" s="62"/>
      <c r="BO264" s="62"/>
      <c r="BP264" s="62"/>
      <c r="BQ264" s="62"/>
      <c r="BR264" s="62"/>
      <c r="BS264" s="62"/>
      <c r="BT264" s="62"/>
      <c r="BU264" s="62"/>
      <c r="BV264" s="62"/>
      <c r="BW264" s="62"/>
      <c r="BX264" s="62"/>
      <c r="BY264" s="62"/>
      <c r="BZ264" s="62"/>
      <c r="CA264" s="62"/>
      <c r="CB264" s="62"/>
      <c r="CC264" s="62"/>
      <c r="CD264" s="62"/>
      <c r="CE264" s="62"/>
      <c r="CF264" s="62"/>
      <c r="CG264" s="62"/>
      <c r="CH264" s="62"/>
      <c r="CI264" s="62"/>
      <c r="CJ264" s="62"/>
      <c r="CK264" s="62"/>
      <c r="CL264" s="62"/>
      <c r="CM264" s="62"/>
      <c r="CN264" s="62"/>
      <c r="CO264" s="62"/>
      <c r="CP264" s="62"/>
      <c r="CQ264" s="62"/>
      <c r="CR264" s="62"/>
      <c r="CS264" s="62"/>
      <c r="CT264" s="62"/>
      <c r="CU264" s="62"/>
      <c r="CV264" s="62"/>
      <c r="CW264" s="62"/>
      <c r="CX264" s="62"/>
      <c r="CY264" s="62"/>
      <c r="CZ264" s="62"/>
      <c r="DA264" s="62"/>
      <c r="DB264" s="62"/>
      <c r="DC264" s="62"/>
      <c r="DD264" s="62"/>
      <c r="DE264" s="62"/>
      <c r="DF264" s="62"/>
      <c r="DG264" s="62"/>
      <c r="DH264" s="62"/>
      <c r="DI264" s="62"/>
      <c r="DJ264" s="62"/>
      <c r="DK264" s="62"/>
      <c r="DL264" s="62"/>
      <c r="DM264" s="62"/>
      <c r="DN264" s="62"/>
      <c r="DO264" s="62"/>
      <c r="DP264" s="62"/>
      <c r="DQ264" s="62"/>
      <c r="DR264" s="62"/>
      <c r="DS264" s="62"/>
      <c r="DT264" s="62"/>
      <c r="DU264" s="62"/>
      <c r="DV264" s="62"/>
      <c r="DW264" s="62"/>
      <c r="DX264" s="62"/>
      <c r="DY264" s="62"/>
      <c r="DZ264" s="62"/>
      <c r="EA264" s="62"/>
      <c r="EB264" s="62"/>
      <c r="EC264" s="62"/>
      <c r="ED264" s="62"/>
      <c r="EE264" s="62"/>
      <c r="EF264" s="62"/>
      <c r="EG264" s="62"/>
      <c r="EH264" s="62"/>
      <c r="EI264" s="62"/>
      <c r="EJ264" s="62"/>
      <c r="EK264" s="62"/>
      <c r="EL264" s="62"/>
      <c r="EM264" s="62"/>
      <c r="EN264" s="62"/>
    </row>
    <row r="265" spans="43:144" ht="14.4" x14ac:dyDescent="0.3">
      <c r="AQ265" s="62"/>
      <c r="AR265"/>
      <c r="AS265"/>
      <c r="AT265"/>
      <c r="AU265"/>
      <c r="AV265"/>
      <c r="AW265"/>
      <c r="AX265"/>
      <c r="AY265"/>
      <c r="AZ265"/>
      <c r="BA265"/>
      <c r="BB265"/>
      <c r="BC265"/>
      <c r="BD265"/>
      <c r="BE265" s="62"/>
      <c r="BF265" s="62"/>
      <c r="BG265" s="62"/>
      <c r="BH265" s="62"/>
      <c r="BI265" s="62"/>
      <c r="BJ265" s="62"/>
      <c r="BK265" s="62"/>
      <c r="BL265" s="62"/>
      <c r="BM265" s="62"/>
      <c r="BN265" s="62"/>
      <c r="BO265" s="62"/>
      <c r="BP265" s="62"/>
      <c r="BQ265" s="62"/>
      <c r="BR265" s="62"/>
      <c r="BS265" s="62"/>
      <c r="BT265" s="62"/>
      <c r="BU265" s="62"/>
      <c r="BV265" s="62"/>
      <c r="BW265" s="62"/>
      <c r="BX265" s="62"/>
      <c r="BY265" s="62"/>
      <c r="BZ265" s="62"/>
      <c r="CA265" s="62"/>
      <c r="CB265" s="62"/>
      <c r="CC265" s="62"/>
      <c r="CD265" s="62"/>
      <c r="CE265" s="62"/>
      <c r="CF265" s="62"/>
      <c r="CG265" s="62"/>
      <c r="CH265" s="62"/>
      <c r="CI265" s="62"/>
      <c r="CJ265" s="62"/>
      <c r="CK265" s="62"/>
      <c r="CL265" s="62"/>
      <c r="CM265" s="62"/>
      <c r="CN265" s="62"/>
      <c r="CO265" s="62"/>
      <c r="CP265" s="62"/>
      <c r="CQ265" s="62"/>
      <c r="CR265" s="62"/>
      <c r="CS265" s="62"/>
      <c r="CT265" s="62"/>
      <c r="CU265" s="62"/>
      <c r="CV265" s="62"/>
      <c r="CW265" s="62"/>
      <c r="CX265" s="62"/>
      <c r="CY265" s="62"/>
      <c r="CZ265" s="62"/>
      <c r="DA265" s="62"/>
      <c r="DB265" s="62"/>
      <c r="DC265" s="62"/>
      <c r="DD265" s="62"/>
      <c r="DE265" s="62"/>
      <c r="DF265" s="62"/>
      <c r="DG265" s="62"/>
      <c r="DH265" s="62"/>
      <c r="DI265" s="62"/>
      <c r="DJ265" s="62"/>
      <c r="DK265" s="62"/>
      <c r="DL265" s="62"/>
      <c r="DM265" s="62"/>
      <c r="DN265" s="62"/>
      <c r="DO265" s="62"/>
      <c r="DP265" s="62"/>
      <c r="DQ265" s="62"/>
      <c r="DR265" s="62"/>
      <c r="DS265" s="62"/>
      <c r="DT265" s="62"/>
      <c r="DU265" s="62"/>
      <c r="DV265" s="62"/>
      <c r="DW265" s="62"/>
      <c r="DX265" s="62"/>
      <c r="DY265" s="62"/>
      <c r="DZ265" s="62"/>
      <c r="EA265" s="62"/>
      <c r="EB265" s="62"/>
      <c r="EC265" s="62"/>
      <c r="ED265" s="62"/>
      <c r="EE265" s="62"/>
      <c r="EF265" s="62"/>
      <c r="EG265" s="62"/>
      <c r="EH265" s="62"/>
      <c r="EI265" s="62"/>
      <c r="EJ265" s="62"/>
      <c r="EK265" s="62"/>
      <c r="EL265" s="62"/>
      <c r="EM265" s="62"/>
      <c r="EN265" s="62"/>
    </row>
    <row r="266" spans="43:144" ht="14.4" x14ac:dyDescent="0.3">
      <c r="AQ266" s="62"/>
      <c r="AR266"/>
      <c r="AS266"/>
      <c r="AT266"/>
      <c r="AU266"/>
      <c r="AV266"/>
      <c r="AW266"/>
      <c r="AX266"/>
      <c r="AY266"/>
      <c r="AZ266"/>
      <c r="BA266"/>
      <c r="BB266"/>
      <c r="BC266"/>
      <c r="BD266"/>
      <c r="BE266" s="62"/>
      <c r="BF266" s="62"/>
      <c r="BG266" s="62"/>
      <c r="BH266" s="62"/>
      <c r="BI266" s="62"/>
      <c r="BJ266" s="62"/>
      <c r="BK266" s="62"/>
      <c r="BL266" s="62"/>
      <c r="BM266" s="62"/>
      <c r="BN266" s="62"/>
      <c r="BO266" s="62"/>
      <c r="BP266" s="62"/>
      <c r="BQ266" s="62"/>
      <c r="BR266" s="62"/>
      <c r="BS266" s="62"/>
      <c r="BT266" s="62"/>
      <c r="BU266" s="62"/>
      <c r="BV266" s="62"/>
      <c r="BW266" s="62"/>
      <c r="BX266" s="62"/>
      <c r="BY266" s="62"/>
      <c r="BZ266" s="62"/>
      <c r="CA266" s="62"/>
      <c r="CB266" s="62"/>
      <c r="CC266" s="62"/>
      <c r="CD266" s="62"/>
      <c r="CE266" s="62"/>
      <c r="CF266" s="62"/>
      <c r="CG266" s="62"/>
      <c r="CH266" s="62"/>
      <c r="CI266" s="62"/>
      <c r="CJ266" s="62"/>
      <c r="CK266" s="62"/>
      <c r="CL266" s="62"/>
      <c r="CM266" s="62"/>
      <c r="CN266" s="62"/>
      <c r="CO266" s="62"/>
      <c r="CP266" s="62"/>
      <c r="CQ266" s="62"/>
      <c r="CR266" s="62"/>
      <c r="CS266" s="62"/>
      <c r="CT266" s="62"/>
      <c r="CU266" s="62"/>
      <c r="CV266" s="62"/>
      <c r="CW266" s="62"/>
      <c r="CX266" s="62"/>
      <c r="CY266" s="62"/>
      <c r="CZ266" s="62"/>
      <c r="DA266" s="62"/>
      <c r="DB266" s="62"/>
      <c r="DC266" s="62"/>
      <c r="DD266" s="62"/>
      <c r="DE266" s="62"/>
      <c r="DF266" s="62"/>
      <c r="DG266" s="62"/>
      <c r="DH266" s="62"/>
      <c r="DI266" s="62"/>
      <c r="DJ266" s="62"/>
      <c r="DK266" s="62"/>
      <c r="DL266" s="62"/>
      <c r="DM266" s="62"/>
      <c r="DN266" s="62"/>
      <c r="DO266" s="62"/>
      <c r="DP266" s="62"/>
      <c r="DQ266" s="62"/>
      <c r="DR266" s="62"/>
      <c r="DS266" s="62"/>
      <c r="DT266" s="62"/>
      <c r="DU266" s="62"/>
      <c r="DV266" s="62"/>
      <c r="DW266" s="62"/>
      <c r="DX266" s="62"/>
      <c r="DY266" s="62"/>
      <c r="DZ266" s="62"/>
      <c r="EA266" s="62"/>
      <c r="EB266" s="62"/>
      <c r="EC266" s="62"/>
      <c r="ED266" s="62"/>
      <c r="EE266" s="62"/>
      <c r="EF266" s="62"/>
      <c r="EG266" s="62"/>
      <c r="EH266" s="62"/>
      <c r="EI266" s="62"/>
      <c r="EJ266" s="62"/>
      <c r="EK266" s="62"/>
      <c r="EL266" s="62"/>
      <c r="EM266" s="62"/>
      <c r="EN266" s="62"/>
    </row>
    <row r="267" spans="43:144" ht="14.4" x14ac:dyDescent="0.3">
      <c r="AQ267" s="62"/>
      <c r="AR267"/>
      <c r="AS267"/>
      <c r="AT267"/>
      <c r="AU267"/>
      <c r="AV267"/>
      <c r="AW267"/>
      <c r="AX267"/>
      <c r="AY267"/>
      <c r="AZ267"/>
      <c r="BA267"/>
      <c r="BB267"/>
      <c r="BC267"/>
      <c r="BD267"/>
      <c r="BE267" s="62"/>
      <c r="BF267" s="62"/>
      <c r="BG267" s="62"/>
      <c r="BH267" s="62"/>
      <c r="BI267" s="62"/>
      <c r="BJ267" s="62"/>
      <c r="BK267" s="62"/>
      <c r="BL267" s="62"/>
      <c r="BM267" s="62"/>
      <c r="BN267" s="62"/>
      <c r="BO267" s="62"/>
      <c r="BP267" s="62"/>
      <c r="BQ267" s="62"/>
      <c r="BR267" s="62"/>
      <c r="BS267" s="62"/>
      <c r="BT267" s="62"/>
      <c r="BU267" s="62"/>
      <c r="BV267" s="62"/>
      <c r="BW267" s="62"/>
      <c r="BX267" s="62"/>
      <c r="BY267" s="62"/>
      <c r="BZ267" s="62"/>
      <c r="CA267" s="62"/>
      <c r="CB267" s="62"/>
      <c r="CC267" s="62"/>
      <c r="CD267" s="62"/>
      <c r="CE267" s="62"/>
      <c r="CF267" s="62"/>
      <c r="CG267" s="62"/>
      <c r="CH267" s="62"/>
      <c r="CI267" s="62"/>
      <c r="CJ267" s="62"/>
      <c r="CK267" s="62"/>
      <c r="CL267" s="62"/>
      <c r="CM267" s="62"/>
      <c r="CN267" s="62"/>
      <c r="CO267" s="62"/>
      <c r="CP267" s="62"/>
      <c r="CQ267" s="62"/>
      <c r="CR267" s="62"/>
      <c r="CS267" s="62"/>
      <c r="CT267" s="62"/>
      <c r="CU267" s="62"/>
      <c r="CV267" s="62"/>
      <c r="CW267" s="62"/>
      <c r="CX267" s="62"/>
      <c r="CY267" s="62"/>
      <c r="CZ267" s="62"/>
      <c r="DA267" s="62"/>
      <c r="DB267" s="62"/>
      <c r="DC267" s="62"/>
      <c r="DD267" s="62"/>
      <c r="DE267" s="62"/>
      <c r="DF267" s="62"/>
      <c r="DG267" s="62"/>
      <c r="DH267" s="62"/>
      <c r="DI267" s="62"/>
      <c r="DJ267" s="62"/>
      <c r="DK267" s="62"/>
      <c r="DL267" s="62"/>
      <c r="DM267" s="62"/>
      <c r="DN267" s="62"/>
      <c r="DO267" s="62"/>
      <c r="DP267" s="62"/>
      <c r="DQ267" s="62"/>
      <c r="DR267" s="62"/>
      <c r="DS267" s="62"/>
      <c r="DT267" s="62"/>
      <c r="DU267" s="62"/>
      <c r="DV267" s="62"/>
      <c r="DW267" s="62"/>
      <c r="DX267" s="62"/>
      <c r="DY267" s="62"/>
      <c r="DZ267" s="62"/>
      <c r="EA267" s="62"/>
      <c r="EB267" s="62"/>
      <c r="EC267" s="62"/>
      <c r="ED267" s="62"/>
      <c r="EE267" s="62"/>
      <c r="EF267" s="62"/>
      <c r="EG267" s="62"/>
      <c r="EH267" s="62"/>
      <c r="EI267" s="62"/>
      <c r="EJ267" s="62"/>
      <c r="EK267" s="62"/>
      <c r="EL267" s="62"/>
      <c r="EM267" s="62"/>
      <c r="EN267" s="62"/>
    </row>
    <row r="268" spans="43:144" ht="14.4" x14ac:dyDescent="0.3">
      <c r="AQ268" s="62"/>
      <c r="AR268"/>
      <c r="AS268"/>
      <c r="AT268"/>
      <c r="AU268"/>
      <c r="AV268"/>
      <c r="AW268"/>
      <c r="AX268"/>
      <c r="AY268"/>
      <c r="AZ268"/>
      <c r="BA268"/>
      <c r="BB268"/>
      <c r="BC268"/>
      <c r="BD268"/>
      <c r="BE268" s="62"/>
      <c r="BF268" s="62"/>
      <c r="BG268" s="62"/>
      <c r="BH268" s="62"/>
      <c r="BI268" s="62"/>
      <c r="BJ268" s="62"/>
      <c r="BK268" s="62"/>
      <c r="BL268" s="62"/>
      <c r="BM268" s="62"/>
      <c r="BN268" s="62"/>
      <c r="BO268" s="62"/>
      <c r="BP268" s="62"/>
      <c r="BQ268" s="62"/>
      <c r="BR268" s="62"/>
      <c r="BS268" s="62"/>
      <c r="BT268" s="62"/>
      <c r="BU268" s="62"/>
      <c r="BV268" s="62"/>
      <c r="BW268" s="62"/>
      <c r="BX268" s="62"/>
      <c r="BY268" s="62"/>
      <c r="BZ268" s="62"/>
      <c r="CA268" s="62"/>
      <c r="CB268" s="62"/>
      <c r="CC268" s="62"/>
      <c r="CD268" s="62"/>
      <c r="CE268" s="62"/>
      <c r="CF268" s="62"/>
      <c r="CG268" s="62"/>
      <c r="CH268" s="62"/>
      <c r="CI268" s="62"/>
      <c r="CJ268" s="62"/>
      <c r="CK268" s="62"/>
      <c r="CL268" s="62"/>
      <c r="CM268" s="62"/>
      <c r="CN268" s="62"/>
      <c r="CO268" s="62"/>
      <c r="CP268" s="62"/>
      <c r="CQ268" s="62"/>
      <c r="CR268" s="62"/>
      <c r="CS268" s="62"/>
      <c r="CT268" s="62"/>
      <c r="CU268" s="62"/>
      <c r="CV268" s="62"/>
      <c r="CW268" s="62"/>
      <c r="CX268" s="62"/>
      <c r="CY268" s="62"/>
      <c r="CZ268" s="62"/>
      <c r="DA268" s="62"/>
      <c r="DB268" s="62"/>
      <c r="DC268" s="62"/>
      <c r="DD268" s="62"/>
      <c r="DE268" s="62"/>
      <c r="DF268" s="62"/>
      <c r="DG268" s="62"/>
      <c r="DH268" s="62"/>
      <c r="DI268" s="62"/>
      <c r="DJ268" s="62"/>
      <c r="DK268" s="62"/>
      <c r="DL268" s="62"/>
      <c r="DM268" s="62"/>
      <c r="DN268" s="62"/>
      <c r="DO268" s="62"/>
      <c r="DP268" s="62"/>
      <c r="DQ268" s="62"/>
      <c r="DR268" s="62"/>
      <c r="DS268" s="62"/>
      <c r="DT268" s="62"/>
      <c r="DU268" s="62"/>
      <c r="DV268" s="62"/>
      <c r="DW268" s="62"/>
      <c r="DX268" s="62"/>
      <c r="DY268" s="62"/>
      <c r="DZ268" s="62"/>
      <c r="EA268" s="62"/>
      <c r="EB268" s="62"/>
      <c r="EC268" s="62"/>
      <c r="ED268" s="62"/>
      <c r="EE268" s="62"/>
      <c r="EF268" s="62"/>
      <c r="EG268" s="62"/>
      <c r="EH268" s="62"/>
      <c r="EI268" s="62"/>
      <c r="EJ268" s="62"/>
      <c r="EK268" s="62"/>
      <c r="EL268" s="62"/>
      <c r="EM268" s="62"/>
      <c r="EN268" s="62"/>
    </row>
    <row r="269" spans="43:144" ht="14.4" x14ac:dyDescent="0.3">
      <c r="AQ269" s="62"/>
      <c r="AR269"/>
      <c r="AS269"/>
      <c r="AT269"/>
      <c r="AU269"/>
      <c r="AV269"/>
      <c r="AW269"/>
      <c r="AX269"/>
      <c r="AY269"/>
      <c r="AZ269"/>
      <c r="BA269"/>
      <c r="BB269"/>
      <c r="BC269"/>
      <c r="BD269"/>
      <c r="BE269" s="62"/>
      <c r="BF269" s="62"/>
      <c r="BG269" s="62"/>
      <c r="BH269" s="62"/>
      <c r="BI269" s="62"/>
      <c r="BJ269" s="62"/>
      <c r="BK269" s="62"/>
      <c r="BL269" s="62"/>
      <c r="BM269" s="62"/>
      <c r="BN269" s="62"/>
      <c r="BO269" s="62"/>
      <c r="BP269" s="62"/>
      <c r="BQ269" s="62"/>
      <c r="BR269" s="62"/>
      <c r="BS269" s="62"/>
      <c r="BT269" s="62"/>
      <c r="BU269" s="62"/>
      <c r="BV269" s="62"/>
      <c r="BW269" s="62"/>
      <c r="BX269" s="62"/>
      <c r="BY269" s="62"/>
      <c r="BZ269" s="62"/>
      <c r="CA269" s="62"/>
      <c r="CB269" s="62"/>
      <c r="CC269" s="62"/>
      <c r="CD269" s="62"/>
      <c r="CE269" s="62"/>
      <c r="CF269" s="62"/>
      <c r="CG269" s="62"/>
      <c r="CH269" s="62"/>
      <c r="CI269" s="62"/>
      <c r="CJ269" s="62"/>
      <c r="CK269" s="62"/>
      <c r="CL269" s="62"/>
      <c r="CM269" s="62"/>
      <c r="CN269" s="62"/>
      <c r="CO269" s="62"/>
      <c r="CP269" s="62"/>
      <c r="CQ269" s="62"/>
      <c r="CR269" s="62"/>
      <c r="CS269" s="62"/>
      <c r="CT269" s="62"/>
      <c r="CU269" s="62"/>
      <c r="CV269" s="62"/>
      <c r="CW269" s="62"/>
      <c r="CX269" s="62"/>
      <c r="CY269" s="62"/>
      <c r="CZ269" s="62"/>
      <c r="DA269" s="62"/>
      <c r="DB269" s="62"/>
      <c r="DC269" s="62"/>
      <c r="DD269" s="62"/>
      <c r="DE269" s="62"/>
      <c r="DF269" s="62"/>
      <c r="DG269" s="62"/>
      <c r="DH269" s="62"/>
      <c r="DI269" s="62"/>
      <c r="DJ269" s="62"/>
      <c r="DK269" s="62"/>
      <c r="DL269" s="62"/>
      <c r="DM269" s="62"/>
      <c r="DN269" s="62"/>
      <c r="DO269" s="62"/>
      <c r="DP269" s="62"/>
      <c r="DQ269" s="62"/>
      <c r="DR269" s="62"/>
      <c r="DS269" s="62"/>
      <c r="DT269" s="62"/>
      <c r="DU269" s="62"/>
      <c r="DV269" s="62"/>
      <c r="DW269" s="62"/>
      <c r="DX269" s="62"/>
      <c r="DY269" s="62"/>
      <c r="DZ269" s="62"/>
      <c r="EA269" s="62"/>
      <c r="EB269" s="62"/>
      <c r="EC269" s="62"/>
      <c r="ED269" s="62"/>
      <c r="EE269" s="62"/>
      <c r="EF269" s="62"/>
      <c r="EG269" s="62"/>
      <c r="EH269" s="62"/>
      <c r="EI269" s="62"/>
      <c r="EJ269" s="62"/>
      <c r="EK269" s="62"/>
      <c r="EL269" s="62"/>
      <c r="EM269" s="62"/>
      <c r="EN269" s="62"/>
    </row>
    <row r="270" spans="43:144" ht="14.4" x14ac:dyDescent="0.3">
      <c r="AQ270" s="62"/>
      <c r="AR270"/>
      <c r="AS270"/>
      <c r="AT270"/>
      <c r="AU270"/>
      <c r="AV270"/>
      <c r="AW270"/>
      <c r="AX270"/>
      <c r="AY270"/>
      <c r="AZ270"/>
      <c r="BA270"/>
      <c r="BB270"/>
      <c r="BC270"/>
      <c r="BD270"/>
      <c r="BE270" s="62"/>
      <c r="BF270" s="62"/>
      <c r="BG270" s="62"/>
      <c r="BH270" s="62"/>
      <c r="BI270" s="62"/>
      <c r="BJ270" s="62"/>
      <c r="BK270" s="62"/>
      <c r="BL270" s="62"/>
      <c r="BM270" s="62"/>
      <c r="BN270" s="62"/>
      <c r="BO270" s="62"/>
      <c r="BP270" s="62"/>
      <c r="BQ270" s="62"/>
      <c r="BR270" s="62"/>
      <c r="BS270" s="62"/>
      <c r="BT270" s="62"/>
      <c r="BU270" s="62"/>
      <c r="BV270" s="62"/>
      <c r="BW270" s="62"/>
      <c r="BX270" s="62"/>
      <c r="BY270" s="62"/>
      <c r="BZ270" s="62"/>
      <c r="CA270" s="62"/>
      <c r="CB270" s="62"/>
      <c r="CC270" s="62"/>
      <c r="CD270" s="62"/>
      <c r="CE270" s="62"/>
      <c r="CF270" s="62"/>
      <c r="CG270" s="62"/>
      <c r="CH270" s="62"/>
      <c r="CI270" s="62"/>
      <c r="CJ270" s="62"/>
      <c r="CK270" s="62"/>
      <c r="CL270" s="62"/>
      <c r="CM270" s="62"/>
      <c r="CN270" s="62"/>
      <c r="CO270" s="62"/>
      <c r="CP270" s="62"/>
      <c r="CQ270" s="62"/>
      <c r="CR270" s="62"/>
      <c r="CS270" s="62"/>
      <c r="CT270" s="62"/>
      <c r="CU270" s="62"/>
      <c r="CV270" s="62"/>
      <c r="CW270" s="62"/>
      <c r="CX270" s="62"/>
      <c r="CY270" s="62"/>
      <c r="CZ270" s="62"/>
      <c r="DA270" s="62"/>
      <c r="DB270" s="62"/>
      <c r="DC270" s="62"/>
      <c r="DD270" s="62"/>
      <c r="DE270" s="62"/>
      <c r="DF270" s="62"/>
      <c r="DG270" s="62"/>
      <c r="DH270" s="62"/>
      <c r="DI270" s="62"/>
      <c r="DJ270" s="62"/>
      <c r="DK270" s="62"/>
      <c r="DL270" s="62"/>
      <c r="DM270" s="62"/>
      <c r="DN270" s="62"/>
      <c r="DO270" s="62"/>
      <c r="DP270" s="62"/>
      <c r="DQ270" s="62"/>
      <c r="DR270" s="62"/>
      <c r="DS270" s="62"/>
      <c r="DT270" s="62"/>
      <c r="DU270" s="62"/>
      <c r="DV270" s="62"/>
      <c r="DW270" s="62"/>
      <c r="DX270" s="62"/>
      <c r="DY270" s="62"/>
      <c r="DZ270" s="62"/>
      <c r="EA270" s="62"/>
      <c r="EB270" s="62"/>
      <c r="EC270" s="62"/>
      <c r="ED270" s="62"/>
      <c r="EE270" s="62"/>
      <c r="EF270" s="62"/>
      <c r="EG270" s="62"/>
      <c r="EH270" s="62"/>
      <c r="EI270" s="62"/>
      <c r="EJ270" s="62"/>
      <c r="EK270" s="62"/>
      <c r="EL270" s="62"/>
      <c r="EM270" s="62"/>
      <c r="EN270" s="62"/>
    </row>
    <row r="271" spans="43:144" ht="14.4" x14ac:dyDescent="0.3">
      <c r="AQ271" s="62"/>
      <c r="AR271"/>
      <c r="AS271"/>
      <c r="AT271"/>
      <c r="AU271"/>
      <c r="AV271"/>
      <c r="AW271"/>
      <c r="AX271"/>
      <c r="AY271"/>
      <c r="AZ271"/>
      <c r="BA271"/>
      <c r="BB271"/>
      <c r="BC271"/>
      <c r="BD271"/>
      <c r="BE271" s="62"/>
      <c r="BF271" s="62"/>
      <c r="BG271" s="62"/>
      <c r="BH271" s="62"/>
      <c r="BI271" s="62"/>
      <c r="BJ271" s="62"/>
      <c r="BK271" s="62"/>
      <c r="BL271" s="62"/>
      <c r="BM271" s="62"/>
      <c r="BN271" s="62"/>
      <c r="BO271" s="62"/>
      <c r="BP271" s="62"/>
      <c r="BQ271" s="62"/>
      <c r="BR271" s="62"/>
      <c r="BS271" s="62"/>
      <c r="BT271" s="62"/>
      <c r="BU271" s="62"/>
      <c r="BV271" s="62"/>
      <c r="BW271" s="62"/>
      <c r="BX271" s="62"/>
      <c r="BY271" s="62"/>
      <c r="BZ271" s="62"/>
      <c r="CA271" s="62"/>
      <c r="CB271" s="62"/>
      <c r="CC271" s="62"/>
      <c r="CD271" s="62"/>
      <c r="CE271" s="62"/>
      <c r="CF271" s="62"/>
      <c r="CG271" s="62"/>
      <c r="CH271" s="62"/>
      <c r="CI271" s="62"/>
      <c r="CJ271" s="62"/>
      <c r="CK271" s="62"/>
      <c r="CL271" s="62"/>
      <c r="CM271" s="62"/>
      <c r="CN271" s="62"/>
      <c r="CO271" s="62"/>
      <c r="CP271" s="62"/>
      <c r="CQ271" s="62"/>
      <c r="CR271" s="62"/>
      <c r="CS271" s="62"/>
      <c r="CT271" s="62"/>
      <c r="CU271" s="62"/>
      <c r="CV271" s="62"/>
      <c r="CW271" s="62"/>
      <c r="CX271" s="62"/>
      <c r="CY271" s="62"/>
      <c r="CZ271" s="62"/>
      <c r="DA271" s="62"/>
      <c r="DB271" s="62"/>
      <c r="DC271" s="62"/>
      <c r="DD271" s="62"/>
      <c r="DE271" s="62"/>
      <c r="DF271" s="62"/>
      <c r="DG271" s="62"/>
      <c r="DH271" s="62"/>
      <c r="DI271" s="62"/>
      <c r="DJ271" s="62"/>
      <c r="DK271" s="62"/>
      <c r="DL271" s="62"/>
      <c r="DM271" s="62"/>
      <c r="DN271" s="62"/>
      <c r="DO271" s="62"/>
      <c r="DP271" s="62"/>
      <c r="DQ271" s="62"/>
      <c r="DR271" s="62"/>
      <c r="DS271" s="62"/>
      <c r="DT271" s="62"/>
      <c r="DU271" s="62"/>
      <c r="DV271" s="62"/>
      <c r="DW271" s="62"/>
      <c r="DX271" s="62"/>
      <c r="DY271" s="62"/>
      <c r="DZ271" s="62"/>
      <c r="EA271" s="62"/>
      <c r="EB271" s="62"/>
      <c r="EC271" s="62"/>
      <c r="ED271" s="62"/>
      <c r="EE271" s="62"/>
      <c r="EF271" s="62"/>
      <c r="EG271" s="62"/>
      <c r="EH271" s="62"/>
      <c r="EI271" s="62"/>
      <c r="EJ271" s="62"/>
      <c r="EK271" s="62"/>
      <c r="EL271" s="62"/>
      <c r="EM271" s="62"/>
      <c r="EN271" s="62"/>
    </row>
    <row r="272" spans="43:144" ht="14.4" x14ac:dyDescent="0.3">
      <c r="AQ272" s="62"/>
      <c r="AR272"/>
      <c r="AS272"/>
      <c r="AT272"/>
      <c r="AU272"/>
      <c r="AV272"/>
      <c r="AW272"/>
      <c r="AX272"/>
      <c r="AY272"/>
      <c r="AZ272"/>
      <c r="BA272"/>
      <c r="BB272"/>
      <c r="BC272"/>
      <c r="BD272"/>
      <c r="BE272" s="62"/>
      <c r="BF272" s="62"/>
      <c r="BG272" s="62"/>
      <c r="BH272" s="62"/>
      <c r="BI272" s="62"/>
      <c r="BJ272" s="62"/>
      <c r="BK272" s="62"/>
      <c r="BL272" s="62"/>
      <c r="BM272" s="62"/>
      <c r="BN272" s="62"/>
      <c r="BO272" s="62"/>
      <c r="BP272" s="62"/>
      <c r="BQ272" s="62"/>
      <c r="BR272" s="62"/>
      <c r="BS272" s="62"/>
      <c r="BT272" s="62"/>
      <c r="BU272" s="62"/>
      <c r="BV272" s="62"/>
      <c r="BW272" s="62"/>
      <c r="BX272" s="62"/>
      <c r="BY272" s="62"/>
      <c r="BZ272" s="62"/>
      <c r="CA272" s="62"/>
      <c r="CB272" s="62"/>
      <c r="CC272" s="62"/>
      <c r="CD272" s="62"/>
      <c r="CE272" s="62"/>
      <c r="CF272" s="62"/>
      <c r="CG272" s="62"/>
      <c r="CH272" s="62"/>
      <c r="CI272" s="62"/>
      <c r="CJ272" s="62"/>
      <c r="CK272" s="62"/>
      <c r="CL272" s="62"/>
      <c r="CM272" s="62"/>
      <c r="CN272" s="62"/>
      <c r="CO272" s="62"/>
      <c r="CP272" s="62"/>
      <c r="CQ272" s="62"/>
      <c r="CR272" s="62"/>
      <c r="CS272" s="62"/>
      <c r="CT272" s="62"/>
      <c r="CU272" s="62"/>
      <c r="CV272" s="62"/>
      <c r="CW272" s="62"/>
      <c r="CX272" s="62"/>
      <c r="CY272" s="62"/>
      <c r="CZ272" s="62"/>
      <c r="DA272" s="62"/>
      <c r="DB272" s="62"/>
      <c r="DC272" s="62"/>
      <c r="DD272" s="62"/>
      <c r="DE272" s="62"/>
      <c r="DF272" s="62"/>
      <c r="DG272" s="62"/>
      <c r="DH272" s="62"/>
      <c r="DI272" s="62"/>
      <c r="DJ272" s="62"/>
      <c r="DK272" s="62"/>
      <c r="DL272" s="62"/>
      <c r="DM272" s="62"/>
      <c r="DN272" s="62"/>
      <c r="DO272" s="62"/>
      <c r="DP272" s="62"/>
      <c r="DQ272" s="62"/>
      <c r="DR272" s="62"/>
      <c r="DS272" s="62"/>
      <c r="DT272" s="62"/>
      <c r="DU272" s="62"/>
      <c r="DV272" s="62"/>
      <c r="DW272" s="62"/>
      <c r="DX272" s="62"/>
      <c r="DY272" s="62"/>
      <c r="DZ272" s="62"/>
      <c r="EA272" s="62"/>
      <c r="EB272" s="62"/>
      <c r="EC272" s="62"/>
      <c r="ED272" s="62"/>
      <c r="EE272" s="62"/>
      <c r="EF272" s="62"/>
      <c r="EG272" s="62"/>
      <c r="EH272" s="62"/>
      <c r="EI272" s="62"/>
      <c r="EJ272" s="62"/>
      <c r="EK272" s="62"/>
      <c r="EL272" s="62"/>
      <c r="EM272" s="62"/>
      <c r="EN272" s="62"/>
    </row>
    <row r="273" spans="43:144" ht="14.4" x14ac:dyDescent="0.3">
      <c r="AQ273" s="62"/>
      <c r="AR273"/>
      <c r="AS273"/>
      <c r="AT273"/>
      <c r="AU273"/>
      <c r="AV273"/>
      <c r="AW273"/>
      <c r="AX273"/>
      <c r="AY273"/>
      <c r="AZ273"/>
      <c r="BA273"/>
      <c r="BB273"/>
      <c r="BC273"/>
      <c r="BD273"/>
      <c r="BE273" s="62"/>
      <c r="BF273" s="62"/>
      <c r="BG273" s="62"/>
      <c r="BH273" s="62"/>
      <c r="BI273" s="62"/>
      <c r="BJ273" s="62"/>
      <c r="BK273" s="62"/>
      <c r="BL273" s="62"/>
      <c r="BM273" s="62"/>
      <c r="BN273" s="62"/>
      <c r="BO273" s="62"/>
      <c r="BP273" s="62"/>
      <c r="BQ273" s="62"/>
      <c r="BR273" s="62"/>
      <c r="BS273" s="62"/>
      <c r="BT273" s="62"/>
      <c r="BU273" s="62"/>
      <c r="BV273" s="62"/>
      <c r="BW273" s="62"/>
      <c r="BX273" s="62"/>
      <c r="BY273" s="62"/>
      <c r="BZ273" s="62"/>
      <c r="CA273" s="62"/>
      <c r="CB273" s="62"/>
      <c r="CC273" s="62"/>
      <c r="CD273" s="62"/>
      <c r="CE273" s="62"/>
      <c r="CF273" s="62"/>
      <c r="CG273" s="62"/>
      <c r="CH273" s="62"/>
      <c r="CI273" s="62"/>
      <c r="CJ273" s="62"/>
      <c r="CK273" s="62"/>
      <c r="CL273" s="62"/>
      <c r="CM273" s="62"/>
      <c r="CN273" s="62"/>
      <c r="CO273" s="62"/>
      <c r="CP273" s="62"/>
      <c r="CQ273" s="62"/>
      <c r="CR273" s="62"/>
      <c r="CS273" s="62"/>
      <c r="CT273" s="62"/>
      <c r="CU273" s="62"/>
      <c r="CV273" s="62"/>
      <c r="CW273" s="62"/>
      <c r="CX273" s="62"/>
      <c r="CY273" s="62"/>
      <c r="CZ273" s="62"/>
      <c r="DA273" s="62"/>
      <c r="DB273" s="62"/>
      <c r="DC273" s="62"/>
      <c r="DD273" s="62"/>
      <c r="DE273" s="62"/>
      <c r="DF273" s="62"/>
      <c r="DG273" s="62"/>
      <c r="DH273" s="62"/>
      <c r="DI273" s="62"/>
      <c r="DJ273" s="62"/>
      <c r="DK273" s="62"/>
      <c r="DL273" s="62"/>
      <c r="DM273" s="62"/>
      <c r="DN273" s="62"/>
      <c r="DO273" s="62"/>
      <c r="DP273" s="62"/>
      <c r="DQ273" s="62"/>
      <c r="DR273" s="62"/>
      <c r="DS273" s="62"/>
      <c r="DT273" s="62"/>
      <c r="DU273" s="62"/>
      <c r="DV273" s="62"/>
      <c r="DW273" s="62"/>
      <c r="DX273" s="62"/>
      <c r="DY273" s="62"/>
      <c r="DZ273" s="62"/>
      <c r="EA273" s="62"/>
      <c r="EB273" s="62"/>
      <c r="EC273" s="62"/>
      <c r="ED273" s="62"/>
      <c r="EE273" s="62"/>
      <c r="EF273" s="62"/>
      <c r="EG273" s="62"/>
      <c r="EH273" s="62"/>
      <c r="EI273" s="62"/>
      <c r="EJ273" s="62"/>
      <c r="EK273" s="62"/>
      <c r="EL273" s="62"/>
      <c r="EM273" s="62"/>
      <c r="EN273" s="62"/>
    </row>
    <row r="274" spans="43:144" ht="14.4" x14ac:dyDescent="0.3">
      <c r="AQ274" s="62"/>
      <c r="AR274"/>
      <c r="AS274"/>
      <c r="AT274"/>
      <c r="AU274"/>
      <c r="AV274"/>
      <c r="AW274"/>
      <c r="AX274"/>
      <c r="AY274"/>
      <c r="AZ274"/>
      <c r="BA274"/>
      <c r="BB274"/>
      <c r="BC274"/>
      <c r="BD274"/>
      <c r="BE274" s="62"/>
      <c r="BF274" s="62"/>
      <c r="BG274" s="62"/>
      <c r="BH274" s="62"/>
      <c r="BI274" s="62"/>
      <c r="BJ274" s="62"/>
      <c r="BK274" s="62"/>
      <c r="BL274" s="62"/>
      <c r="BM274" s="62"/>
      <c r="BN274" s="62"/>
      <c r="BO274" s="62"/>
      <c r="BP274" s="62"/>
      <c r="BQ274" s="62"/>
      <c r="BR274" s="62"/>
      <c r="BS274" s="62"/>
      <c r="BT274" s="62"/>
      <c r="BU274" s="62"/>
      <c r="BV274" s="62"/>
      <c r="BW274" s="62"/>
      <c r="BX274" s="62"/>
      <c r="BY274" s="62"/>
      <c r="BZ274" s="62"/>
      <c r="CA274" s="62"/>
      <c r="CB274" s="62"/>
      <c r="CC274" s="62"/>
      <c r="CD274" s="62"/>
      <c r="CE274" s="62"/>
      <c r="CF274" s="62"/>
      <c r="CG274" s="62"/>
      <c r="CH274" s="62"/>
      <c r="CI274" s="62"/>
      <c r="CJ274" s="62"/>
      <c r="CK274" s="62"/>
      <c r="CL274" s="62"/>
      <c r="CM274" s="62"/>
      <c r="CN274" s="62"/>
      <c r="CO274" s="62"/>
      <c r="CP274" s="62"/>
      <c r="CQ274" s="62"/>
      <c r="CR274" s="62"/>
      <c r="CS274" s="62"/>
      <c r="CT274" s="62"/>
      <c r="CU274" s="62"/>
      <c r="CV274" s="62"/>
      <c r="CW274" s="62"/>
      <c r="CX274" s="62"/>
      <c r="CY274" s="62"/>
      <c r="CZ274" s="62"/>
      <c r="DA274" s="62"/>
      <c r="DB274" s="62"/>
      <c r="DC274" s="62"/>
      <c r="DD274" s="62"/>
      <c r="DE274" s="62"/>
      <c r="DF274" s="62"/>
      <c r="DG274" s="62"/>
      <c r="DH274" s="62"/>
      <c r="DI274" s="62"/>
      <c r="DJ274" s="62"/>
      <c r="DK274" s="62"/>
      <c r="DL274" s="62"/>
      <c r="DM274" s="62"/>
      <c r="DN274" s="62"/>
      <c r="DO274" s="62"/>
      <c r="DP274" s="62"/>
      <c r="DQ274" s="62"/>
      <c r="DR274" s="62"/>
      <c r="DS274" s="62"/>
      <c r="DT274" s="62"/>
      <c r="DU274" s="62"/>
      <c r="DV274" s="62"/>
      <c r="DW274" s="62"/>
      <c r="DX274" s="62"/>
      <c r="DY274" s="62"/>
      <c r="DZ274" s="62"/>
      <c r="EA274" s="62"/>
      <c r="EB274" s="62"/>
      <c r="EC274" s="62"/>
      <c r="ED274" s="62"/>
      <c r="EE274" s="62"/>
      <c r="EF274" s="62"/>
      <c r="EG274" s="62"/>
      <c r="EH274" s="62"/>
      <c r="EI274" s="62"/>
      <c r="EJ274" s="62"/>
      <c r="EK274" s="62"/>
      <c r="EL274" s="62"/>
      <c r="EM274" s="62"/>
      <c r="EN274" s="62"/>
    </row>
    <row r="275" spans="43:144" ht="14.4" x14ac:dyDescent="0.3">
      <c r="AQ275" s="62"/>
      <c r="AR275"/>
      <c r="AS275"/>
      <c r="AT275"/>
      <c r="AU275"/>
      <c r="AV275"/>
      <c r="AW275"/>
      <c r="AX275"/>
      <c r="AY275"/>
      <c r="AZ275"/>
      <c r="BA275"/>
      <c r="BB275"/>
      <c r="BC275"/>
      <c r="BD275"/>
      <c r="BE275" s="62"/>
      <c r="BF275" s="62"/>
      <c r="BG275" s="62"/>
      <c r="BH275" s="62"/>
      <c r="BI275" s="62"/>
      <c r="BJ275" s="62"/>
      <c r="BK275" s="62"/>
      <c r="BL275" s="62"/>
      <c r="BM275" s="62"/>
      <c r="BN275" s="62"/>
      <c r="BO275" s="62"/>
      <c r="BP275" s="62"/>
      <c r="BQ275" s="62"/>
      <c r="BR275" s="62"/>
      <c r="BS275" s="62"/>
      <c r="BT275" s="62"/>
      <c r="BU275" s="62"/>
      <c r="BV275" s="62"/>
      <c r="BW275" s="62"/>
      <c r="BX275" s="62"/>
      <c r="BY275" s="62"/>
      <c r="BZ275" s="62"/>
      <c r="CA275" s="62"/>
      <c r="CB275" s="62"/>
      <c r="CC275" s="62"/>
      <c r="CD275" s="62"/>
      <c r="CE275" s="62"/>
      <c r="CF275" s="62"/>
      <c r="CG275" s="62"/>
      <c r="CH275" s="62"/>
      <c r="CI275" s="62"/>
      <c r="CJ275" s="62"/>
      <c r="CK275" s="62"/>
      <c r="CL275" s="62"/>
      <c r="CM275" s="62"/>
      <c r="CN275" s="62"/>
      <c r="CO275" s="62"/>
      <c r="CP275" s="62"/>
      <c r="CQ275" s="62"/>
      <c r="CR275" s="62"/>
      <c r="CS275" s="62"/>
      <c r="CT275" s="62"/>
      <c r="CU275" s="62"/>
      <c r="CV275" s="62"/>
      <c r="CW275" s="62"/>
      <c r="CX275" s="62"/>
      <c r="CY275" s="62"/>
      <c r="CZ275" s="62"/>
      <c r="DA275" s="62"/>
      <c r="DB275" s="62"/>
      <c r="DC275" s="62"/>
      <c r="DD275" s="62"/>
      <c r="DE275" s="62"/>
      <c r="DF275" s="62"/>
      <c r="DG275" s="62"/>
      <c r="DH275" s="62"/>
      <c r="DI275" s="62"/>
      <c r="DJ275" s="62"/>
      <c r="DK275" s="62"/>
      <c r="DL275" s="62"/>
      <c r="DM275" s="62"/>
      <c r="DN275" s="62"/>
      <c r="DO275" s="62"/>
      <c r="DP275" s="62"/>
      <c r="DQ275" s="62"/>
      <c r="DR275" s="62"/>
      <c r="DS275" s="62"/>
      <c r="DT275" s="62"/>
      <c r="DU275" s="62"/>
      <c r="DV275" s="62"/>
      <c r="DW275" s="62"/>
      <c r="DX275" s="62"/>
      <c r="DY275" s="62"/>
      <c r="DZ275" s="62"/>
      <c r="EA275" s="62"/>
      <c r="EB275" s="62"/>
      <c r="EC275" s="62"/>
      <c r="ED275" s="62"/>
      <c r="EE275" s="62"/>
      <c r="EF275" s="62"/>
      <c r="EG275" s="62"/>
      <c r="EH275" s="62"/>
      <c r="EI275" s="62"/>
      <c r="EJ275" s="62"/>
      <c r="EK275" s="62"/>
      <c r="EL275" s="62"/>
      <c r="EM275" s="62"/>
      <c r="EN275" s="62"/>
    </row>
    <row r="276" spans="43:144" ht="14.4" x14ac:dyDescent="0.3">
      <c r="AQ276" s="62"/>
      <c r="AR276"/>
      <c r="AS276"/>
      <c r="AT276"/>
      <c r="AU276"/>
      <c r="AV276"/>
      <c r="AW276"/>
      <c r="AX276"/>
      <c r="AY276"/>
      <c r="AZ276"/>
      <c r="BA276"/>
      <c r="BB276"/>
      <c r="BC276"/>
      <c r="BD276"/>
      <c r="BE276" s="62"/>
      <c r="BF276" s="62"/>
      <c r="BG276" s="62"/>
      <c r="BH276" s="62"/>
      <c r="BI276" s="62"/>
      <c r="BJ276" s="62"/>
      <c r="BK276" s="62"/>
      <c r="BL276" s="62"/>
      <c r="BM276" s="62"/>
      <c r="BN276" s="62"/>
      <c r="BO276" s="62"/>
      <c r="BP276" s="62"/>
      <c r="BQ276" s="62"/>
      <c r="BR276" s="62"/>
      <c r="BS276" s="62"/>
      <c r="BT276" s="62"/>
      <c r="BU276" s="62"/>
      <c r="BV276" s="62"/>
      <c r="BW276" s="62"/>
      <c r="BX276" s="62"/>
      <c r="BY276" s="62"/>
      <c r="BZ276" s="62"/>
      <c r="CA276" s="62"/>
      <c r="CB276" s="62"/>
      <c r="CC276" s="62"/>
      <c r="CD276" s="62"/>
      <c r="CE276" s="62"/>
      <c r="CF276" s="62"/>
      <c r="CG276" s="62"/>
      <c r="CH276" s="62"/>
      <c r="CI276" s="62"/>
      <c r="CJ276" s="62"/>
      <c r="CK276" s="62"/>
      <c r="CL276" s="62"/>
      <c r="CM276" s="62"/>
      <c r="CN276" s="62"/>
      <c r="CO276" s="62"/>
      <c r="CP276" s="62"/>
      <c r="CQ276" s="62"/>
      <c r="CR276" s="62"/>
      <c r="CS276" s="62"/>
      <c r="CT276" s="62"/>
      <c r="CU276" s="62"/>
      <c r="CV276" s="62"/>
      <c r="CW276" s="62"/>
      <c r="CX276" s="62"/>
      <c r="CY276" s="62"/>
      <c r="CZ276" s="62"/>
      <c r="DA276" s="62"/>
      <c r="DB276" s="62"/>
      <c r="DC276" s="62"/>
      <c r="DD276" s="62"/>
      <c r="DE276" s="62"/>
      <c r="DF276" s="62"/>
      <c r="DG276" s="62"/>
      <c r="DH276" s="62"/>
      <c r="DI276" s="62"/>
      <c r="DJ276" s="62"/>
      <c r="DK276" s="62"/>
      <c r="DL276" s="62"/>
      <c r="DM276" s="62"/>
      <c r="DN276" s="62"/>
      <c r="DO276" s="62"/>
      <c r="DP276" s="62"/>
      <c r="DQ276" s="62"/>
      <c r="DR276" s="62"/>
      <c r="DS276" s="62"/>
      <c r="DT276" s="62"/>
      <c r="DU276" s="62"/>
      <c r="DV276" s="62"/>
      <c r="DW276" s="62"/>
      <c r="DX276" s="62"/>
      <c r="DY276" s="62"/>
      <c r="DZ276" s="62"/>
      <c r="EA276" s="62"/>
      <c r="EB276" s="62"/>
      <c r="EC276" s="62"/>
      <c r="ED276" s="62"/>
      <c r="EE276" s="62"/>
      <c r="EF276" s="62"/>
      <c r="EG276" s="62"/>
      <c r="EH276" s="62"/>
      <c r="EI276" s="62"/>
      <c r="EJ276" s="62"/>
      <c r="EK276" s="62"/>
      <c r="EL276" s="62"/>
      <c r="EM276" s="62"/>
      <c r="EN276" s="62"/>
    </row>
    <row r="277" spans="43:144" ht="14.4" x14ac:dyDescent="0.3">
      <c r="AQ277" s="62"/>
      <c r="AR277"/>
      <c r="AS277"/>
      <c r="AT277"/>
      <c r="AU277"/>
      <c r="AV277"/>
      <c r="AW277"/>
      <c r="AX277"/>
      <c r="AY277"/>
      <c r="AZ277"/>
      <c r="BA277"/>
      <c r="BB277"/>
      <c r="BC277"/>
      <c r="BD277"/>
      <c r="BE277" s="62"/>
      <c r="BF277" s="62"/>
      <c r="BG277" s="62"/>
      <c r="BH277" s="62"/>
      <c r="BI277" s="62"/>
      <c r="BJ277" s="62"/>
      <c r="BK277" s="62"/>
      <c r="BL277" s="62"/>
      <c r="BM277" s="62"/>
      <c r="BN277" s="62"/>
      <c r="BO277" s="62"/>
      <c r="BP277" s="62"/>
      <c r="BQ277" s="62"/>
      <c r="BR277" s="62"/>
      <c r="BS277" s="62"/>
      <c r="BT277" s="62"/>
      <c r="BU277" s="62"/>
      <c r="BV277" s="62"/>
      <c r="BW277" s="62"/>
      <c r="BX277" s="62"/>
      <c r="BY277" s="62"/>
      <c r="BZ277" s="62"/>
      <c r="CA277" s="62"/>
      <c r="CB277" s="62"/>
      <c r="CC277" s="62"/>
      <c r="CD277" s="62"/>
      <c r="CE277" s="62"/>
      <c r="CF277" s="62"/>
      <c r="CG277" s="62"/>
      <c r="CH277" s="62"/>
      <c r="CI277" s="62"/>
      <c r="CJ277" s="62"/>
      <c r="CK277" s="62"/>
      <c r="CL277" s="62"/>
      <c r="CM277" s="62"/>
      <c r="CN277" s="62"/>
      <c r="CO277" s="62"/>
      <c r="CP277" s="62"/>
      <c r="CQ277" s="62"/>
      <c r="CR277" s="62"/>
      <c r="CS277" s="62"/>
      <c r="CT277" s="62"/>
      <c r="CU277" s="62"/>
      <c r="CV277" s="62"/>
      <c r="CW277" s="62"/>
      <c r="CX277" s="62"/>
      <c r="CY277" s="62"/>
      <c r="CZ277" s="62"/>
      <c r="DA277" s="62"/>
      <c r="DB277" s="62"/>
      <c r="DC277" s="62"/>
      <c r="DD277" s="62"/>
      <c r="DE277" s="62"/>
      <c r="DF277" s="62"/>
      <c r="DG277" s="62"/>
      <c r="DH277" s="62"/>
      <c r="DI277" s="62"/>
      <c r="DJ277" s="62"/>
      <c r="DK277" s="62"/>
      <c r="DL277" s="62"/>
      <c r="DM277" s="62"/>
      <c r="DN277" s="62"/>
      <c r="DO277" s="62"/>
      <c r="DP277" s="62"/>
      <c r="DQ277" s="62"/>
      <c r="DR277" s="62"/>
      <c r="DS277" s="62"/>
      <c r="DT277" s="62"/>
      <c r="DU277" s="62"/>
      <c r="DV277" s="62"/>
      <c r="DW277" s="62"/>
      <c r="DX277" s="62"/>
      <c r="DY277" s="62"/>
      <c r="DZ277" s="62"/>
      <c r="EA277" s="62"/>
      <c r="EB277" s="62"/>
      <c r="EC277" s="62"/>
      <c r="ED277" s="62"/>
      <c r="EE277" s="62"/>
      <c r="EF277" s="62"/>
      <c r="EG277" s="62"/>
      <c r="EH277" s="62"/>
      <c r="EI277" s="62"/>
      <c r="EJ277" s="62"/>
      <c r="EK277" s="62"/>
      <c r="EL277" s="62"/>
      <c r="EM277" s="62"/>
      <c r="EN277" s="62"/>
    </row>
    <row r="278" spans="43:144" ht="14.4" x14ac:dyDescent="0.3">
      <c r="AQ278" s="62"/>
      <c r="AR278"/>
      <c r="AS278"/>
      <c r="AT278"/>
      <c r="AU278"/>
      <c r="AV278"/>
      <c r="AW278"/>
      <c r="AX278"/>
      <c r="AY278"/>
      <c r="AZ278"/>
      <c r="BA278"/>
      <c r="BB278"/>
      <c r="BC278"/>
      <c r="BD278"/>
      <c r="BE278" s="62"/>
      <c r="BF278" s="62"/>
      <c r="BG278" s="62"/>
      <c r="BH278" s="62"/>
      <c r="BI278" s="62"/>
      <c r="BJ278" s="62"/>
      <c r="BK278" s="62"/>
      <c r="BL278" s="62"/>
      <c r="BM278" s="62"/>
      <c r="BN278" s="62"/>
      <c r="BO278" s="62"/>
      <c r="BP278" s="62"/>
      <c r="BQ278" s="62"/>
      <c r="BR278" s="62"/>
      <c r="BS278" s="62"/>
      <c r="BT278" s="62"/>
      <c r="BU278" s="62"/>
      <c r="BV278" s="62"/>
      <c r="BW278" s="62"/>
      <c r="BX278" s="62"/>
      <c r="BY278" s="62"/>
      <c r="BZ278" s="62"/>
      <c r="CA278" s="62"/>
      <c r="CB278" s="62"/>
      <c r="CC278" s="62"/>
      <c r="CD278" s="62"/>
      <c r="CE278" s="62"/>
      <c r="CF278" s="62"/>
      <c r="CG278" s="62"/>
      <c r="CH278" s="62"/>
      <c r="CI278" s="62"/>
      <c r="CJ278" s="62"/>
      <c r="CK278" s="62"/>
      <c r="CL278" s="62"/>
      <c r="CM278" s="62"/>
      <c r="CN278" s="62"/>
      <c r="CO278" s="62"/>
      <c r="CP278" s="62"/>
      <c r="CQ278" s="62"/>
      <c r="CR278" s="62"/>
      <c r="CS278" s="62"/>
      <c r="CT278" s="62"/>
      <c r="CU278" s="62"/>
      <c r="CV278" s="62"/>
      <c r="CW278" s="62"/>
      <c r="CX278" s="62"/>
      <c r="CY278" s="62"/>
      <c r="CZ278" s="62"/>
      <c r="DA278" s="62"/>
      <c r="DB278" s="62"/>
      <c r="DC278" s="62"/>
      <c r="DD278" s="62"/>
      <c r="DE278" s="62"/>
      <c r="DF278" s="62"/>
      <c r="DG278" s="62"/>
      <c r="DH278" s="62"/>
      <c r="DI278" s="62"/>
      <c r="DJ278" s="62"/>
      <c r="DK278" s="62"/>
      <c r="DL278" s="62"/>
      <c r="DM278" s="62"/>
      <c r="DN278" s="62"/>
      <c r="DO278" s="62"/>
      <c r="DP278" s="62"/>
      <c r="DQ278" s="62"/>
      <c r="DR278" s="62"/>
      <c r="DS278" s="62"/>
      <c r="DT278" s="62"/>
      <c r="DU278" s="62"/>
      <c r="DV278" s="62"/>
      <c r="DW278" s="62"/>
      <c r="DX278" s="62"/>
      <c r="DY278" s="62"/>
      <c r="DZ278" s="62"/>
      <c r="EA278" s="62"/>
      <c r="EB278" s="62"/>
      <c r="EC278" s="62"/>
      <c r="ED278" s="62"/>
      <c r="EE278" s="62"/>
      <c r="EF278" s="62"/>
      <c r="EG278" s="62"/>
      <c r="EH278" s="62"/>
      <c r="EI278" s="62"/>
      <c r="EJ278" s="62"/>
      <c r="EK278" s="62"/>
      <c r="EL278" s="62"/>
      <c r="EM278" s="62"/>
      <c r="EN278" s="62"/>
    </row>
    <row r="279" spans="43:144" ht="14.4" x14ac:dyDescent="0.3">
      <c r="AQ279" s="62"/>
      <c r="AR279"/>
      <c r="AS279"/>
      <c r="AT279"/>
      <c r="AU279"/>
      <c r="AV279"/>
      <c r="AW279"/>
      <c r="AX279"/>
      <c r="AY279"/>
      <c r="AZ279"/>
      <c r="BA279"/>
      <c r="BB279"/>
      <c r="BC279"/>
      <c r="BD279"/>
      <c r="BE279" s="62"/>
      <c r="BF279" s="62"/>
      <c r="BG279" s="62"/>
      <c r="BH279" s="62"/>
      <c r="BI279" s="62"/>
      <c r="BJ279" s="62"/>
      <c r="BK279" s="62"/>
      <c r="BL279" s="62"/>
      <c r="BM279" s="62"/>
      <c r="BN279" s="62"/>
      <c r="BO279" s="62"/>
      <c r="BP279" s="62"/>
      <c r="BQ279" s="62"/>
      <c r="BR279" s="62"/>
      <c r="BS279" s="62"/>
      <c r="BT279" s="62"/>
      <c r="BU279" s="62"/>
      <c r="BV279" s="62"/>
      <c r="BW279" s="62"/>
      <c r="BX279" s="62"/>
      <c r="BY279" s="62"/>
      <c r="BZ279" s="62"/>
      <c r="CA279" s="62"/>
      <c r="CB279" s="62"/>
      <c r="CC279" s="62"/>
      <c r="CD279" s="62"/>
      <c r="CE279" s="62"/>
      <c r="CF279" s="62"/>
      <c r="CG279" s="62"/>
      <c r="CH279" s="62"/>
      <c r="CI279" s="62"/>
      <c r="CJ279" s="62"/>
      <c r="CK279" s="62"/>
      <c r="CL279" s="62"/>
      <c r="CM279" s="62"/>
      <c r="CN279" s="62"/>
      <c r="CO279" s="62"/>
      <c r="CP279" s="62"/>
      <c r="CQ279" s="62"/>
      <c r="CR279" s="62"/>
      <c r="CS279" s="62"/>
      <c r="CT279" s="62"/>
      <c r="CU279" s="62"/>
      <c r="CV279" s="62"/>
      <c r="CW279" s="62"/>
      <c r="CX279" s="62"/>
      <c r="CY279" s="62"/>
      <c r="CZ279" s="62"/>
      <c r="DA279" s="62"/>
      <c r="DB279" s="62"/>
      <c r="DC279" s="62"/>
      <c r="DD279" s="62"/>
      <c r="DE279" s="62"/>
      <c r="DF279" s="62"/>
      <c r="DG279" s="62"/>
      <c r="DH279" s="62"/>
      <c r="DI279" s="62"/>
      <c r="DJ279" s="62"/>
      <c r="DK279" s="62"/>
      <c r="DL279" s="62"/>
      <c r="DM279" s="62"/>
      <c r="DN279" s="62"/>
      <c r="DO279" s="62"/>
      <c r="DP279" s="62"/>
      <c r="DQ279" s="62"/>
      <c r="DR279" s="62"/>
      <c r="DS279" s="62"/>
      <c r="DT279" s="62"/>
      <c r="DU279" s="62"/>
      <c r="DV279" s="62"/>
      <c r="DW279" s="62"/>
      <c r="DX279" s="62"/>
      <c r="DY279" s="62"/>
      <c r="DZ279" s="62"/>
      <c r="EA279" s="62"/>
      <c r="EB279" s="62"/>
      <c r="EC279" s="62"/>
      <c r="ED279" s="62"/>
      <c r="EE279" s="62"/>
      <c r="EF279" s="62"/>
      <c r="EG279" s="62"/>
      <c r="EH279" s="62"/>
      <c r="EI279" s="62"/>
      <c r="EJ279" s="62"/>
      <c r="EK279" s="62"/>
      <c r="EL279" s="62"/>
      <c r="EM279" s="62"/>
      <c r="EN279" s="62"/>
    </row>
    <row r="280" spans="43:144" ht="14.4" x14ac:dyDescent="0.3">
      <c r="AQ280" s="62"/>
      <c r="AR280"/>
      <c r="AS280"/>
      <c r="AT280"/>
      <c r="AU280"/>
      <c r="AV280"/>
      <c r="AW280"/>
      <c r="AX280"/>
      <c r="AY280"/>
      <c r="AZ280"/>
      <c r="BA280"/>
      <c r="BB280"/>
      <c r="BC280"/>
      <c r="BD280"/>
      <c r="BE280" s="62"/>
      <c r="BF280" s="62"/>
      <c r="BG280" s="62"/>
      <c r="BH280" s="62"/>
      <c r="BI280" s="62"/>
      <c r="BJ280" s="62"/>
      <c r="BK280" s="62"/>
      <c r="BL280" s="62"/>
      <c r="BM280" s="62"/>
      <c r="BN280" s="62"/>
      <c r="BO280" s="62"/>
      <c r="BP280" s="62"/>
      <c r="BQ280" s="62"/>
      <c r="BR280" s="62"/>
      <c r="BS280" s="62"/>
      <c r="BT280" s="62"/>
      <c r="BU280" s="62"/>
      <c r="BV280" s="62"/>
      <c r="BW280" s="62"/>
      <c r="BX280" s="62"/>
      <c r="BY280" s="62"/>
      <c r="BZ280" s="62"/>
      <c r="CA280" s="62"/>
      <c r="CB280" s="62"/>
      <c r="CC280" s="62"/>
      <c r="CD280" s="62"/>
      <c r="CE280" s="62"/>
      <c r="CF280" s="62"/>
      <c r="CG280" s="62"/>
      <c r="CH280" s="62"/>
      <c r="CI280" s="62"/>
      <c r="CJ280" s="62"/>
      <c r="CK280" s="62"/>
      <c r="CL280" s="62"/>
      <c r="CM280" s="62"/>
      <c r="CN280" s="62"/>
      <c r="CO280" s="62"/>
      <c r="CP280" s="62"/>
      <c r="CQ280" s="62"/>
      <c r="CR280" s="62"/>
      <c r="CS280" s="62"/>
      <c r="CT280" s="62"/>
      <c r="CU280" s="62"/>
      <c r="CV280" s="62"/>
      <c r="CW280" s="62"/>
      <c r="CX280" s="62"/>
      <c r="CY280" s="62"/>
      <c r="CZ280" s="62"/>
      <c r="DA280" s="62"/>
      <c r="DB280" s="62"/>
      <c r="DC280" s="62"/>
      <c r="DD280" s="62"/>
      <c r="DE280" s="62"/>
      <c r="DF280" s="62"/>
      <c r="DG280" s="62"/>
      <c r="DH280" s="62"/>
      <c r="DI280" s="62"/>
      <c r="DJ280" s="62"/>
      <c r="DK280" s="62"/>
      <c r="DL280" s="62"/>
      <c r="DM280" s="62"/>
      <c r="DN280" s="62"/>
      <c r="DO280" s="62"/>
      <c r="DP280" s="62"/>
      <c r="DQ280" s="62"/>
      <c r="DR280" s="62"/>
      <c r="DS280" s="62"/>
      <c r="DT280" s="62"/>
      <c r="DU280" s="62"/>
      <c r="DV280" s="62"/>
      <c r="DW280" s="62"/>
      <c r="DX280" s="62"/>
      <c r="DY280" s="62"/>
      <c r="DZ280" s="62"/>
      <c r="EA280" s="62"/>
      <c r="EB280" s="62"/>
      <c r="EC280" s="62"/>
      <c r="ED280" s="62"/>
      <c r="EE280" s="62"/>
      <c r="EF280" s="62"/>
      <c r="EG280" s="62"/>
      <c r="EH280" s="62"/>
      <c r="EI280" s="62"/>
      <c r="EJ280" s="62"/>
      <c r="EK280" s="62"/>
      <c r="EL280" s="62"/>
      <c r="EM280" s="62"/>
      <c r="EN280" s="62"/>
    </row>
    <row r="281" spans="43:144" ht="14.4" x14ac:dyDescent="0.3">
      <c r="AQ281" s="62"/>
      <c r="AR281"/>
      <c r="AS281"/>
      <c r="AT281"/>
      <c r="AU281"/>
      <c r="AV281"/>
      <c r="AW281"/>
      <c r="AX281"/>
      <c r="AY281"/>
      <c r="AZ281"/>
      <c r="BA281"/>
      <c r="BB281"/>
      <c r="BC281"/>
      <c r="BD281"/>
      <c r="BE281" s="62"/>
      <c r="BF281" s="62"/>
      <c r="BG281" s="62"/>
      <c r="BH281" s="62"/>
      <c r="BI281" s="62"/>
      <c r="BJ281" s="62"/>
      <c r="BK281" s="62"/>
      <c r="BL281" s="62"/>
      <c r="BM281" s="62"/>
      <c r="BN281" s="62"/>
      <c r="BO281" s="62"/>
      <c r="BP281" s="62"/>
      <c r="BQ281" s="62"/>
      <c r="BR281" s="62"/>
      <c r="BS281" s="62"/>
      <c r="BT281" s="62"/>
      <c r="BU281" s="62"/>
      <c r="BV281" s="62"/>
      <c r="BW281" s="62"/>
      <c r="BX281" s="62"/>
      <c r="BY281" s="62"/>
      <c r="BZ281" s="62"/>
      <c r="CA281" s="62"/>
      <c r="CB281" s="62"/>
      <c r="CC281" s="62"/>
      <c r="CD281" s="62"/>
      <c r="CE281" s="62"/>
      <c r="CF281" s="62"/>
      <c r="CG281" s="62"/>
      <c r="CH281" s="62"/>
      <c r="CI281" s="62"/>
      <c r="CJ281" s="62"/>
      <c r="CK281" s="62"/>
      <c r="CL281" s="62"/>
      <c r="CM281" s="62"/>
      <c r="CN281" s="62"/>
      <c r="CO281" s="62"/>
      <c r="CP281" s="62"/>
      <c r="CQ281" s="62"/>
      <c r="CR281" s="62"/>
      <c r="CS281" s="62"/>
      <c r="CT281" s="62"/>
      <c r="CU281" s="62"/>
      <c r="CV281" s="62"/>
      <c r="CW281" s="62"/>
      <c r="CX281" s="62"/>
      <c r="CY281" s="62"/>
      <c r="CZ281" s="62"/>
      <c r="DA281" s="62"/>
      <c r="DB281" s="62"/>
      <c r="DC281" s="62"/>
      <c r="DD281" s="62"/>
      <c r="DE281" s="62"/>
      <c r="DF281" s="62"/>
      <c r="DG281" s="62"/>
      <c r="DH281" s="62"/>
      <c r="DI281" s="62"/>
      <c r="DJ281" s="62"/>
      <c r="DK281" s="62"/>
      <c r="DL281" s="62"/>
      <c r="DM281" s="62"/>
      <c r="DN281" s="62"/>
      <c r="DO281" s="62"/>
      <c r="DP281" s="62"/>
      <c r="DQ281" s="62"/>
      <c r="DR281" s="62"/>
      <c r="DS281" s="62"/>
      <c r="DT281" s="62"/>
      <c r="DU281" s="62"/>
      <c r="DV281" s="62"/>
      <c r="DW281" s="62"/>
      <c r="DX281" s="62"/>
      <c r="DY281" s="62"/>
      <c r="DZ281" s="62"/>
      <c r="EA281" s="62"/>
      <c r="EB281" s="62"/>
      <c r="EC281" s="62"/>
      <c r="ED281" s="62"/>
      <c r="EE281" s="62"/>
      <c r="EF281" s="62"/>
      <c r="EG281" s="62"/>
      <c r="EH281" s="62"/>
      <c r="EI281" s="62"/>
      <c r="EJ281" s="62"/>
      <c r="EK281" s="62"/>
      <c r="EL281" s="62"/>
      <c r="EM281" s="62"/>
      <c r="EN281" s="62"/>
    </row>
    <row r="282" spans="43:144" ht="14.4" x14ac:dyDescent="0.3">
      <c r="AQ282" s="62"/>
      <c r="AR282"/>
      <c r="AS282"/>
      <c r="AT282"/>
      <c r="AU282"/>
      <c r="AV282"/>
      <c r="AW282"/>
      <c r="AX282"/>
      <c r="AY282"/>
      <c r="AZ282"/>
      <c r="BA282"/>
      <c r="BB282"/>
      <c r="BC282"/>
      <c r="BD282"/>
      <c r="BE282" s="62"/>
      <c r="BF282" s="62"/>
      <c r="BG282" s="62"/>
      <c r="BH282" s="62"/>
      <c r="BI282" s="62"/>
      <c r="BJ282" s="62"/>
      <c r="BK282" s="62"/>
      <c r="BL282" s="62"/>
      <c r="BM282" s="62"/>
      <c r="BN282" s="62"/>
      <c r="BO282" s="62"/>
      <c r="BP282" s="62"/>
      <c r="BQ282" s="62"/>
      <c r="BR282" s="62"/>
      <c r="BS282" s="62"/>
      <c r="BT282" s="62"/>
      <c r="BU282" s="62"/>
      <c r="BV282" s="62"/>
      <c r="BW282" s="62"/>
      <c r="BX282" s="62"/>
      <c r="BY282" s="62"/>
      <c r="BZ282" s="62"/>
      <c r="CA282" s="62"/>
      <c r="CB282" s="62"/>
      <c r="CC282" s="62"/>
      <c r="CD282" s="62"/>
      <c r="CE282" s="62"/>
      <c r="CF282" s="62"/>
      <c r="CG282" s="62"/>
      <c r="CH282" s="62"/>
      <c r="CI282" s="62"/>
      <c r="CJ282" s="62"/>
      <c r="CK282" s="62"/>
      <c r="CL282" s="62"/>
      <c r="CM282" s="62"/>
      <c r="CN282" s="62"/>
      <c r="CO282" s="62"/>
      <c r="CP282" s="62"/>
      <c r="CQ282" s="62"/>
      <c r="CR282" s="62"/>
      <c r="CS282" s="62"/>
      <c r="CT282" s="62"/>
      <c r="CU282" s="62"/>
      <c r="CV282" s="62"/>
      <c r="CW282" s="62"/>
      <c r="CX282" s="62"/>
      <c r="CY282" s="62"/>
      <c r="CZ282" s="62"/>
      <c r="DA282" s="62"/>
      <c r="DB282" s="62"/>
      <c r="DC282" s="62"/>
      <c r="DD282" s="62"/>
      <c r="DE282" s="62"/>
      <c r="DF282" s="62"/>
      <c r="DG282" s="62"/>
      <c r="DH282" s="62"/>
      <c r="DI282" s="62"/>
      <c r="DJ282" s="62"/>
      <c r="DK282" s="62"/>
      <c r="DL282" s="62"/>
      <c r="DM282" s="62"/>
      <c r="DN282" s="62"/>
      <c r="DO282" s="62"/>
      <c r="DP282" s="62"/>
      <c r="DQ282" s="62"/>
      <c r="DR282" s="62"/>
      <c r="DS282" s="62"/>
      <c r="DT282" s="62"/>
      <c r="DU282" s="62"/>
      <c r="DV282" s="62"/>
      <c r="DW282" s="62"/>
      <c r="DX282" s="62"/>
      <c r="DY282" s="62"/>
      <c r="DZ282" s="62"/>
      <c r="EA282" s="62"/>
      <c r="EB282" s="62"/>
      <c r="EC282" s="62"/>
      <c r="ED282" s="62"/>
      <c r="EE282" s="62"/>
      <c r="EF282" s="62"/>
      <c r="EG282" s="62"/>
      <c r="EH282" s="62"/>
      <c r="EI282" s="62"/>
      <c r="EJ282" s="62"/>
      <c r="EK282" s="62"/>
      <c r="EL282" s="62"/>
      <c r="EM282" s="62"/>
      <c r="EN282" s="62"/>
    </row>
    <row r="283" spans="43:144" ht="14.4" x14ac:dyDescent="0.3">
      <c r="AQ283" s="62"/>
      <c r="AR283"/>
      <c r="AS283"/>
      <c r="AT283"/>
      <c r="AU283"/>
      <c r="AV283"/>
      <c r="AW283"/>
      <c r="AX283"/>
      <c r="AY283"/>
      <c r="AZ283"/>
      <c r="BA283"/>
      <c r="BB283"/>
      <c r="BC283"/>
      <c r="BD283"/>
      <c r="BE283" s="62"/>
      <c r="BF283" s="62"/>
      <c r="BG283" s="62"/>
      <c r="BH283" s="62"/>
      <c r="BI283" s="62"/>
      <c r="BJ283" s="62"/>
      <c r="BK283" s="62"/>
      <c r="BL283" s="62"/>
      <c r="BM283" s="62"/>
      <c r="BN283" s="62"/>
      <c r="BO283" s="62"/>
      <c r="BP283" s="62"/>
      <c r="BQ283" s="62"/>
      <c r="BR283" s="62"/>
      <c r="BS283" s="62"/>
      <c r="BT283" s="62"/>
      <c r="BU283" s="62"/>
      <c r="BV283" s="62"/>
      <c r="BW283" s="62"/>
      <c r="BX283" s="62"/>
      <c r="BY283" s="62"/>
      <c r="BZ283" s="62"/>
      <c r="CA283" s="62"/>
      <c r="CB283" s="62"/>
      <c r="CC283" s="62"/>
      <c r="CD283" s="62"/>
      <c r="CE283" s="62"/>
      <c r="CF283" s="62"/>
      <c r="CG283" s="62"/>
      <c r="CH283" s="62"/>
      <c r="CI283" s="62"/>
      <c r="CJ283" s="62"/>
      <c r="CK283" s="62"/>
      <c r="CL283" s="62"/>
      <c r="CM283" s="62"/>
      <c r="CN283" s="62"/>
      <c r="CO283" s="62"/>
      <c r="CP283" s="62"/>
      <c r="CQ283" s="62"/>
      <c r="CR283" s="62"/>
      <c r="CS283" s="62"/>
      <c r="CT283" s="62"/>
      <c r="CU283" s="62"/>
      <c r="CV283" s="62"/>
      <c r="CW283" s="62"/>
      <c r="CX283" s="62"/>
      <c r="CY283" s="62"/>
      <c r="CZ283" s="62"/>
      <c r="DA283" s="62"/>
      <c r="DB283" s="62"/>
      <c r="DC283" s="62"/>
      <c r="DD283" s="62"/>
      <c r="DE283" s="62"/>
      <c r="DF283" s="62"/>
      <c r="DG283" s="62"/>
      <c r="DH283" s="62"/>
      <c r="DI283" s="62"/>
      <c r="DJ283" s="62"/>
      <c r="DK283" s="62"/>
      <c r="DL283" s="62"/>
      <c r="DM283" s="62"/>
      <c r="DN283" s="62"/>
      <c r="DO283" s="62"/>
      <c r="DP283" s="62"/>
      <c r="DQ283" s="62"/>
      <c r="DR283" s="62"/>
      <c r="DS283" s="62"/>
      <c r="DT283" s="62"/>
      <c r="DU283" s="62"/>
      <c r="DV283" s="62"/>
      <c r="DW283" s="62"/>
      <c r="DX283" s="62"/>
      <c r="DY283" s="62"/>
      <c r="DZ283" s="62"/>
      <c r="EA283" s="62"/>
      <c r="EB283" s="62"/>
      <c r="EC283" s="62"/>
      <c r="ED283" s="62"/>
      <c r="EE283" s="62"/>
      <c r="EF283" s="62"/>
      <c r="EG283" s="62"/>
      <c r="EH283" s="62"/>
      <c r="EI283" s="62"/>
      <c r="EJ283" s="62"/>
      <c r="EK283" s="62"/>
      <c r="EL283" s="62"/>
      <c r="EM283" s="62"/>
      <c r="EN283" s="62"/>
    </row>
    <row r="284" spans="43:144" ht="14.4" x14ac:dyDescent="0.3">
      <c r="AQ284" s="62"/>
      <c r="AR284"/>
      <c r="AS284"/>
      <c r="AT284"/>
      <c r="AU284"/>
      <c r="AV284"/>
      <c r="AW284"/>
      <c r="AX284"/>
      <c r="AY284"/>
      <c r="AZ284"/>
      <c r="BA284"/>
      <c r="BB284"/>
      <c r="BC284"/>
      <c r="BD284"/>
      <c r="BE284" s="62"/>
      <c r="BF284" s="62"/>
      <c r="BG284" s="62"/>
      <c r="BH284" s="62"/>
      <c r="BI284" s="62"/>
      <c r="BJ284" s="62"/>
      <c r="BK284" s="62"/>
      <c r="BL284" s="62"/>
      <c r="BM284" s="62"/>
      <c r="BN284" s="62"/>
      <c r="BO284" s="62"/>
      <c r="BP284" s="62"/>
      <c r="BQ284" s="62"/>
      <c r="BR284" s="62"/>
      <c r="BS284" s="62"/>
      <c r="BT284" s="62"/>
      <c r="BU284" s="62"/>
      <c r="BV284" s="62"/>
      <c r="BW284" s="62"/>
      <c r="BX284" s="62"/>
      <c r="BY284" s="62"/>
      <c r="BZ284" s="62"/>
      <c r="CA284" s="62"/>
      <c r="CB284" s="62"/>
      <c r="CC284" s="62"/>
      <c r="CD284" s="62"/>
      <c r="CE284" s="62"/>
      <c r="CF284" s="62"/>
      <c r="CG284" s="62"/>
      <c r="CH284" s="62"/>
      <c r="CI284" s="62"/>
      <c r="CJ284" s="62"/>
      <c r="CK284" s="62"/>
      <c r="CL284" s="62"/>
      <c r="CM284" s="62"/>
      <c r="CN284" s="62"/>
      <c r="CO284" s="62"/>
      <c r="CP284" s="62"/>
      <c r="CQ284" s="62"/>
      <c r="CR284" s="62"/>
      <c r="CS284" s="62"/>
      <c r="CT284" s="62"/>
      <c r="CU284" s="62"/>
      <c r="CV284" s="62"/>
      <c r="CW284" s="62"/>
      <c r="CX284" s="62"/>
      <c r="CY284" s="62"/>
      <c r="CZ284" s="62"/>
      <c r="DA284" s="62"/>
      <c r="DB284" s="62"/>
      <c r="DC284" s="62"/>
      <c r="DD284" s="62"/>
      <c r="DE284" s="62"/>
      <c r="DF284" s="62"/>
      <c r="DG284" s="62"/>
      <c r="DH284" s="62"/>
      <c r="DI284" s="62"/>
      <c r="DJ284" s="62"/>
      <c r="DK284" s="62"/>
      <c r="DL284" s="62"/>
      <c r="DM284" s="62"/>
      <c r="DN284" s="62"/>
      <c r="DO284" s="62"/>
      <c r="DP284" s="62"/>
      <c r="DQ284" s="62"/>
      <c r="DR284" s="62"/>
      <c r="DS284" s="62"/>
      <c r="DT284" s="62"/>
      <c r="DU284" s="62"/>
      <c r="DV284" s="62"/>
      <c r="DW284" s="62"/>
      <c r="DX284" s="62"/>
      <c r="DY284" s="62"/>
      <c r="DZ284" s="62"/>
      <c r="EA284" s="62"/>
      <c r="EB284" s="62"/>
      <c r="EC284" s="62"/>
      <c r="ED284" s="62"/>
      <c r="EE284" s="62"/>
      <c r="EF284" s="62"/>
      <c r="EG284" s="62"/>
      <c r="EH284" s="62"/>
      <c r="EI284" s="62"/>
      <c r="EJ284" s="62"/>
      <c r="EK284" s="62"/>
      <c r="EL284" s="62"/>
      <c r="EM284" s="62"/>
      <c r="EN284" s="62"/>
    </row>
    <row r="285" spans="43:144" ht="14.4" x14ac:dyDescent="0.3">
      <c r="AQ285" s="62"/>
      <c r="AR285"/>
      <c r="AS285"/>
      <c r="AT285"/>
      <c r="AU285"/>
      <c r="AV285"/>
      <c r="AW285"/>
      <c r="AX285"/>
      <c r="AY285"/>
      <c r="AZ285"/>
      <c r="BA285"/>
      <c r="BB285"/>
      <c r="BC285"/>
      <c r="BD285"/>
      <c r="BE285" s="62"/>
      <c r="BF285" s="62"/>
      <c r="BG285" s="62"/>
      <c r="BH285" s="62"/>
      <c r="BI285" s="62"/>
      <c r="BJ285" s="62"/>
      <c r="BK285" s="62"/>
      <c r="BL285" s="62"/>
      <c r="BM285" s="62"/>
      <c r="BN285" s="62"/>
      <c r="BO285" s="62"/>
      <c r="BP285" s="62"/>
      <c r="BQ285" s="62"/>
      <c r="BR285" s="62"/>
      <c r="BS285" s="62"/>
      <c r="BT285" s="62"/>
      <c r="BU285" s="62"/>
      <c r="BV285" s="62"/>
      <c r="BW285" s="62"/>
      <c r="BX285" s="62"/>
      <c r="BY285" s="62"/>
      <c r="BZ285" s="62"/>
      <c r="CA285" s="62"/>
      <c r="CB285" s="62"/>
      <c r="CC285" s="62"/>
      <c r="CD285" s="62"/>
      <c r="CE285" s="62"/>
      <c r="CF285" s="62"/>
      <c r="CG285" s="62"/>
      <c r="CH285" s="62"/>
      <c r="CI285" s="62"/>
      <c r="CJ285" s="62"/>
      <c r="CK285" s="62"/>
      <c r="CL285" s="62"/>
      <c r="CM285" s="62"/>
      <c r="CN285" s="62"/>
      <c r="CO285" s="62"/>
      <c r="CP285" s="62"/>
      <c r="CQ285" s="62"/>
      <c r="CR285" s="62"/>
      <c r="CS285" s="62"/>
      <c r="CT285" s="62"/>
      <c r="CU285" s="62"/>
      <c r="CV285" s="62"/>
      <c r="CW285" s="62"/>
      <c r="CX285" s="62"/>
      <c r="CY285" s="62"/>
      <c r="CZ285" s="62"/>
      <c r="DA285" s="62"/>
      <c r="DB285" s="62"/>
      <c r="DC285" s="62"/>
      <c r="DD285" s="62"/>
      <c r="DE285" s="62"/>
      <c r="DF285" s="62"/>
      <c r="DG285" s="62"/>
      <c r="DH285" s="62"/>
      <c r="DI285" s="62"/>
      <c r="DJ285" s="62"/>
      <c r="DK285" s="62"/>
      <c r="DL285" s="62"/>
      <c r="DM285" s="62"/>
      <c r="DN285" s="62"/>
      <c r="DO285" s="62"/>
      <c r="DP285" s="62"/>
      <c r="DQ285" s="62"/>
      <c r="DR285" s="62"/>
      <c r="DS285" s="62"/>
      <c r="DT285" s="62"/>
      <c r="DU285" s="62"/>
      <c r="DV285" s="62"/>
      <c r="DW285" s="62"/>
      <c r="DX285" s="62"/>
      <c r="DY285" s="62"/>
      <c r="DZ285" s="62"/>
      <c r="EA285" s="62"/>
      <c r="EB285" s="62"/>
      <c r="EC285" s="62"/>
      <c r="ED285" s="62"/>
      <c r="EE285" s="62"/>
      <c r="EF285" s="62"/>
      <c r="EG285" s="62"/>
      <c r="EH285" s="62"/>
      <c r="EI285" s="62"/>
      <c r="EJ285" s="62"/>
      <c r="EK285" s="62"/>
      <c r="EL285" s="62"/>
      <c r="EM285" s="62"/>
      <c r="EN285" s="62"/>
    </row>
    <row r="286" spans="43:144" ht="14.4" x14ac:dyDescent="0.3">
      <c r="AQ286" s="62"/>
      <c r="AR286"/>
      <c r="AS286"/>
      <c r="AT286"/>
      <c r="AU286"/>
      <c r="AV286"/>
      <c r="AW286"/>
      <c r="AX286"/>
      <c r="AY286"/>
      <c r="AZ286"/>
      <c r="BA286"/>
      <c r="BB286"/>
      <c r="BC286"/>
      <c r="BD286"/>
      <c r="BE286" s="62"/>
      <c r="BF286" s="62"/>
      <c r="BG286" s="62"/>
      <c r="BH286" s="62"/>
      <c r="BI286" s="62"/>
      <c r="BJ286" s="62"/>
      <c r="BK286" s="62"/>
      <c r="BL286" s="62"/>
      <c r="BM286" s="62"/>
      <c r="BN286" s="62"/>
      <c r="BO286" s="62"/>
      <c r="BP286" s="62"/>
      <c r="BQ286" s="62"/>
      <c r="BR286" s="62"/>
      <c r="BS286" s="62"/>
      <c r="BT286" s="62"/>
      <c r="BU286" s="62"/>
      <c r="BV286" s="62"/>
      <c r="BW286" s="62"/>
      <c r="BX286" s="62"/>
      <c r="BY286" s="62"/>
      <c r="BZ286" s="62"/>
      <c r="CA286" s="62"/>
      <c r="CB286" s="62"/>
      <c r="CC286" s="62"/>
      <c r="CD286" s="62"/>
      <c r="CE286" s="62"/>
      <c r="CF286" s="62"/>
      <c r="CG286" s="62"/>
      <c r="CH286" s="62"/>
      <c r="CI286" s="62"/>
      <c r="CJ286" s="62"/>
      <c r="CK286" s="62"/>
      <c r="CL286" s="62"/>
      <c r="CM286" s="62"/>
      <c r="CN286" s="62"/>
      <c r="CO286" s="62"/>
      <c r="CP286" s="62"/>
      <c r="CQ286" s="62"/>
      <c r="CR286" s="62"/>
      <c r="CS286" s="62"/>
      <c r="CT286" s="62"/>
      <c r="CU286" s="62"/>
      <c r="CV286" s="62"/>
      <c r="CW286" s="62"/>
      <c r="CX286" s="62"/>
      <c r="CY286" s="62"/>
      <c r="CZ286" s="62"/>
      <c r="DA286" s="62"/>
      <c r="DB286" s="62"/>
      <c r="DC286" s="62"/>
      <c r="DD286" s="62"/>
      <c r="DE286" s="62"/>
      <c r="DF286" s="62"/>
      <c r="DG286" s="62"/>
      <c r="DH286" s="62"/>
      <c r="DI286" s="62"/>
      <c r="DJ286" s="62"/>
      <c r="DK286" s="62"/>
      <c r="DL286" s="62"/>
      <c r="DM286" s="62"/>
      <c r="DN286" s="62"/>
      <c r="DO286" s="62"/>
      <c r="DP286" s="62"/>
      <c r="DQ286" s="62"/>
      <c r="DR286" s="62"/>
      <c r="DS286" s="62"/>
      <c r="DT286" s="62"/>
      <c r="DU286" s="62"/>
      <c r="DV286" s="62"/>
      <c r="DW286" s="62"/>
      <c r="DX286" s="62"/>
      <c r="DY286" s="62"/>
      <c r="DZ286" s="62"/>
      <c r="EA286" s="62"/>
      <c r="EB286" s="62"/>
      <c r="EC286" s="62"/>
      <c r="ED286" s="62"/>
      <c r="EE286" s="62"/>
      <c r="EF286" s="62"/>
      <c r="EG286" s="62"/>
      <c r="EH286" s="62"/>
      <c r="EI286" s="62"/>
      <c r="EJ286" s="62"/>
      <c r="EK286" s="62"/>
      <c r="EL286" s="62"/>
      <c r="EM286" s="62"/>
      <c r="EN286" s="62"/>
    </row>
    <row r="287" spans="43:144" ht="14.4" x14ac:dyDescent="0.3">
      <c r="AQ287" s="62"/>
      <c r="AR287"/>
      <c r="AS287"/>
      <c r="AT287"/>
      <c r="AU287"/>
      <c r="AV287"/>
      <c r="AW287"/>
      <c r="AX287"/>
      <c r="AY287"/>
      <c r="AZ287"/>
      <c r="BA287"/>
      <c r="BB287"/>
      <c r="BC287"/>
      <c r="BD287"/>
      <c r="BE287" s="62"/>
      <c r="BF287" s="62"/>
      <c r="BG287" s="62"/>
      <c r="BH287" s="62"/>
      <c r="BI287" s="62"/>
      <c r="BJ287" s="62"/>
      <c r="BK287" s="62"/>
      <c r="BL287" s="62"/>
      <c r="BM287" s="62"/>
      <c r="BN287" s="62"/>
      <c r="BO287" s="62"/>
      <c r="BP287" s="62"/>
      <c r="BQ287" s="62"/>
      <c r="BR287" s="62"/>
      <c r="BS287" s="62"/>
      <c r="BT287" s="62"/>
      <c r="BU287" s="62"/>
      <c r="BV287" s="62"/>
      <c r="BW287" s="62"/>
      <c r="BX287" s="62"/>
      <c r="BY287" s="62"/>
      <c r="BZ287" s="62"/>
      <c r="CA287" s="62"/>
      <c r="CB287" s="62"/>
      <c r="CC287" s="62"/>
      <c r="CD287" s="62"/>
      <c r="CE287" s="62"/>
      <c r="CF287" s="62"/>
      <c r="CG287" s="62"/>
      <c r="CH287" s="62"/>
      <c r="CI287" s="62"/>
      <c r="CJ287" s="62"/>
      <c r="CK287" s="62"/>
      <c r="CL287" s="62"/>
      <c r="CM287" s="62"/>
      <c r="CN287" s="62"/>
      <c r="CO287" s="62"/>
      <c r="CP287" s="62"/>
      <c r="CQ287" s="62"/>
      <c r="CR287" s="62"/>
      <c r="CS287" s="62"/>
      <c r="CT287" s="62"/>
      <c r="CU287" s="62"/>
      <c r="CV287" s="62"/>
      <c r="CW287" s="62"/>
      <c r="CX287" s="62"/>
      <c r="CY287" s="62"/>
      <c r="CZ287" s="62"/>
      <c r="DA287" s="62"/>
      <c r="DB287" s="62"/>
      <c r="DC287" s="62"/>
      <c r="DD287" s="62"/>
      <c r="DE287" s="62"/>
      <c r="DF287" s="62"/>
      <c r="DG287" s="62"/>
      <c r="DH287" s="62"/>
      <c r="DI287" s="62"/>
      <c r="DJ287" s="62"/>
      <c r="DK287" s="62"/>
      <c r="DL287" s="62"/>
      <c r="DM287" s="62"/>
      <c r="DN287" s="62"/>
      <c r="DO287" s="62"/>
      <c r="DP287" s="62"/>
      <c r="DQ287" s="62"/>
      <c r="DR287" s="62"/>
      <c r="DS287" s="62"/>
      <c r="DT287" s="62"/>
      <c r="DU287" s="62"/>
      <c r="DV287" s="62"/>
      <c r="DW287" s="62"/>
      <c r="DX287" s="62"/>
      <c r="DY287" s="62"/>
      <c r="DZ287" s="62"/>
      <c r="EA287" s="62"/>
      <c r="EB287" s="62"/>
      <c r="EC287" s="62"/>
      <c r="ED287" s="62"/>
      <c r="EE287" s="62"/>
      <c r="EF287" s="62"/>
      <c r="EG287" s="62"/>
      <c r="EH287" s="62"/>
      <c r="EI287" s="62"/>
      <c r="EJ287" s="62"/>
      <c r="EK287" s="62"/>
      <c r="EL287" s="62"/>
      <c r="EM287" s="62"/>
      <c r="EN287" s="62"/>
    </row>
    <row r="288" spans="43:144" ht="14.4" x14ac:dyDescent="0.3">
      <c r="AQ288" s="62"/>
      <c r="AR288"/>
      <c r="AS288"/>
      <c r="AT288"/>
      <c r="AU288"/>
      <c r="AV288"/>
      <c r="AW288"/>
      <c r="AX288"/>
      <c r="AY288"/>
      <c r="AZ288"/>
      <c r="BA288"/>
      <c r="BB288"/>
      <c r="BC288"/>
      <c r="BD288"/>
      <c r="BE288" s="62"/>
      <c r="BF288" s="62"/>
      <c r="BG288" s="62"/>
      <c r="BH288" s="62"/>
      <c r="BI288" s="62"/>
      <c r="BJ288" s="62"/>
      <c r="BK288" s="62"/>
      <c r="BL288" s="62"/>
      <c r="BM288" s="62"/>
      <c r="BN288" s="62"/>
      <c r="BO288" s="62"/>
      <c r="BP288" s="62"/>
      <c r="BQ288" s="62"/>
      <c r="BR288" s="62"/>
      <c r="BS288" s="62"/>
      <c r="BT288" s="62"/>
      <c r="BU288" s="62"/>
      <c r="BV288" s="62"/>
      <c r="BW288" s="62"/>
      <c r="BX288" s="62"/>
      <c r="BY288" s="62"/>
      <c r="BZ288" s="62"/>
      <c r="CA288" s="62"/>
      <c r="CB288" s="62"/>
      <c r="CC288" s="62"/>
      <c r="CD288" s="62"/>
      <c r="CE288" s="62"/>
      <c r="CF288" s="62"/>
      <c r="CG288" s="62"/>
      <c r="CH288" s="62"/>
      <c r="CI288" s="62"/>
      <c r="CJ288" s="62"/>
      <c r="CK288" s="62"/>
      <c r="CL288" s="62"/>
      <c r="CM288" s="62"/>
      <c r="CN288" s="62"/>
      <c r="CO288" s="62"/>
      <c r="CP288" s="62"/>
      <c r="CQ288" s="62"/>
      <c r="CR288" s="62"/>
      <c r="CS288" s="62"/>
      <c r="CT288" s="62"/>
      <c r="CU288" s="62"/>
      <c r="CV288" s="62"/>
      <c r="CW288" s="62"/>
      <c r="CX288" s="62"/>
      <c r="CY288" s="62"/>
      <c r="CZ288" s="62"/>
      <c r="DA288" s="62"/>
      <c r="DB288" s="62"/>
      <c r="DC288" s="62"/>
      <c r="DD288" s="62"/>
      <c r="DE288" s="62"/>
      <c r="DF288" s="62"/>
      <c r="DG288" s="62"/>
      <c r="DH288" s="62"/>
      <c r="DI288" s="62"/>
      <c r="DJ288" s="62"/>
      <c r="DK288" s="62"/>
      <c r="DL288" s="62"/>
      <c r="DM288" s="62"/>
      <c r="DN288" s="62"/>
      <c r="DO288" s="62"/>
      <c r="DP288" s="62"/>
      <c r="DQ288" s="62"/>
      <c r="DR288" s="62"/>
      <c r="DS288" s="62"/>
      <c r="DT288" s="62"/>
      <c r="DU288" s="62"/>
      <c r="DV288" s="62"/>
      <c r="DW288" s="62"/>
      <c r="DX288" s="62"/>
      <c r="DY288" s="62"/>
      <c r="DZ288" s="62"/>
      <c r="EA288" s="62"/>
      <c r="EB288" s="62"/>
      <c r="EC288" s="62"/>
      <c r="ED288" s="62"/>
      <c r="EE288" s="62"/>
      <c r="EF288" s="62"/>
      <c r="EG288" s="62"/>
      <c r="EH288" s="62"/>
      <c r="EI288" s="62"/>
      <c r="EJ288" s="62"/>
      <c r="EK288" s="62"/>
      <c r="EL288" s="62"/>
      <c r="EM288" s="62"/>
      <c r="EN288" s="62"/>
    </row>
    <row r="289" spans="43:144" ht="14.4" x14ac:dyDescent="0.3">
      <c r="AQ289" s="62"/>
      <c r="AR289"/>
      <c r="AS289"/>
      <c r="AT289"/>
      <c r="AU289"/>
      <c r="AV289"/>
      <c r="AW289"/>
      <c r="AX289"/>
      <c r="AY289"/>
      <c r="AZ289"/>
      <c r="BA289"/>
      <c r="BB289"/>
      <c r="BC289"/>
      <c r="BD289"/>
      <c r="BE289" s="62"/>
      <c r="BF289" s="62"/>
      <c r="BG289" s="62"/>
      <c r="BH289" s="62"/>
      <c r="BI289" s="62"/>
      <c r="BJ289" s="62"/>
      <c r="BK289" s="62"/>
      <c r="BL289" s="62"/>
      <c r="BM289" s="62"/>
      <c r="BN289" s="62"/>
      <c r="BO289" s="62"/>
      <c r="BP289" s="62"/>
      <c r="BQ289" s="62"/>
      <c r="BR289" s="62"/>
      <c r="BS289" s="62"/>
      <c r="BT289" s="62"/>
      <c r="BU289" s="62"/>
      <c r="BV289" s="62"/>
      <c r="BW289" s="62"/>
      <c r="BX289" s="62"/>
      <c r="BY289" s="62"/>
      <c r="BZ289" s="62"/>
      <c r="CA289" s="62"/>
      <c r="CB289" s="62"/>
      <c r="CC289" s="62"/>
      <c r="CD289" s="62"/>
      <c r="CE289" s="62"/>
      <c r="CF289" s="62"/>
      <c r="CG289" s="62"/>
      <c r="CH289" s="62"/>
      <c r="CI289" s="62"/>
      <c r="CJ289" s="62"/>
      <c r="CK289" s="62"/>
      <c r="CL289" s="62"/>
      <c r="CM289" s="62"/>
      <c r="CN289" s="62"/>
      <c r="CO289" s="62"/>
      <c r="CP289" s="62"/>
      <c r="CQ289" s="62"/>
      <c r="CR289" s="62"/>
      <c r="CS289" s="62"/>
      <c r="CT289" s="62"/>
      <c r="CU289" s="62"/>
      <c r="CV289" s="62"/>
      <c r="CW289" s="62"/>
      <c r="CX289" s="62"/>
      <c r="CY289" s="62"/>
      <c r="CZ289" s="62"/>
      <c r="DA289" s="62"/>
      <c r="DB289" s="62"/>
      <c r="DC289" s="62"/>
      <c r="DD289" s="62"/>
      <c r="DE289" s="62"/>
      <c r="DF289" s="62"/>
      <c r="DG289" s="62"/>
      <c r="DH289" s="62"/>
      <c r="DI289" s="62"/>
      <c r="DJ289" s="62"/>
      <c r="DK289" s="62"/>
      <c r="DL289" s="62"/>
      <c r="DM289" s="62"/>
      <c r="DN289" s="62"/>
      <c r="DO289" s="62"/>
      <c r="DP289" s="62"/>
      <c r="DQ289" s="62"/>
      <c r="DR289" s="62"/>
      <c r="DS289" s="62"/>
      <c r="DT289" s="62"/>
      <c r="DU289" s="62"/>
      <c r="DV289" s="62"/>
      <c r="DW289" s="62"/>
      <c r="DX289" s="62"/>
      <c r="DY289" s="62"/>
      <c r="DZ289" s="62"/>
      <c r="EA289" s="62"/>
      <c r="EB289" s="62"/>
      <c r="EC289" s="62"/>
      <c r="ED289" s="62"/>
      <c r="EE289" s="62"/>
      <c r="EF289" s="62"/>
      <c r="EG289" s="62"/>
      <c r="EH289" s="62"/>
      <c r="EI289" s="62"/>
      <c r="EJ289" s="62"/>
      <c r="EK289" s="62"/>
      <c r="EL289" s="62"/>
      <c r="EM289" s="62"/>
      <c r="EN289" s="62"/>
    </row>
    <row r="290" spans="43:144" ht="14.4" x14ac:dyDescent="0.3">
      <c r="AQ290" s="62"/>
      <c r="AR290"/>
      <c r="AS290"/>
      <c r="AT290"/>
      <c r="AU290"/>
      <c r="AV290"/>
      <c r="AW290"/>
      <c r="AX290"/>
      <c r="AY290"/>
      <c r="AZ290"/>
      <c r="BA290"/>
      <c r="BB290"/>
      <c r="BC290"/>
      <c r="BD290"/>
      <c r="BE290" s="62"/>
      <c r="BF290" s="62"/>
      <c r="BG290" s="62"/>
      <c r="BH290" s="62"/>
      <c r="BI290" s="62"/>
      <c r="BJ290" s="62"/>
      <c r="BK290" s="62"/>
      <c r="BL290" s="62"/>
      <c r="BM290" s="62"/>
      <c r="BN290" s="62"/>
      <c r="BO290" s="62"/>
      <c r="BP290" s="62"/>
      <c r="BQ290" s="62"/>
      <c r="BR290" s="62"/>
      <c r="BS290" s="62"/>
      <c r="BT290" s="62"/>
      <c r="BU290" s="62"/>
      <c r="BV290" s="62"/>
      <c r="BW290" s="62"/>
      <c r="BX290" s="62"/>
      <c r="BY290" s="62"/>
      <c r="BZ290" s="62"/>
      <c r="CA290" s="62"/>
      <c r="CB290" s="62"/>
      <c r="CC290" s="62"/>
      <c r="CD290" s="62"/>
      <c r="CE290" s="62"/>
      <c r="CF290" s="62"/>
      <c r="CG290" s="62"/>
      <c r="CH290" s="62"/>
      <c r="CI290" s="62"/>
      <c r="CJ290" s="62"/>
      <c r="CK290" s="62"/>
      <c r="CL290" s="62"/>
      <c r="CM290" s="62"/>
      <c r="CN290" s="62"/>
      <c r="CO290" s="62"/>
      <c r="CP290" s="62"/>
      <c r="CQ290" s="62"/>
      <c r="CR290" s="62"/>
      <c r="CS290" s="62"/>
      <c r="CT290" s="62"/>
      <c r="CU290" s="62"/>
      <c r="CV290" s="62"/>
      <c r="CW290" s="62"/>
      <c r="CX290" s="62"/>
      <c r="CY290" s="62"/>
      <c r="CZ290" s="62"/>
      <c r="DA290" s="62"/>
      <c r="DB290" s="62"/>
      <c r="DC290" s="62"/>
      <c r="DD290" s="62"/>
      <c r="DE290" s="62"/>
      <c r="DF290" s="62"/>
      <c r="DG290" s="62"/>
      <c r="DH290" s="62"/>
      <c r="DI290" s="62"/>
      <c r="DJ290" s="62"/>
      <c r="DK290" s="62"/>
      <c r="DL290" s="62"/>
      <c r="DM290" s="62"/>
      <c r="DN290" s="62"/>
      <c r="DO290" s="62"/>
      <c r="DP290" s="62"/>
      <c r="DQ290" s="62"/>
      <c r="DR290" s="62"/>
      <c r="DS290" s="62"/>
      <c r="DT290" s="62"/>
      <c r="DU290" s="62"/>
      <c r="DV290" s="62"/>
      <c r="DW290" s="62"/>
      <c r="DX290" s="62"/>
      <c r="DY290" s="62"/>
      <c r="DZ290" s="62"/>
      <c r="EA290" s="62"/>
      <c r="EB290" s="62"/>
      <c r="EC290" s="62"/>
      <c r="ED290" s="62"/>
      <c r="EE290" s="62"/>
      <c r="EF290" s="62"/>
      <c r="EG290" s="62"/>
      <c r="EH290" s="62"/>
      <c r="EI290" s="62"/>
      <c r="EJ290" s="62"/>
      <c r="EK290" s="62"/>
      <c r="EL290" s="62"/>
      <c r="EM290" s="62"/>
      <c r="EN290" s="62"/>
    </row>
    <row r="291" spans="43:144" ht="14.4" x14ac:dyDescent="0.3">
      <c r="AQ291" s="62"/>
      <c r="AR291"/>
      <c r="AS291"/>
      <c r="AT291"/>
      <c r="AU291"/>
      <c r="AV291"/>
      <c r="AW291"/>
      <c r="AX291"/>
      <c r="AY291"/>
      <c r="AZ291"/>
      <c r="BA291"/>
      <c r="BB291"/>
      <c r="BC291"/>
      <c r="BD291"/>
      <c r="BE291" s="62"/>
      <c r="BF291" s="62"/>
      <c r="BG291" s="62"/>
      <c r="BH291" s="62"/>
      <c r="BI291" s="62"/>
      <c r="BJ291" s="62"/>
      <c r="BK291" s="62"/>
      <c r="BL291" s="62"/>
      <c r="BM291" s="62"/>
      <c r="BN291" s="62"/>
      <c r="BO291" s="62"/>
      <c r="BP291" s="62"/>
      <c r="BQ291" s="62"/>
      <c r="BR291" s="62"/>
      <c r="BS291" s="62"/>
      <c r="BT291" s="62"/>
      <c r="BU291" s="62"/>
      <c r="BV291" s="62"/>
      <c r="BW291" s="62"/>
      <c r="BX291" s="62"/>
      <c r="BY291" s="62"/>
      <c r="BZ291" s="62"/>
      <c r="CA291" s="62"/>
      <c r="CB291" s="62"/>
      <c r="CC291" s="62"/>
      <c r="CD291" s="62"/>
      <c r="CE291" s="62"/>
      <c r="CF291" s="62"/>
      <c r="CG291" s="62"/>
      <c r="CH291" s="62"/>
      <c r="CI291" s="62"/>
      <c r="CJ291" s="62"/>
      <c r="CK291" s="62"/>
      <c r="CL291" s="62"/>
      <c r="CM291" s="62"/>
      <c r="CN291" s="62"/>
      <c r="CO291" s="62"/>
      <c r="CP291" s="62"/>
      <c r="CQ291" s="62"/>
      <c r="CR291" s="62"/>
      <c r="CS291" s="62"/>
      <c r="CT291" s="62"/>
      <c r="CU291" s="62"/>
      <c r="CV291" s="62"/>
      <c r="CW291" s="62"/>
      <c r="CX291" s="62"/>
      <c r="CY291" s="62"/>
      <c r="CZ291" s="62"/>
      <c r="DA291" s="62"/>
      <c r="DB291" s="62"/>
      <c r="DC291" s="62"/>
      <c r="DD291" s="62"/>
      <c r="DE291" s="62"/>
      <c r="DF291" s="62"/>
      <c r="DG291" s="62"/>
      <c r="DH291" s="62"/>
      <c r="DI291" s="62"/>
      <c r="DJ291" s="62"/>
      <c r="DK291" s="62"/>
      <c r="DL291" s="62"/>
      <c r="DM291" s="62"/>
      <c r="DN291" s="62"/>
      <c r="DO291" s="62"/>
      <c r="DP291" s="62"/>
      <c r="DQ291" s="62"/>
      <c r="DR291" s="62"/>
      <c r="DS291" s="62"/>
      <c r="DT291" s="62"/>
      <c r="DU291" s="62"/>
      <c r="DV291" s="62"/>
      <c r="DW291" s="62"/>
      <c r="DX291" s="62"/>
      <c r="DY291" s="62"/>
      <c r="DZ291" s="62"/>
      <c r="EA291" s="62"/>
      <c r="EB291" s="62"/>
      <c r="EC291" s="62"/>
      <c r="ED291" s="62"/>
      <c r="EE291" s="62"/>
      <c r="EF291" s="62"/>
      <c r="EG291" s="62"/>
      <c r="EH291" s="62"/>
      <c r="EI291" s="62"/>
      <c r="EJ291" s="62"/>
      <c r="EK291" s="62"/>
      <c r="EL291" s="62"/>
      <c r="EM291" s="62"/>
      <c r="EN291" s="62"/>
    </row>
    <row r="292" spans="43:144" ht="14.4" x14ac:dyDescent="0.3">
      <c r="AQ292" s="62"/>
      <c r="AR292"/>
      <c r="AS292"/>
      <c r="AT292"/>
      <c r="AU292"/>
      <c r="AV292"/>
      <c r="AW292"/>
      <c r="AX292"/>
      <c r="AY292"/>
      <c r="AZ292"/>
      <c r="BA292"/>
      <c r="BB292"/>
      <c r="BC292"/>
      <c r="BD292"/>
      <c r="BE292" s="62"/>
      <c r="BF292" s="62"/>
      <c r="BG292" s="62"/>
      <c r="BH292" s="62"/>
      <c r="BI292" s="62"/>
      <c r="BJ292" s="62"/>
      <c r="BK292" s="62"/>
      <c r="BL292" s="62"/>
      <c r="BM292" s="62"/>
      <c r="BN292" s="62"/>
      <c r="BO292" s="62"/>
      <c r="BP292" s="62"/>
      <c r="BQ292" s="62"/>
      <c r="BR292" s="62"/>
      <c r="BS292" s="62"/>
      <c r="BT292" s="62"/>
      <c r="BU292" s="62"/>
      <c r="BV292" s="62"/>
      <c r="BW292" s="62"/>
      <c r="BX292" s="62"/>
      <c r="BY292" s="62"/>
      <c r="BZ292" s="62"/>
      <c r="CA292" s="62"/>
      <c r="CB292" s="62"/>
      <c r="CC292" s="62"/>
      <c r="CD292" s="62"/>
      <c r="CE292" s="62"/>
      <c r="CF292" s="62"/>
      <c r="CG292" s="62"/>
      <c r="CH292" s="62"/>
      <c r="CI292" s="62"/>
      <c r="CJ292" s="62"/>
      <c r="CK292" s="62"/>
      <c r="CL292" s="62"/>
      <c r="CM292" s="62"/>
      <c r="CN292" s="62"/>
      <c r="CO292" s="62"/>
      <c r="CP292" s="62"/>
      <c r="CQ292" s="62"/>
      <c r="CR292" s="62"/>
      <c r="CS292" s="62"/>
      <c r="CT292" s="62"/>
      <c r="CU292" s="62"/>
      <c r="CV292" s="62"/>
      <c r="CW292" s="62"/>
      <c r="CX292" s="62"/>
      <c r="CY292" s="62"/>
      <c r="CZ292" s="62"/>
      <c r="DA292" s="62"/>
      <c r="DB292" s="62"/>
      <c r="DC292" s="62"/>
      <c r="DD292" s="62"/>
      <c r="DE292" s="62"/>
      <c r="DF292" s="62"/>
      <c r="DG292" s="62"/>
      <c r="DH292" s="62"/>
      <c r="DI292" s="62"/>
      <c r="DJ292" s="62"/>
      <c r="DK292" s="62"/>
      <c r="DL292" s="62"/>
      <c r="DM292" s="62"/>
      <c r="DN292" s="62"/>
      <c r="DO292" s="62"/>
      <c r="DP292" s="62"/>
      <c r="DQ292" s="62"/>
      <c r="DR292" s="62"/>
      <c r="DS292" s="62"/>
      <c r="DT292" s="62"/>
      <c r="DU292" s="62"/>
      <c r="DV292" s="62"/>
      <c r="DW292" s="62"/>
      <c r="DX292" s="62"/>
      <c r="DY292" s="62"/>
      <c r="DZ292" s="62"/>
      <c r="EA292" s="62"/>
      <c r="EB292" s="62"/>
      <c r="EC292" s="62"/>
      <c r="ED292" s="62"/>
      <c r="EE292" s="62"/>
      <c r="EF292" s="62"/>
      <c r="EG292" s="62"/>
      <c r="EH292" s="62"/>
      <c r="EI292" s="62"/>
      <c r="EJ292" s="62"/>
      <c r="EK292" s="62"/>
      <c r="EL292" s="62"/>
      <c r="EM292" s="62"/>
      <c r="EN292" s="62"/>
    </row>
    <row r="293" spans="43:144" ht="14.4" x14ac:dyDescent="0.3">
      <c r="AQ293" s="62"/>
      <c r="AR293"/>
      <c r="AS293"/>
      <c r="AT293"/>
      <c r="AU293"/>
      <c r="AV293"/>
      <c r="AW293"/>
      <c r="AX293"/>
      <c r="AY293"/>
      <c r="AZ293"/>
      <c r="BA293"/>
      <c r="BB293"/>
      <c r="BC293"/>
      <c r="BD293"/>
      <c r="BE293" s="62"/>
      <c r="BF293" s="62"/>
      <c r="BG293" s="62"/>
      <c r="BH293" s="62"/>
      <c r="BI293" s="62"/>
      <c r="BJ293" s="62"/>
      <c r="BK293" s="62"/>
      <c r="BL293" s="62"/>
      <c r="BM293" s="62"/>
      <c r="BN293" s="62"/>
      <c r="BO293" s="62"/>
      <c r="BP293" s="62"/>
      <c r="BQ293" s="62"/>
      <c r="BR293" s="62"/>
      <c r="BS293" s="62"/>
      <c r="BT293" s="62"/>
      <c r="BU293" s="62"/>
      <c r="BV293" s="62"/>
      <c r="BW293" s="62"/>
      <c r="BX293" s="62"/>
      <c r="BY293" s="62"/>
      <c r="BZ293" s="62"/>
      <c r="CA293" s="62"/>
      <c r="CB293" s="62"/>
      <c r="CC293" s="62"/>
      <c r="CD293" s="62"/>
      <c r="CE293" s="62"/>
      <c r="CF293" s="62"/>
      <c r="CG293" s="62"/>
      <c r="CH293" s="62"/>
      <c r="CI293" s="62"/>
      <c r="CJ293" s="62"/>
      <c r="CK293" s="62"/>
      <c r="CL293" s="62"/>
      <c r="CM293" s="62"/>
      <c r="CN293" s="62"/>
      <c r="CO293" s="62"/>
      <c r="CP293" s="62"/>
      <c r="CQ293" s="62"/>
      <c r="CR293" s="62"/>
      <c r="CS293" s="62"/>
      <c r="CT293" s="62"/>
      <c r="CU293" s="62"/>
      <c r="CV293" s="62"/>
      <c r="CW293" s="62"/>
      <c r="CX293" s="62"/>
      <c r="CY293" s="62"/>
      <c r="CZ293" s="62"/>
      <c r="DA293" s="62"/>
      <c r="DB293" s="62"/>
      <c r="DC293" s="62"/>
      <c r="DD293" s="62"/>
      <c r="DE293" s="62"/>
      <c r="DF293" s="62"/>
      <c r="DG293" s="62"/>
      <c r="DH293" s="62"/>
      <c r="DI293" s="62"/>
      <c r="DJ293" s="62"/>
      <c r="DK293" s="62"/>
      <c r="DL293" s="62"/>
      <c r="DM293" s="62"/>
      <c r="DN293" s="62"/>
      <c r="DO293" s="62"/>
      <c r="DP293" s="62"/>
      <c r="DQ293" s="62"/>
      <c r="DR293" s="62"/>
      <c r="DS293" s="62"/>
      <c r="DT293" s="62"/>
      <c r="DU293" s="62"/>
      <c r="DV293" s="62"/>
      <c r="DW293" s="62"/>
      <c r="DX293" s="62"/>
      <c r="DY293" s="62"/>
      <c r="DZ293" s="62"/>
      <c r="EA293" s="62"/>
      <c r="EB293" s="62"/>
      <c r="EC293" s="62"/>
      <c r="ED293" s="62"/>
      <c r="EE293" s="62"/>
      <c r="EF293" s="62"/>
      <c r="EG293" s="62"/>
      <c r="EH293" s="62"/>
      <c r="EI293" s="62"/>
      <c r="EJ293" s="62"/>
      <c r="EK293" s="62"/>
      <c r="EL293" s="62"/>
      <c r="EM293" s="62"/>
      <c r="EN293" s="62"/>
    </row>
    <row r="294" spans="43:144" ht="14.4" x14ac:dyDescent="0.3">
      <c r="AQ294" s="62"/>
      <c r="AR294"/>
      <c r="AS294"/>
      <c r="AT294"/>
      <c r="AU294"/>
      <c r="AV294"/>
      <c r="AW294"/>
      <c r="AX294"/>
      <c r="AY294"/>
      <c r="AZ294"/>
      <c r="BA294"/>
      <c r="BB294"/>
      <c r="BC294"/>
      <c r="BD294"/>
      <c r="BE294" s="62"/>
      <c r="BF294" s="62"/>
      <c r="BG294" s="62"/>
      <c r="BH294" s="62"/>
      <c r="BI294" s="62"/>
      <c r="BJ294" s="62"/>
      <c r="BK294" s="62"/>
      <c r="BL294" s="62"/>
      <c r="BM294" s="62"/>
      <c r="BN294" s="62"/>
      <c r="BO294" s="62"/>
      <c r="BP294" s="62"/>
      <c r="BQ294" s="62"/>
      <c r="BR294" s="62"/>
      <c r="BS294" s="62"/>
      <c r="BT294" s="62"/>
      <c r="BU294" s="62"/>
      <c r="BV294" s="62"/>
      <c r="BW294" s="62"/>
      <c r="BX294" s="62"/>
      <c r="BY294" s="62"/>
      <c r="BZ294" s="62"/>
      <c r="CA294" s="62"/>
      <c r="CB294" s="62"/>
      <c r="CC294" s="62"/>
      <c r="CD294" s="62"/>
      <c r="CE294" s="62"/>
      <c r="CF294" s="62"/>
      <c r="CG294" s="62"/>
      <c r="CH294" s="62"/>
      <c r="CI294" s="62"/>
      <c r="CJ294" s="62"/>
      <c r="CK294" s="62"/>
      <c r="CL294" s="62"/>
      <c r="CM294" s="62"/>
      <c r="CN294" s="62"/>
      <c r="CO294" s="62"/>
      <c r="CP294" s="62"/>
      <c r="CQ294" s="62"/>
      <c r="CR294" s="62"/>
      <c r="CS294" s="62"/>
      <c r="CT294" s="62"/>
      <c r="CU294" s="62"/>
      <c r="CV294" s="62"/>
      <c r="CW294" s="62"/>
      <c r="CX294" s="62"/>
      <c r="CY294" s="62"/>
      <c r="CZ294" s="62"/>
      <c r="DA294" s="62"/>
      <c r="DB294" s="62"/>
      <c r="DC294" s="62"/>
      <c r="DD294" s="62"/>
      <c r="DE294" s="62"/>
      <c r="DF294" s="62"/>
      <c r="DG294" s="62"/>
      <c r="DH294" s="62"/>
      <c r="DI294" s="62"/>
      <c r="DJ294" s="62"/>
      <c r="DK294" s="62"/>
      <c r="DL294" s="62"/>
      <c r="DM294" s="62"/>
      <c r="DN294" s="62"/>
      <c r="DO294" s="62"/>
      <c r="DP294" s="62"/>
      <c r="DQ294" s="62"/>
      <c r="DR294" s="62"/>
      <c r="DS294" s="62"/>
      <c r="DT294" s="62"/>
      <c r="DU294" s="62"/>
      <c r="DV294" s="62"/>
      <c r="DW294" s="62"/>
      <c r="DX294" s="62"/>
      <c r="DY294" s="62"/>
      <c r="DZ294" s="62"/>
      <c r="EA294" s="62"/>
      <c r="EB294" s="62"/>
      <c r="EC294" s="62"/>
      <c r="ED294" s="62"/>
      <c r="EE294" s="62"/>
      <c r="EF294" s="62"/>
      <c r="EG294" s="62"/>
      <c r="EH294" s="62"/>
      <c r="EI294" s="62"/>
      <c r="EJ294" s="62"/>
      <c r="EK294" s="62"/>
      <c r="EL294" s="62"/>
      <c r="EM294" s="62"/>
      <c r="EN294" s="62"/>
    </row>
    <row r="295" spans="43:144" ht="14.4" x14ac:dyDescent="0.3">
      <c r="AQ295" s="62"/>
      <c r="AR295"/>
      <c r="AS295"/>
      <c r="AT295"/>
      <c r="AU295"/>
      <c r="AV295"/>
      <c r="AW295"/>
      <c r="AX295"/>
      <c r="AY295"/>
      <c r="AZ295"/>
      <c r="BA295"/>
      <c r="BB295"/>
      <c r="BC295"/>
      <c r="BD295"/>
      <c r="BE295" s="62"/>
      <c r="BF295" s="62"/>
      <c r="BG295" s="62"/>
      <c r="BH295" s="62"/>
      <c r="BI295" s="62"/>
      <c r="BJ295" s="62"/>
      <c r="BK295" s="62"/>
      <c r="BL295" s="62"/>
      <c r="BM295" s="62"/>
      <c r="BN295" s="62"/>
      <c r="BO295" s="62"/>
      <c r="BP295" s="62"/>
      <c r="BQ295" s="62"/>
      <c r="BR295" s="62"/>
      <c r="BS295" s="62"/>
      <c r="BT295" s="62"/>
      <c r="BU295" s="62"/>
      <c r="BV295" s="62"/>
      <c r="BW295" s="62"/>
      <c r="BX295" s="62"/>
      <c r="BY295" s="62"/>
      <c r="BZ295" s="62"/>
      <c r="CA295" s="62"/>
      <c r="CB295" s="62"/>
      <c r="CC295" s="62"/>
      <c r="CD295" s="62"/>
      <c r="CE295" s="62"/>
      <c r="CF295" s="62"/>
      <c r="CG295" s="62"/>
      <c r="CH295" s="62"/>
      <c r="CI295" s="62"/>
      <c r="CJ295" s="62"/>
      <c r="CK295" s="62"/>
      <c r="CL295" s="62"/>
      <c r="CM295" s="62"/>
      <c r="CN295" s="62"/>
      <c r="CO295" s="62"/>
      <c r="CP295" s="62"/>
      <c r="CQ295" s="62"/>
      <c r="CR295" s="62"/>
      <c r="CS295" s="62"/>
      <c r="CT295" s="62"/>
      <c r="CU295" s="62"/>
      <c r="CV295" s="62"/>
      <c r="CW295" s="62"/>
      <c r="CX295" s="62"/>
      <c r="CY295" s="62"/>
      <c r="CZ295" s="62"/>
      <c r="DA295" s="62"/>
      <c r="DB295" s="62"/>
      <c r="DC295" s="62"/>
      <c r="DD295" s="62"/>
      <c r="DE295" s="62"/>
      <c r="DF295" s="62"/>
      <c r="DG295" s="62"/>
      <c r="DH295" s="62"/>
      <c r="DI295" s="62"/>
      <c r="DJ295" s="62"/>
      <c r="DK295" s="62"/>
      <c r="DL295" s="62"/>
      <c r="DM295" s="62"/>
      <c r="DN295" s="62"/>
      <c r="DO295" s="62"/>
      <c r="DP295" s="62"/>
      <c r="DQ295" s="62"/>
      <c r="DR295" s="62"/>
      <c r="DS295" s="62"/>
      <c r="DT295" s="62"/>
      <c r="DU295" s="62"/>
      <c r="DV295" s="62"/>
      <c r="DW295" s="62"/>
      <c r="DX295" s="62"/>
      <c r="DY295" s="62"/>
      <c r="DZ295" s="62"/>
      <c r="EA295" s="62"/>
      <c r="EB295" s="62"/>
      <c r="EC295" s="62"/>
      <c r="ED295" s="62"/>
      <c r="EE295" s="62"/>
      <c r="EF295" s="62"/>
      <c r="EG295" s="62"/>
      <c r="EH295" s="62"/>
      <c r="EI295" s="62"/>
      <c r="EJ295" s="62"/>
      <c r="EK295" s="62"/>
      <c r="EL295" s="62"/>
      <c r="EM295" s="62"/>
      <c r="EN295" s="62"/>
    </row>
    <row r="296" spans="43:144" ht="14.4" x14ac:dyDescent="0.3">
      <c r="AQ296" s="62"/>
      <c r="AR296"/>
      <c r="AS296"/>
      <c r="AT296"/>
      <c r="AU296"/>
      <c r="AV296"/>
      <c r="AW296"/>
      <c r="AX296"/>
      <c r="AY296"/>
      <c r="AZ296"/>
      <c r="BA296"/>
      <c r="BB296"/>
      <c r="BC296"/>
      <c r="BD296"/>
      <c r="BE296" s="62"/>
      <c r="BF296" s="62"/>
      <c r="BG296" s="62"/>
      <c r="BH296" s="62"/>
      <c r="BI296" s="62"/>
      <c r="BJ296" s="62"/>
      <c r="BK296" s="62"/>
      <c r="BL296" s="62"/>
      <c r="BM296" s="62"/>
      <c r="BN296" s="62"/>
      <c r="BO296" s="62"/>
      <c r="BP296" s="62"/>
      <c r="BQ296" s="62"/>
      <c r="BR296" s="62"/>
      <c r="BS296" s="62"/>
      <c r="BT296" s="62"/>
      <c r="BU296" s="62"/>
      <c r="BV296" s="62"/>
      <c r="BW296" s="62"/>
      <c r="BX296" s="62"/>
      <c r="BY296" s="62"/>
      <c r="BZ296" s="62"/>
      <c r="CA296" s="62"/>
      <c r="CB296" s="62"/>
      <c r="CC296" s="62"/>
      <c r="CD296" s="62"/>
      <c r="CE296" s="62"/>
      <c r="CF296" s="62"/>
      <c r="CG296" s="62"/>
      <c r="CH296" s="62"/>
      <c r="CI296" s="62"/>
      <c r="CJ296" s="62"/>
      <c r="CK296" s="62"/>
      <c r="CL296" s="62"/>
      <c r="CM296" s="62"/>
      <c r="CN296" s="62"/>
      <c r="CO296" s="62"/>
      <c r="CP296" s="62"/>
      <c r="CQ296" s="62"/>
      <c r="CR296" s="62"/>
      <c r="CS296" s="62"/>
      <c r="CT296" s="62"/>
      <c r="CU296" s="62"/>
      <c r="CV296" s="62"/>
      <c r="CW296" s="62"/>
      <c r="CX296" s="62"/>
      <c r="CY296" s="62"/>
      <c r="CZ296" s="62"/>
      <c r="DA296" s="62"/>
      <c r="DB296" s="62"/>
      <c r="DC296" s="62"/>
      <c r="DD296" s="62"/>
      <c r="DE296" s="62"/>
      <c r="DF296" s="62"/>
      <c r="DG296" s="62"/>
      <c r="DH296" s="62"/>
      <c r="DI296" s="62"/>
      <c r="DJ296" s="62"/>
      <c r="DK296" s="62"/>
      <c r="DL296" s="62"/>
      <c r="DM296" s="62"/>
      <c r="DN296" s="62"/>
      <c r="DO296" s="62"/>
      <c r="DP296" s="62"/>
      <c r="DQ296" s="62"/>
      <c r="DR296" s="62"/>
      <c r="DS296" s="62"/>
      <c r="DT296" s="62"/>
      <c r="DU296" s="62"/>
      <c r="DV296" s="62"/>
      <c r="DW296" s="62"/>
      <c r="DX296" s="62"/>
      <c r="DY296" s="62"/>
      <c r="DZ296" s="62"/>
      <c r="EA296" s="62"/>
      <c r="EB296" s="62"/>
      <c r="EC296" s="62"/>
      <c r="ED296" s="62"/>
      <c r="EE296" s="62"/>
      <c r="EF296" s="62"/>
      <c r="EG296" s="62"/>
      <c r="EH296" s="62"/>
      <c r="EI296" s="62"/>
      <c r="EJ296" s="62"/>
      <c r="EK296" s="62"/>
      <c r="EL296" s="62"/>
      <c r="EM296" s="62"/>
      <c r="EN296" s="62"/>
    </row>
    <row r="297" spans="43:144" ht="14.4" x14ac:dyDescent="0.3">
      <c r="AQ297" s="62"/>
      <c r="AR297"/>
      <c r="AS297"/>
      <c r="AT297"/>
      <c r="AU297"/>
      <c r="AV297"/>
      <c r="AW297"/>
      <c r="AX297"/>
      <c r="AY297"/>
      <c r="AZ297"/>
      <c r="BA297"/>
      <c r="BB297"/>
      <c r="BC297"/>
      <c r="BD297"/>
      <c r="BE297" s="62"/>
      <c r="BF297" s="62"/>
      <c r="BG297" s="62"/>
      <c r="BH297" s="62"/>
      <c r="BI297" s="62"/>
      <c r="BJ297" s="62"/>
      <c r="BK297" s="62"/>
      <c r="BL297" s="62"/>
      <c r="BM297" s="62"/>
      <c r="BN297" s="62"/>
      <c r="BO297" s="62"/>
      <c r="BP297" s="62"/>
      <c r="BQ297" s="62"/>
      <c r="BR297" s="62"/>
      <c r="BS297" s="62"/>
      <c r="BT297" s="62"/>
      <c r="BU297" s="62"/>
      <c r="BV297" s="62"/>
      <c r="BW297" s="62"/>
      <c r="BX297" s="62"/>
      <c r="BY297" s="62"/>
      <c r="BZ297" s="62"/>
      <c r="CA297" s="62"/>
      <c r="CB297" s="62"/>
      <c r="CC297" s="62"/>
      <c r="CD297" s="62"/>
      <c r="CE297" s="62"/>
      <c r="CF297" s="62"/>
      <c r="CG297" s="62"/>
      <c r="CH297" s="62"/>
      <c r="CI297" s="62"/>
      <c r="CJ297" s="62"/>
      <c r="CK297" s="62"/>
      <c r="CL297" s="62"/>
      <c r="CM297" s="62"/>
      <c r="CN297" s="62"/>
      <c r="CO297" s="62"/>
      <c r="CP297" s="62"/>
      <c r="CQ297" s="62"/>
      <c r="CR297" s="62"/>
      <c r="CS297" s="62"/>
      <c r="CT297" s="62"/>
      <c r="CU297" s="62"/>
      <c r="CV297" s="62"/>
      <c r="CW297" s="62"/>
      <c r="CX297" s="62"/>
      <c r="CY297" s="62"/>
      <c r="CZ297" s="62"/>
      <c r="DA297" s="62"/>
      <c r="DB297" s="62"/>
      <c r="DC297" s="62"/>
      <c r="DD297" s="62"/>
      <c r="DE297" s="62"/>
      <c r="DF297" s="62"/>
      <c r="DG297" s="62"/>
      <c r="DH297" s="62"/>
      <c r="DI297" s="62"/>
      <c r="DJ297" s="62"/>
      <c r="DK297" s="62"/>
      <c r="DL297" s="62"/>
      <c r="DM297" s="62"/>
      <c r="DN297" s="62"/>
      <c r="DO297" s="62"/>
      <c r="DP297" s="62"/>
      <c r="DQ297" s="62"/>
      <c r="DR297" s="62"/>
      <c r="DS297" s="62"/>
      <c r="DT297" s="62"/>
      <c r="DU297" s="62"/>
      <c r="DV297" s="62"/>
      <c r="DW297" s="62"/>
      <c r="DX297" s="62"/>
      <c r="DY297" s="62"/>
      <c r="DZ297" s="62"/>
      <c r="EA297" s="62"/>
      <c r="EB297" s="62"/>
      <c r="EC297" s="62"/>
      <c r="ED297" s="62"/>
      <c r="EE297" s="62"/>
      <c r="EF297" s="62"/>
      <c r="EG297" s="62"/>
      <c r="EH297" s="62"/>
      <c r="EI297" s="62"/>
      <c r="EJ297" s="62"/>
      <c r="EK297" s="62"/>
      <c r="EL297" s="62"/>
      <c r="EM297" s="62"/>
      <c r="EN297" s="62"/>
    </row>
    <row r="298" spans="43:144" ht="14.4" x14ac:dyDescent="0.3">
      <c r="AQ298" s="62"/>
      <c r="AR298"/>
      <c r="AS298"/>
      <c r="AT298"/>
      <c r="AU298"/>
      <c r="AV298"/>
      <c r="AW298"/>
      <c r="AX298"/>
      <c r="AY298"/>
      <c r="AZ298"/>
      <c r="BA298"/>
      <c r="BB298"/>
      <c r="BC298"/>
      <c r="BD298"/>
      <c r="BE298" s="62"/>
      <c r="BF298" s="62"/>
      <c r="BG298" s="62"/>
      <c r="BH298" s="62"/>
      <c r="BI298" s="62"/>
      <c r="BJ298" s="62"/>
      <c r="BK298" s="62"/>
      <c r="BL298" s="62"/>
      <c r="BM298" s="62"/>
      <c r="BN298" s="62"/>
      <c r="BO298" s="62"/>
      <c r="BP298" s="62"/>
      <c r="BQ298" s="62"/>
      <c r="BR298" s="62"/>
      <c r="BS298" s="62"/>
      <c r="BT298" s="62"/>
      <c r="BU298" s="62"/>
      <c r="BV298" s="62"/>
      <c r="BW298" s="62"/>
      <c r="BX298" s="62"/>
      <c r="BY298" s="62"/>
      <c r="BZ298" s="62"/>
      <c r="CA298" s="62"/>
      <c r="CB298" s="62"/>
      <c r="CC298" s="62"/>
      <c r="CD298" s="62"/>
      <c r="CE298" s="62"/>
      <c r="CF298" s="62"/>
      <c r="CG298" s="62"/>
      <c r="CH298" s="62"/>
      <c r="CI298" s="62"/>
      <c r="CJ298" s="62"/>
      <c r="CK298" s="62"/>
      <c r="CL298" s="62"/>
      <c r="CM298" s="62"/>
      <c r="CN298" s="62"/>
      <c r="CO298" s="62"/>
      <c r="CP298" s="62"/>
      <c r="CQ298" s="62"/>
      <c r="CR298" s="62"/>
      <c r="CS298" s="62"/>
      <c r="CT298" s="62"/>
      <c r="CU298" s="62"/>
      <c r="CV298" s="62"/>
      <c r="CW298" s="62"/>
      <c r="CX298" s="62"/>
      <c r="CY298" s="62"/>
      <c r="CZ298" s="62"/>
      <c r="DA298" s="62"/>
      <c r="DB298" s="62"/>
      <c r="DC298" s="62"/>
      <c r="DD298" s="62"/>
      <c r="DE298" s="62"/>
      <c r="DF298" s="62"/>
      <c r="DG298" s="62"/>
      <c r="DH298" s="62"/>
      <c r="DI298" s="62"/>
      <c r="DJ298" s="62"/>
      <c r="DK298" s="62"/>
      <c r="DL298" s="62"/>
      <c r="DM298" s="62"/>
      <c r="DN298" s="62"/>
      <c r="DO298" s="62"/>
      <c r="DP298" s="62"/>
      <c r="DQ298" s="62"/>
      <c r="DR298" s="62"/>
      <c r="DS298" s="62"/>
      <c r="DT298" s="62"/>
      <c r="DU298" s="62"/>
      <c r="DV298" s="62"/>
      <c r="DW298" s="62"/>
      <c r="DX298" s="62"/>
      <c r="DY298" s="62"/>
      <c r="DZ298" s="62"/>
      <c r="EA298" s="62"/>
      <c r="EB298" s="62"/>
      <c r="EC298" s="62"/>
      <c r="ED298" s="62"/>
      <c r="EE298" s="62"/>
      <c r="EF298" s="62"/>
      <c r="EG298" s="62"/>
      <c r="EH298" s="62"/>
      <c r="EI298" s="62"/>
      <c r="EJ298" s="62"/>
      <c r="EK298" s="62"/>
      <c r="EL298" s="62"/>
      <c r="EM298" s="62"/>
      <c r="EN298" s="62"/>
    </row>
    <row r="299" spans="43:144" ht="14.4" x14ac:dyDescent="0.3">
      <c r="AQ299" s="62"/>
      <c r="AR299"/>
      <c r="AS299"/>
      <c r="AT299"/>
      <c r="AU299"/>
      <c r="AV299"/>
      <c r="AW299"/>
      <c r="AX299"/>
      <c r="AY299"/>
      <c r="AZ299"/>
      <c r="BA299"/>
      <c r="BB299"/>
      <c r="BC299"/>
      <c r="BD299"/>
      <c r="BE299" s="62"/>
      <c r="BF299" s="62"/>
      <c r="BG299" s="62"/>
      <c r="BH299" s="62"/>
      <c r="BI299" s="62"/>
      <c r="BJ299" s="62"/>
      <c r="BK299" s="62"/>
      <c r="BL299" s="62"/>
      <c r="BM299" s="62"/>
      <c r="BN299" s="62"/>
      <c r="BO299" s="62"/>
      <c r="BP299" s="62"/>
      <c r="BQ299" s="62"/>
      <c r="BR299" s="62"/>
      <c r="BS299" s="62"/>
      <c r="BT299" s="62"/>
      <c r="BU299" s="62"/>
      <c r="BV299" s="62"/>
      <c r="BW299" s="62"/>
      <c r="BX299" s="62"/>
      <c r="BY299" s="62"/>
      <c r="BZ299" s="62"/>
      <c r="CA299" s="62"/>
      <c r="CB299" s="62"/>
      <c r="CC299" s="62"/>
      <c r="CD299" s="62"/>
      <c r="CE299" s="62"/>
      <c r="CF299" s="62"/>
      <c r="CG299" s="62"/>
      <c r="CH299" s="62"/>
      <c r="CI299" s="62"/>
      <c r="CJ299" s="62"/>
      <c r="CK299" s="62"/>
      <c r="CL299" s="62"/>
      <c r="CM299" s="62"/>
      <c r="CN299" s="62"/>
      <c r="CO299" s="62"/>
      <c r="CP299" s="62"/>
      <c r="CQ299" s="62"/>
      <c r="CR299" s="62"/>
      <c r="CS299" s="62"/>
      <c r="CT299" s="62"/>
      <c r="CU299" s="62"/>
      <c r="CV299" s="62"/>
      <c r="CW299" s="62"/>
      <c r="CX299" s="62"/>
      <c r="CY299" s="62"/>
      <c r="CZ299" s="62"/>
      <c r="DA299" s="62"/>
      <c r="DB299" s="62"/>
      <c r="DC299" s="62"/>
      <c r="DD299" s="62"/>
      <c r="DE299" s="62"/>
      <c r="DF299" s="62"/>
      <c r="DG299" s="62"/>
      <c r="DH299" s="62"/>
      <c r="DI299" s="62"/>
      <c r="DJ299" s="62"/>
      <c r="DK299" s="62"/>
      <c r="DL299" s="62"/>
      <c r="DM299" s="62"/>
      <c r="DN299" s="62"/>
      <c r="DO299" s="62"/>
      <c r="DP299" s="62"/>
      <c r="DQ299" s="62"/>
      <c r="DR299" s="62"/>
      <c r="DS299" s="62"/>
      <c r="DT299" s="62"/>
      <c r="DU299" s="62"/>
      <c r="DV299" s="62"/>
      <c r="DW299" s="62"/>
      <c r="DX299" s="62"/>
      <c r="DY299" s="62"/>
      <c r="DZ299" s="62"/>
      <c r="EA299" s="62"/>
      <c r="EB299" s="62"/>
      <c r="EC299" s="62"/>
      <c r="ED299" s="62"/>
      <c r="EE299" s="62"/>
      <c r="EF299" s="62"/>
      <c r="EG299" s="62"/>
      <c r="EH299" s="62"/>
      <c r="EI299" s="62"/>
      <c r="EJ299" s="62"/>
      <c r="EK299" s="62"/>
      <c r="EL299" s="62"/>
      <c r="EM299" s="62"/>
      <c r="EN299" s="62"/>
    </row>
    <row r="300" spans="43:144" ht="14.4" x14ac:dyDescent="0.3">
      <c r="AQ300" s="62"/>
      <c r="AR300"/>
      <c r="AS300"/>
      <c r="AT300"/>
      <c r="AU300"/>
      <c r="AV300"/>
      <c r="AW300"/>
      <c r="AX300"/>
      <c r="AY300"/>
      <c r="AZ300"/>
      <c r="BA300"/>
      <c r="BB300"/>
      <c r="BC300"/>
      <c r="BD300"/>
      <c r="BE300" s="62"/>
      <c r="BF300" s="62"/>
      <c r="BG300" s="62"/>
      <c r="BH300" s="62"/>
      <c r="BI300" s="62"/>
      <c r="BJ300" s="62"/>
      <c r="BK300" s="62"/>
      <c r="BL300" s="62"/>
      <c r="BM300" s="62"/>
      <c r="BN300" s="62"/>
      <c r="BO300" s="62"/>
      <c r="BP300" s="62"/>
      <c r="BQ300" s="62"/>
      <c r="BR300" s="62"/>
      <c r="BS300" s="62"/>
      <c r="BT300" s="62"/>
      <c r="BU300" s="62"/>
      <c r="BV300" s="62"/>
      <c r="BW300" s="62"/>
      <c r="BX300" s="62"/>
      <c r="BY300" s="62"/>
      <c r="BZ300" s="62"/>
      <c r="CA300" s="62"/>
      <c r="CB300" s="62"/>
      <c r="CC300" s="62"/>
      <c r="CD300" s="62"/>
      <c r="CE300" s="62"/>
      <c r="CF300" s="62"/>
      <c r="CG300" s="62"/>
      <c r="CH300" s="62"/>
      <c r="CI300" s="62"/>
      <c r="CJ300" s="62"/>
      <c r="CK300" s="62"/>
      <c r="CL300" s="62"/>
      <c r="CM300" s="62"/>
      <c r="CN300" s="62"/>
      <c r="CO300" s="62"/>
      <c r="CP300" s="62"/>
      <c r="CQ300" s="62"/>
      <c r="CR300" s="62"/>
      <c r="CS300" s="62"/>
      <c r="CT300" s="62"/>
      <c r="CU300" s="62"/>
      <c r="CV300" s="62"/>
      <c r="CW300" s="62"/>
      <c r="CX300" s="62"/>
      <c r="CY300" s="62"/>
      <c r="CZ300" s="62"/>
      <c r="DA300" s="62"/>
      <c r="DB300" s="62"/>
      <c r="DC300" s="62"/>
      <c r="DD300" s="62"/>
      <c r="DE300" s="62"/>
      <c r="DF300" s="62"/>
      <c r="DG300" s="62"/>
      <c r="DH300" s="62"/>
      <c r="DI300" s="62"/>
      <c r="DJ300" s="62"/>
      <c r="DK300" s="62"/>
      <c r="DL300" s="62"/>
      <c r="DM300" s="62"/>
      <c r="DN300" s="62"/>
      <c r="DO300" s="62"/>
      <c r="DP300" s="62"/>
      <c r="DQ300" s="62"/>
      <c r="DR300" s="62"/>
      <c r="DS300" s="62"/>
      <c r="DT300" s="62"/>
      <c r="DU300" s="62"/>
      <c r="DV300" s="62"/>
      <c r="DW300" s="62"/>
      <c r="DX300" s="62"/>
      <c r="DY300" s="62"/>
      <c r="DZ300" s="62"/>
      <c r="EA300" s="62"/>
      <c r="EB300" s="62"/>
      <c r="EC300" s="62"/>
      <c r="ED300" s="62"/>
      <c r="EE300" s="62"/>
      <c r="EF300" s="62"/>
      <c r="EG300" s="62"/>
      <c r="EH300" s="62"/>
      <c r="EI300" s="62"/>
      <c r="EJ300" s="62"/>
      <c r="EK300" s="62"/>
      <c r="EL300" s="62"/>
      <c r="EM300" s="62"/>
      <c r="EN300" s="62"/>
    </row>
    <row r="301" spans="43:144" ht="14.4" x14ac:dyDescent="0.3">
      <c r="AQ301" s="62"/>
      <c r="AR301"/>
      <c r="AS301"/>
      <c r="AT301"/>
      <c r="AU301"/>
      <c r="AV301"/>
      <c r="AW301"/>
      <c r="AX301"/>
      <c r="AY301"/>
      <c r="AZ301"/>
      <c r="BA301"/>
      <c r="BB301"/>
      <c r="BC301"/>
      <c r="BD301"/>
      <c r="BE301" s="62"/>
      <c r="BF301" s="62"/>
      <c r="BG301" s="62"/>
      <c r="BH301" s="62"/>
      <c r="BI301" s="62"/>
      <c r="BJ301" s="62"/>
      <c r="BK301" s="62"/>
      <c r="BL301" s="62"/>
      <c r="BM301" s="62"/>
      <c r="BN301" s="62"/>
      <c r="BO301" s="62"/>
      <c r="BP301" s="62"/>
      <c r="BQ301" s="62"/>
      <c r="BR301" s="62"/>
      <c r="BS301" s="62"/>
      <c r="BT301" s="62"/>
      <c r="BU301" s="62"/>
      <c r="BV301" s="62"/>
      <c r="BW301" s="62"/>
      <c r="BX301" s="62"/>
      <c r="BY301" s="62"/>
      <c r="BZ301" s="62"/>
      <c r="CA301" s="62"/>
      <c r="CB301" s="62"/>
      <c r="CC301" s="62"/>
      <c r="CD301" s="62"/>
      <c r="CE301" s="62"/>
      <c r="CF301" s="62"/>
      <c r="CG301" s="62"/>
      <c r="CH301" s="62"/>
      <c r="CI301" s="62"/>
      <c r="CJ301" s="62"/>
      <c r="CK301" s="62"/>
      <c r="CL301" s="62"/>
      <c r="CM301" s="62"/>
      <c r="CN301" s="62"/>
      <c r="CO301" s="62"/>
      <c r="CP301" s="62"/>
      <c r="CQ301" s="62"/>
      <c r="CR301" s="62"/>
      <c r="CS301" s="62"/>
      <c r="CT301" s="62"/>
      <c r="CU301" s="62"/>
      <c r="CV301" s="62"/>
      <c r="CW301" s="62"/>
      <c r="CX301" s="62"/>
      <c r="CY301" s="62"/>
      <c r="CZ301" s="62"/>
      <c r="DA301" s="62"/>
      <c r="DB301" s="62"/>
      <c r="DC301" s="62"/>
      <c r="DD301" s="62"/>
      <c r="DE301" s="62"/>
      <c r="DF301" s="62"/>
      <c r="DG301" s="62"/>
      <c r="DH301" s="62"/>
      <c r="DI301" s="62"/>
      <c r="DJ301" s="62"/>
      <c r="DK301" s="62"/>
      <c r="DL301" s="62"/>
      <c r="DM301" s="62"/>
      <c r="DN301" s="62"/>
      <c r="DO301" s="62"/>
      <c r="DP301" s="62"/>
      <c r="DQ301" s="62"/>
      <c r="DR301" s="62"/>
      <c r="DS301" s="62"/>
      <c r="DT301" s="62"/>
      <c r="DU301" s="62"/>
      <c r="DV301" s="62"/>
      <c r="DW301" s="62"/>
      <c r="DX301" s="62"/>
      <c r="DY301" s="62"/>
      <c r="DZ301" s="62"/>
      <c r="EA301" s="62"/>
      <c r="EB301" s="62"/>
      <c r="EC301" s="62"/>
      <c r="ED301" s="62"/>
      <c r="EE301" s="62"/>
      <c r="EF301" s="62"/>
      <c r="EG301" s="62"/>
      <c r="EH301" s="62"/>
      <c r="EI301" s="62"/>
      <c r="EJ301" s="62"/>
      <c r="EK301" s="62"/>
      <c r="EL301" s="62"/>
      <c r="EM301" s="62"/>
      <c r="EN301" s="62"/>
    </row>
    <row r="302" spans="43:144" ht="14.4" x14ac:dyDescent="0.3">
      <c r="AQ302" s="62"/>
      <c r="AR302"/>
      <c r="AS302"/>
      <c r="AT302"/>
      <c r="AU302"/>
      <c r="AV302"/>
      <c r="AW302"/>
      <c r="AX302"/>
      <c r="AY302"/>
      <c r="AZ302"/>
      <c r="BA302"/>
      <c r="BB302"/>
      <c r="BC302"/>
      <c r="BD302"/>
      <c r="BE302" s="62"/>
      <c r="BF302" s="62"/>
      <c r="BG302" s="62"/>
      <c r="BH302" s="62"/>
      <c r="BI302" s="62"/>
      <c r="BJ302" s="62"/>
      <c r="BK302" s="62"/>
      <c r="BL302" s="62"/>
      <c r="BM302" s="62"/>
      <c r="BN302" s="62"/>
      <c r="BO302" s="62"/>
      <c r="BP302" s="62"/>
      <c r="BQ302" s="62"/>
      <c r="BR302" s="62"/>
      <c r="BS302" s="62"/>
      <c r="BT302" s="62"/>
      <c r="BU302" s="62"/>
      <c r="BV302" s="62"/>
      <c r="BW302" s="62"/>
      <c r="BX302" s="62"/>
      <c r="BY302" s="62"/>
      <c r="BZ302" s="62"/>
      <c r="CA302" s="62"/>
      <c r="CB302" s="62"/>
      <c r="CC302" s="62"/>
      <c r="CD302" s="62"/>
      <c r="CE302" s="62"/>
      <c r="CF302" s="62"/>
      <c r="CG302" s="62"/>
      <c r="CH302" s="62"/>
      <c r="CI302" s="62"/>
      <c r="CJ302" s="62"/>
      <c r="CK302" s="62"/>
      <c r="CL302" s="62"/>
      <c r="CM302" s="62"/>
      <c r="CN302" s="62"/>
      <c r="CO302" s="62"/>
      <c r="CP302" s="62"/>
      <c r="CQ302" s="62"/>
      <c r="CR302" s="62"/>
      <c r="CS302" s="62"/>
      <c r="CT302" s="62"/>
      <c r="CU302" s="62"/>
      <c r="CV302" s="62"/>
      <c r="CW302" s="62"/>
      <c r="CX302" s="62"/>
      <c r="CY302" s="62"/>
      <c r="CZ302" s="62"/>
      <c r="DA302" s="62"/>
      <c r="DB302" s="62"/>
      <c r="DC302" s="62"/>
      <c r="DD302" s="62"/>
      <c r="DE302" s="62"/>
      <c r="DF302" s="62"/>
      <c r="DG302" s="62"/>
      <c r="DH302" s="62"/>
      <c r="DI302" s="62"/>
      <c r="DJ302" s="62"/>
      <c r="DK302" s="62"/>
      <c r="DL302" s="62"/>
      <c r="DM302" s="62"/>
      <c r="DN302" s="62"/>
      <c r="DO302" s="62"/>
      <c r="DP302" s="62"/>
      <c r="DQ302" s="62"/>
      <c r="DR302" s="62"/>
      <c r="DS302" s="62"/>
      <c r="DT302" s="62"/>
      <c r="DU302" s="62"/>
      <c r="DV302" s="62"/>
      <c r="DW302" s="62"/>
      <c r="DX302" s="62"/>
      <c r="DY302" s="62"/>
      <c r="DZ302" s="62"/>
      <c r="EA302" s="62"/>
      <c r="EB302" s="62"/>
      <c r="EC302" s="62"/>
      <c r="ED302" s="62"/>
      <c r="EE302" s="62"/>
      <c r="EF302" s="62"/>
      <c r="EG302" s="62"/>
      <c r="EH302" s="62"/>
      <c r="EI302" s="62"/>
      <c r="EJ302" s="62"/>
      <c r="EK302" s="62"/>
      <c r="EL302" s="62"/>
      <c r="EM302" s="62"/>
      <c r="EN302" s="62"/>
    </row>
    <row r="303" spans="43:144" ht="14.4" x14ac:dyDescent="0.3">
      <c r="AQ303" s="62"/>
      <c r="AR303"/>
      <c r="AS303"/>
      <c r="AT303"/>
      <c r="AU303"/>
      <c r="AV303"/>
      <c r="AW303"/>
      <c r="AX303"/>
      <c r="AY303"/>
      <c r="AZ303"/>
      <c r="BA303"/>
      <c r="BB303"/>
      <c r="BC303"/>
      <c r="BD303"/>
      <c r="BE303" s="62"/>
      <c r="BF303" s="62"/>
      <c r="BG303" s="62"/>
      <c r="BH303" s="62"/>
      <c r="BI303" s="62"/>
      <c r="BJ303" s="62"/>
      <c r="BK303" s="62"/>
      <c r="BL303" s="62"/>
      <c r="BM303" s="62"/>
      <c r="BN303" s="62"/>
      <c r="BO303" s="62"/>
      <c r="BP303" s="62"/>
      <c r="BQ303" s="62"/>
      <c r="BR303" s="62"/>
      <c r="BS303" s="62"/>
      <c r="BT303" s="62"/>
      <c r="BU303" s="62"/>
      <c r="BV303" s="62"/>
      <c r="BW303" s="62"/>
      <c r="BX303" s="62"/>
      <c r="BY303" s="62"/>
      <c r="BZ303" s="62"/>
      <c r="CA303" s="62"/>
      <c r="CB303" s="62"/>
      <c r="CC303" s="62"/>
      <c r="CD303" s="62"/>
      <c r="CE303" s="62"/>
      <c r="CF303" s="62"/>
      <c r="CG303" s="62"/>
      <c r="CH303" s="62"/>
      <c r="CI303" s="62"/>
      <c r="CJ303" s="62"/>
      <c r="CK303" s="62"/>
      <c r="CL303" s="62"/>
      <c r="CM303" s="62"/>
      <c r="CN303" s="62"/>
      <c r="CO303" s="62"/>
      <c r="CP303" s="62"/>
      <c r="CQ303" s="62"/>
      <c r="CR303" s="62"/>
      <c r="CS303" s="62"/>
      <c r="CT303" s="62"/>
      <c r="CU303" s="62"/>
      <c r="CV303" s="62"/>
      <c r="CW303" s="62"/>
      <c r="CX303" s="62"/>
      <c r="CY303" s="62"/>
      <c r="CZ303" s="62"/>
      <c r="DA303" s="62"/>
      <c r="DB303" s="62"/>
      <c r="DC303" s="62"/>
      <c r="DD303" s="62"/>
      <c r="DE303" s="62"/>
      <c r="DF303" s="62"/>
      <c r="DG303" s="62"/>
      <c r="DH303" s="62"/>
      <c r="DI303" s="62"/>
      <c r="DJ303" s="62"/>
      <c r="DK303" s="62"/>
      <c r="DL303" s="62"/>
      <c r="DM303" s="62"/>
      <c r="DN303" s="62"/>
      <c r="DO303" s="62"/>
      <c r="DP303" s="62"/>
      <c r="DQ303" s="62"/>
      <c r="DR303" s="62"/>
      <c r="DS303" s="62"/>
      <c r="DT303" s="62"/>
      <c r="DU303" s="62"/>
      <c r="DV303" s="62"/>
      <c r="DW303" s="62"/>
      <c r="DX303" s="62"/>
      <c r="DY303" s="62"/>
      <c r="DZ303" s="62"/>
      <c r="EA303" s="62"/>
      <c r="EB303" s="62"/>
      <c r="EC303" s="62"/>
      <c r="ED303" s="62"/>
      <c r="EE303" s="62"/>
      <c r="EF303" s="62"/>
      <c r="EG303" s="62"/>
      <c r="EH303" s="62"/>
      <c r="EI303" s="62"/>
      <c r="EJ303" s="62"/>
      <c r="EK303" s="62"/>
      <c r="EL303" s="62"/>
      <c r="EM303" s="62"/>
      <c r="EN303" s="62"/>
    </row>
    <row r="304" spans="43:144" ht="14.4" x14ac:dyDescent="0.3">
      <c r="AQ304" s="62"/>
      <c r="AR304"/>
      <c r="AS304"/>
      <c r="AT304"/>
      <c r="AU304"/>
      <c r="AV304"/>
      <c r="AW304"/>
      <c r="AX304"/>
      <c r="AY304"/>
      <c r="AZ304"/>
      <c r="BA304"/>
      <c r="BB304"/>
      <c r="BC304"/>
      <c r="BD304"/>
      <c r="BE304" s="62"/>
      <c r="BF304" s="62"/>
      <c r="BG304" s="62"/>
      <c r="BH304" s="62"/>
      <c r="BI304" s="62"/>
      <c r="BJ304" s="62"/>
      <c r="BK304" s="62"/>
      <c r="BL304" s="62"/>
      <c r="BM304" s="62"/>
      <c r="BN304" s="62"/>
      <c r="BO304" s="62"/>
      <c r="BP304" s="62"/>
      <c r="BQ304" s="62"/>
      <c r="BR304" s="62"/>
      <c r="BS304" s="62"/>
      <c r="BT304" s="62"/>
      <c r="BU304" s="62"/>
      <c r="BV304" s="62"/>
      <c r="BW304" s="62"/>
      <c r="BX304" s="62"/>
      <c r="BY304" s="62"/>
      <c r="BZ304" s="62"/>
      <c r="CA304" s="62"/>
      <c r="CB304" s="62"/>
      <c r="CC304" s="62"/>
      <c r="CD304" s="62"/>
      <c r="CE304" s="62"/>
      <c r="CF304" s="62"/>
      <c r="CG304" s="62"/>
      <c r="CH304" s="62"/>
      <c r="CI304" s="62"/>
      <c r="CJ304" s="62"/>
      <c r="CK304" s="62"/>
      <c r="CL304" s="62"/>
      <c r="CM304" s="62"/>
      <c r="CN304" s="62"/>
      <c r="CO304" s="62"/>
      <c r="CP304" s="62"/>
      <c r="CQ304" s="62"/>
      <c r="CR304" s="62"/>
      <c r="CS304" s="62"/>
      <c r="CT304" s="62"/>
      <c r="CU304" s="62"/>
      <c r="CV304" s="62"/>
      <c r="CW304" s="62"/>
      <c r="CX304" s="62"/>
      <c r="CY304" s="62"/>
      <c r="CZ304" s="62"/>
      <c r="DA304" s="62"/>
      <c r="DB304" s="62"/>
      <c r="DC304" s="62"/>
      <c r="DD304" s="62"/>
      <c r="DE304" s="62"/>
      <c r="DF304" s="62"/>
      <c r="DG304" s="62"/>
      <c r="DH304" s="62"/>
      <c r="DI304" s="62"/>
      <c r="DJ304" s="62"/>
      <c r="DK304" s="62"/>
      <c r="DL304" s="62"/>
      <c r="DM304" s="62"/>
      <c r="DN304" s="62"/>
      <c r="DO304" s="62"/>
      <c r="DP304" s="62"/>
      <c r="DQ304" s="62"/>
      <c r="DR304" s="62"/>
      <c r="DS304" s="62"/>
      <c r="DT304" s="62"/>
      <c r="DU304" s="62"/>
      <c r="DV304" s="62"/>
      <c r="DW304" s="62"/>
      <c r="DX304" s="62"/>
      <c r="DY304" s="62"/>
      <c r="DZ304" s="62"/>
      <c r="EA304" s="62"/>
      <c r="EB304" s="62"/>
      <c r="EC304" s="62"/>
      <c r="ED304" s="62"/>
      <c r="EE304" s="62"/>
      <c r="EF304" s="62"/>
      <c r="EG304" s="62"/>
      <c r="EH304" s="62"/>
      <c r="EI304" s="62"/>
      <c r="EJ304" s="62"/>
      <c r="EK304" s="62"/>
      <c r="EL304" s="62"/>
      <c r="EM304" s="62"/>
      <c r="EN304" s="62"/>
    </row>
    <row r="305" spans="43:144" ht="14.4" x14ac:dyDescent="0.3">
      <c r="AQ305" s="62"/>
      <c r="AR305"/>
      <c r="AS305"/>
      <c r="AT305"/>
      <c r="AU305"/>
      <c r="AV305"/>
      <c r="AW305"/>
      <c r="AX305"/>
      <c r="AY305"/>
      <c r="AZ305"/>
      <c r="BA305"/>
      <c r="BB305"/>
      <c r="BC305"/>
      <c r="BD305"/>
      <c r="BE305" s="62"/>
      <c r="BF305" s="62"/>
      <c r="BG305" s="62"/>
      <c r="BH305" s="62"/>
      <c r="BI305" s="62"/>
      <c r="BJ305" s="62"/>
      <c r="BK305" s="62"/>
      <c r="BL305" s="62"/>
      <c r="BM305" s="62"/>
      <c r="BN305" s="62"/>
      <c r="BO305" s="62"/>
      <c r="BP305" s="62"/>
      <c r="BQ305" s="62"/>
      <c r="BR305" s="62"/>
      <c r="BS305" s="62"/>
      <c r="BT305" s="62"/>
      <c r="BU305" s="62"/>
      <c r="BV305" s="62"/>
      <c r="BW305" s="62"/>
      <c r="BX305" s="62"/>
      <c r="BY305" s="62"/>
      <c r="BZ305" s="62"/>
      <c r="CA305" s="62"/>
      <c r="CB305" s="62"/>
      <c r="CC305" s="62"/>
      <c r="CD305" s="62"/>
      <c r="CE305" s="62"/>
      <c r="CF305" s="62"/>
      <c r="CG305" s="62"/>
      <c r="CH305" s="62"/>
      <c r="CI305" s="62"/>
      <c r="CJ305" s="62"/>
      <c r="CK305" s="62"/>
      <c r="CL305" s="62"/>
      <c r="CM305" s="62"/>
      <c r="CN305" s="62"/>
      <c r="CO305" s="62"/>
      <c r="CP305" s="62"/>
      <c r="CQ305" s="62"/>
      <c r="CR305" s="62"/>
      <c r="CS305" s="62"/>
      <c r="CT305" s="62"/>
      <c r="CU305" s="62"/>
      <c r="CV305" s="62"/>
      <c r="CW305" s="62"/>
      <c r="CX305" s="62"/>
      <c r="CY305" s="62"/>
      <c r="CZ305" s="62"/>
      <c r="DA305" s="62"/>
      <c r="DB305" s="62"/>
      <c r="DC305" s="62"/>
      <c r="DD305" s="62"/>
      <c r="DE305" s="62"/>
      <c r="DF305" s="62"/>
      <c r="DG305" s="62"/>
      <c r="DH305" s="62"/>
      <c r="DI305" s="62"/>
      <c r="DJ305" s="62"/>
      <c r="DK305" s="62"/>
      <c r="DL305" s="62"/>
      <c r="DM305" s="62"/>
      <c r="DN305" s="62"/>
      <c r="DO305" s="62"/>
      <c r="DP305" s="62"/>
      <c r="DQ305" s="62"/>
      <c r="DR305" s="62"/>
      <c r="DS305" s="62"/>
      <c r="DT305" s="62"/>
      <c r="DU305" s="62"/>
      <c r="DV305" s="62"/>
      <c r="DW305" s="62"/>
      <c r="DX305" s="62"/>
      <c r="DY305" s="62"/>
      <c r="DZ305" s="62"/>
      <c r="EA305" s="62"/>
      <c r="EB305" s="62"/>
      <c r="EC305" s="62"/>
      <c r="ED305" s="62"/>
      <c r="EE305" s="62"/>
      <c r="EF305" s="62"/>
      <c r="EG305" s="62"/>
      <c r="EH305" s="62"/>
      <c r="EI305" s="62"/>
      <c r="EJ305" s="62"/>
      <c r="EK305" s="62"/>
      <c r="EL305" s="62"/>
      <c r="EM305" s="62"/>
      <c r="EN305" s="62"/>
    </row>
    <row r="306" spans="43:144" ht="14.4" x14ac:dyDescent="0.3">
      <c r="AQ306" s="62"/>
      <c r="AR306"/>
      <c r="AS306"/>
      <c r="AT306"/>
      <c r="AU306"/>
      <c r="AV306"/>
      <c r="AW306"/>
      <c r="AX306"/>
      <c r="AY306"/>
      <c r="AZ306"/>
      <c r="BA306"/>
      <c r="BB306"/>
      <c r="BC306"/>
      <c r="BD306"/>
      <c r="BE306" s="62"/>
      <c r="BF306" s="62"/>
      <c r="BG306" s="62"/>
      <c r="BH306" s="62"/>
      <c r="BI306" s="62"/>
      <c r="BJ306" s="62"/>
      <c r="BK306" s="62"/>
      <c r="BL306" s="62"/>
      <c r="BM306" s="62"/>
      <c r="BN306" s="62"/>
      <c r="BO306" s="62"/>
      <c r="BP306" s="62"/>
      <c r="BQ306" s="62"/>
      <c r="BR306" s="62"/>
      <c r="BS306" s="62"/>
      <c r="BT306" s="62"/>
      <c r="BU306" s="62"/>
      <c r="BV306" s="62"/>
      <c r="BW306" s="62"/>
      <c r="BX306" s="62"/>
      <c r="BY306" s="62"/>
      <c r="BZ306" s="62"/>
      <c r="CA306" s="62"/>
      <c r="CB306" s="62"/>
      <c r="CC306" s="62"/>
      <c r="CD306" s="62"/>
      <c r="CE306" s="62"/>
      <c r="CF306" s="62"/>
      <c r="CG306" s="62"/>
      <c r="CH306" s="62"/>
      <c r="CI306" s="62"/>
      <c r="CJ306" s="62"/>
      <c r="CK306" s="62"/>
      <c r="CL306" s="62"/>
      <c r="CM306" s="62"/>
      <c r="CN306" s="62"/>
      <c r="CO306" s="62"/>
      <c r="CP306" s="62"/>
      <c r="CQ306" s="62"/>
      <c r="CR306" s="62"/>
      <c r="CS306" s="62"/>
      <c r="CT306" s="62"/>
      <c r="CU306" s="62"/>
      <c r="CV306" s="62"/>
      <c r="CW306" s="62"/>
      <c r="CX306" s="62"/>
      <c r="CY306" s="62"/>
      <c r="CZ306" s="62"/>
      <c r="DA306" s="62"/>
      <c r="DB306" s="62"/>
      <c r="DC306" s="62"/>
      <c r="DD306" s="62"/>
      <c r="DE306" s="62"/>
      <c r="DF306" s="62"/>
      <c r="DG306" s="62"/>
      <c r="DH306" s="62"/>
      <c r="DI306" s="62"/>
      <c r="DJ306" s="62"/>
      <c r="DK306" s="62"/>
      <c r="DL306" s="62"/>
      <c r="DM306" s="62"/>
      <c r="DN306" s="62"/>
      <c r="DO306" s="62"/>
      <c r="DP306" s="62"/>
      <c r="DQ306" s="62"/>
      <c r="DR306" s="62"/>
      <c r="DS306" s="62"/>
      <c r="DT306" s="62"/>
      <c r="DU306" s="62"/>
      <c r="DV306" s="62"/>
      <c r="DW306" s="62"/>
      <c r="DX306" s="62"/>
      <c r="DY306" s="62"/>
      <c r="DZ306" s="62"/>
      <c r="EA306" s="62"/>
      <c r="EB306" s="62"/>
      <c r="EC306" s="62"/>
      <c r="ED306" s="62"/>
      <c r="EE306" s="62"/>
      <c r="EF306" s="62"/>
      <c r="EG306" s="62"/>
      <c r="EH306" s="62"/>
      <c r="EI306" s="62"/>
      <c r="EJ306" s="62"/>
      <c r="EK306" s="62"/>
      <c r="EL306" s="62"/>
      <c r="EM306" s="62"/>
      <c r="EN306" s="62"/>
    </row>
    <row r="307" spans="43:144" ht="14.4" x14ac:dyDescent="0.3">
      <c r="AQ307" s="62"/>
      <c r="AR307"/>
      <c r="AS307"/>
      <c r="AT307"/>
      <c r="AU307"/>
      <c r="AV307"/>
      <c r="AW307"/>
      <c r="AX307"/>
      <c r="AY307"/>
      <c r="AZ307"/>
      <c r="BA307"/>
      <c r="BB307"/>
      <c r="BC307"/>
      <c r="BD307"/>
      <c r="BE307" s="62"/>
      <c r="BF307" s="62"/>
      <c r="BG307" s="62"/>
      <c r="BH307" s="62"/>
      <c r="BI307" s="62"/>
      <c r="BJ307" s="62"/>
      <c r="BK307" s="62"/>
      <c r="BL307" s="62"/>
      <c r="BM307" s="62"/>
      <c r="BN307" s="62"/>
      <c r="BO307" s="62"/>
      <c r="BP307" s="62"/>
      <c r="BQ307" s="62"/>
      <c r="BR307" s="62"/>
      <c r="BS307" s="62"/>
      <c r="BT307" s="62"/>
      <c r="BU307" s="62"/>
      <c r="BV307" s="62"/>
      <c r="BW307" s="62"/>
      <c r="BX307" s="62"/>
      <c r="BY307" s="62"/>
      <c r="BZ307" s="62"/>
      <c r="CA307" s="62"/>
      <c r="CB307" s="62"/>
      <c r="CC307" s="62"/>
      <c r="CD307" s="62"/>
      <c r="CE307" s="62"/>
      <c r="CF307" s="62"/>
      <c r="CG307" s="62"/>
      <c r="CH307" s="62"/>
      <c r="CI307" s="62"/>
      <c r="CJ307" s="62"/>
      <c r="CK307" s="62"/>
      <c r="CL307" s="62"/>
      <c r="CM307" s="62"/>
      <c r="CN307" s="62"/>
      <c r="CO307" s="62"/>
      <c r="CP307" s="62"/>
      <c r="CQ307" s="62"/>
      <c r="CR307" s="62"/>
      <c r="CS307" s="62"/>
      <c r="CT307" s="62"/>
      <c r="CU307" s="62"/>
      <c r="CV307" s="62"/>
      <c r="CW307" s="62"/>
      <c r="CX307" s="62"/>
      <c r="CY307" s="62"/>
      <c r="CZ307" s="62"/>
      <c r="DA307" s="62"/>
      <c r="DB307" s="62"/>
      <c r="DC307" s="62"/>
      <c r="DD307" s="62"/>
      <c r="DE307" s="62"/>
      <c r="DF307" s="62"/>
      <c r="DG307" s="62"/>
      <c r="DH307" s="62"/>
      <c r="DI307" s="62"/>
      <c r="DJ307" s="62"/>
      <c r="DK307" s="62"/>
      <c r="DL307" s="62"/>
      <c r="DM307" s="62"/>
      <c r="DN307" s="62"/>
      <c r="DO307" s="62"/>
      <c r="DP307" s="62"/>
      <c r="DQ307" s="62"/>
      <c r="DR307" s="62"/>
      <c r="DS307" s="62"/>
      <c r="DT307" s="62"/>
      <c r="DU307" s="62"/>
      <c r="DV307" s="62"/>
      <c r="DW307" s="62"/>
      <c r="DX307" s="62"/>
      <c r="DY307" s="62"/>
      <c r="DZ307" s="62"/>
      <c r="EA307" s="62"/>
      <c r="EB307" s="62"/>
      <c r="EC307" s="62"/>
      <c r="ED307" s="62"/>
      <c r="EE307" s="62"/>
      <c r="EF307" s="62"/>
      <c r="EG307" s="62"/>
      <c r="EH307" s="62"/>
      <c r="EI307" s="62"/>
      <c r="EJ307" s="62"/>
      <c r="EK307" s="62"/>
      <c r="EL307" s="62"/>
      <c r="EM307" s="62"/>
      <c r="EN307" s="62"/>
    </row>
    <row r="308" spans="43:144" ht="14.4" x14ac:dyDescent="0.3">
      <c r="AQ308" s="62"/>
      <c r="AR308"/>
      <c r="AS308"/>
      <c r="AT308"/>
      <c r="AU308"/>
      <c r="AV308"/>
      <c r="AW308"/>
      <c r="AX308"/>
      <c r="AY308"/>
      <c r="AZ308"/>
      <c r="BA308"/>
      <c r="BB308"/>
      <c r="BC308"/>
      <c r="BD308"/>
      <c r="BE308" s="62"/>
      <c r="BF308" s="62"/>
      <c r="BG308" s="62"/>
      <c r="BH308" s="62"/>
      <c r="BI308" s="62"/>
      <c r="BJ308" s="62"/>
      <c r="BK308" s="62"/>
      <c r="BL308" s="62"/>
      <c r="BM308" s="62"/>
      <c r="BN308" s="62"/>
      <c r="BO308" s="62"/>
      <c r="BP308" s="62"/>
      <c r="BQ308" s="62"/>
      <c r="BR308" s="62"/>
      <c r="BS308" s="62"/>
      <c r="BT308" s="62"/>
      <c r="BU308" s="62"/>
      <c r="BV308" s="62"/>
      <c r="BW308" s="62"/>
      <c r="BX308" s="62"/>
      <c r="BY308" s="62"/>
      <c r="BZ308" s="62"/>
      <c r="CA308" s="62"/>
      <c r="CB308" s="62"/>
      <c r="CC308" s="62"/>
      <c r="CD308" s="62"/>
      <c r="CE308" s="62"/>
      <c r="CF308" s="62"/>
      <c r="CG308" s="62"/>
      <c r="CH308" s="62"/>
      <c r="CI308" s="62"/>
      <c r="CJ308" s="62"/>
      <c r="CK308" s="62"/>
      <c r="CL308" s="62"/>
      <c r="CM308" s="62"/>
      <c r="CN308" s="62"/>
      <c r="CO308" s="62"/>
      <c r="CP308" s="62"/>
      <c r="CQ308" s="62"/>
      <c r="CR308" s="62"/>
      <c r="CS308" s="62"/>
      <c r="CT308" s="62"/>
      <c r="CU308" s="62"/>
      <c r="CV308" s="62"/>
      <c r="CW308" s="62"/>
      <c r="CX308" s="62"/>
      <c r="CY308" s="62"/>
      <c r="CZ308" s="62"/>
      <c r="DA308" s="62"/>
      <c r="DB308" s="62"/>
      <c r="DC308" s="62"/>
      <c r="DD308" s="62"/>
      <c r="DE308" s="62"/>
      <c r="DF308" s="62"/>
      <c r="DG308" s="62"/>
      <c r="DH308" s="62"/>
      <c r="DI308" s="62"/>
      <c r="DJ308" s="62"/>
      <c r="DK308" s="62"/>
      <c r="DL308" s="62"/>
      <c r="DM308" s="62"/>
      <c r="DN308" s="62"/>
      <c r="DO308" s="62"/>
      <c r="DP308" s="62"/>
      <c r="DQ308" s="62"/>
      <c r="DR308" s="62"/>
      <c r="DS308" s="62"/>
      <c r="DT308" s="62"/>
      <c r="DU308" s="62"/>
      <c r="DV308" s="62"/>
      <c r="DW308" s="62"/>
      <c r="DX308" s="62"/>
      <c r="DY308" s="62"/>
      <c r="DZ308" s="62"/>
      <c r="EA308" s="62"/>
      <c r="EB308" s="62"/>
      <c r="EC308" s="62"/>
      <c r="ED308" s="62"/>
      <c r="EE308" s="62"/>
      <c r="EF308" s="62"/>
      <c r="EG308" s="62"/>
      <c r="EH308" s="62"/>
      <c r="EI308" s="62"/>
      <c r="EJ308" s="62"/>
      <c r="EK308" s="62"/>
      <c r="EL308" s="62"/>
      <c r="EM308" s="62"/>
      <c r="EN308" s="62"/>
    </row>
    <row r="309" spans="43:144" ht="14.4" x14ac:dyDescent="0.3">
      <c r="AQ309" s="62"/>
      <c r="AR309"/>
      <c r="AS309"/>
      <c r="AT309"/>
      <c r="AU309"/>
      <c r="AV309"/>
      <c r="AW309"/>
      <c r="AX309"/>
      <c r="AY309"/>
      <c r="AZ309"/>
      <c r="BA309"/>
      <c r="BB309"/>
      <c r="BC309"/>
      <c r="BD309"/>
      <c r="BE309" s="62"/>
      <c r="BF309" s="62"/>
      <c r="BG309" s="62"/>
      <c r="BH309" s="62"/>
      <c r="BI309" s="62"/>
      <c r="BJ309" s="62"/>
      <c r="BK309" s="62"/>
      <c r="BL309" s="62"/>
      <c r="BM309" s="62"/>
      <c r="BN309" s="62"/>
      <c r="BO309" s="62"/>
      <c r="BP309" s="62"/>
      <c r="BQ309" s="62"/>
      <c r="BR309" s="62"/>
      <c r="BS309" s="62"/>
      <c r="BT309" s="62"/>
      <c r="BU309" s="62"/>
      <c r="BV309" s="62"/>
      <c r="BW309" s="62"/>
      <c r="BX309" s="62"/>
      <c r="BY309" s="62"/>
      <c r="BZ309" s="62"/>
      <c r="CA309" s="62"/>
      <c r="CB309" s="62"/>
      <c r="CC309" s="62"/>
      <c r="CD309" s="62"/>
      <c r="CE309" s="62"/>
      <c r="CF309" s="62"/>
      <c r="CG309" s="62"/>
      <c r="CH309" s="62"/>
      <c r="CI309" s="62"/>
      <c r="CJ309" s="62"/>
      <c r="CK309" s="62"/>
      <c r="CL309" s="62"/>
      <c r="CM309" s="62"/>
      <c r="CN309" s="62"/>
      <c r="CO309" s="62"/>
      <c r="CP309" s="62"/>
      <c r="CQ309" s="62"/>
      <c r="CR309" s="62"/>
      <c r="CS309" s="62"/>
      <c r="CT309" s="62"/>
      <c r="CU309" s="62"/>
      <c r="CV309" s="62"/>
      <c r="CW309" s="62"/>
      <c r="CX309" s="62"/>
      <c r="CY309" s="62"/>
      <c r="CZ309" s="62"/>
      <c r="DA309" s="62"/>
      <c r="DB309" s="62"/>
      <c r="DC309" s="62"/>
      <c r="DD309" s="62"/>
      <c r="DE309" s="62"/>
      <c r="DF309" s="62"/>
      <c r="DG309" s="62"/>
      <c r="DH309" s="62"/>
      <c r="DI309" s="62"/>
      <c r="DJ309" s="62"/>
      <c r="DK309" s="62"/>
      <c r="DL309" s="62"/>
      <c r="DM309" s="62"/>
      <c r="DN309" s="62"/>
      <c r="DO309" s="62"/>
      <c r="DP309" s="62"/>
      <c r="DQ309" s="62"/>
      <c r="DR309" s="62"/>
      <c r="DS309" s="62"/>
      <c r="DT309" s="62"/>
      <c r="DU309" s="62"/>
      <c r="DV309" s="62"/>
      <c r="DW309" s="62"/>
      <c r="DX309" s="62"/>
      <c r="DY309" s="62"/>
      <c r="DZ309" s="62"/>
      <c r="EA309" s="62"/>
      <c r="EB309" s="62"/>
      <c r="EC309" s="62"/>
      <c r="ED309" s="62"/>
      <c r="EE309" s="62"/>
      <c r="EF309" s="62"/>
      <c r="EG309" s="62"/>
      <c r="EH309" s="62"/>
      <c r="EI309" s="62"/>
      <c r="EJ309" s="62"/>
      <c r="EK309" s="62"/>
      <c r="EL309" s="62"/>
      <c r="EM309" s="62"/>
      <c r="EN309" s="62"/>
    </row>
    <row r="310" spans="43:144" ht="14.4" x14ac:dyDescent="0.3">
      <c r="AQ310" s="62"/>
      <c r="AR310"/>
      <c r="AS310"/>
      <c r="AT310"/>
      <c r="AU310"/>
      <c r="AV310"/>
      <c r="AW310"/>
      <c r="AX310"/>
      <c r="AY310"/>
      <c r="AZ310"/>
      <c r="BA310"/>
      <c r="BB310"/>
      <c r="BC310"/>
      <c r="BD310"/>
      <c r="BE310" s="62"/>
      <c r="BF310" s="62"/>
      <c r="BG310" s="62"/>
      <c r="BH310" s="62"/>
      <c r="BI310" s="62"/>
      <c r="BJ310" s="62"/>
      <c r="BK310" s="62"/>
      <c r="BL310" s="62"/>
      <c r="BM310" s="62"/>
      <c r="BN310" s="62"/>
      <c r="BO310" s="62"/>
      <c r="BP310" s="62"/>
      <c r="BQ310" s="62"/>
      <c r="BR310" s="62"/>
      <c r="BS310" s="62"/>
      <c r="BT310" s="62"/>
      <c r="BU310" s="62"/>
      <c r="BV310" s="62"/>
      <c r="BW310" s="62"/>
      <c r="BX310" s="62"/>
      <c r="BY310" s="62"/>
      <c r="BZ310" s="62"/>
      <c r="CA310" s="62"/>
      <c r="CB310" s="62"/>
      <c r="CC310" s="62"/>
      <c r="CD310" s="62"/>
      <c r="CE310" s="62"/>
      <c r="CF310" s="62"/>
      <c r="CG310" s="62"/>
      <c r="CH310" s="62"/>
      <c r="CI310" s="62"/>
      <c r="CJ310" s="62"/>
      <c r="CK310" s="62"/>
      <c r="CL310" s="62"/>
      <c r="CM310" s="62"/>
      <c r="CN310" s="62"/>
      <c r="CO310" s="62"/>
      <c r="CP310" s="62"/>
      <c r="CQ310" s="62"/>
      <c r="CR310" s="62"/>
      <c r="CS310" s="62"/>
      <c r="CT310" s="62"/>
      <c r="CU310" s="62"/>
      <c r="CV310" s="62"/>
      <c r="CW310" s="62"/>
      <c r="CX310" s="62"/>
      <c r="CY310" s="62"/>
      <c r="CZ310" s="62"/>
      <c r="DA310" s="62"/>
      <c r="DB310" s="62"/>
      <c r="DC310" s="62"/>
      <c r="DD310" s="62"/>
      <c r="DE310" s="62"/>
      <c r="DF310" s="62"/>
      <c r="DG310" s="62"/>
      <c r="DH310" s="62"/>
      <c r="DI310" s="62"/>
      <c r="DJ310" s="62"/>
      <c r="DK310" s="62"/>
      <c r="DL310" s="62"/>
      <c r="DM310" s="62"/>
      <c r="DN310" s="62"/>
      <c r="DO310" s="62"/>
      <c r="DP310" s="62"/>
      <c r="DQ310" s="62"/>
      <c r="DR310" s="62"/>
      <c r="DS310" s="62"/>
      <c r="DT310" s="62"/>
      <c r="DU310" s="62"/>
      <c r="DV310" s="62"/>
      <c r="DW310" s="62"/>
      <c r="DX310" s="62"/>
      <c r="DY310" s="62"/>
      <c r="DZ310" s="62"/>
      <c r="EA310" s="62"/>
      <c r="EB310" s="62"/>
      <c r="EC310" s="62"/>
      <c r="ED310" s="62"/>
      <c r="EE310" s="62"/>
      <c r="EF310" s="62"/>
      <c r="EG310" s="62"/>
      <c r="EH310" s="62"/>
      <c r="EI310" s="62"/>
      <c r="EJ310" s="62"/>
      <c r="EK310" s="62"/>
      <c r="EL310" s="62"/>
      <c r="EM310" s="62"/>
      <c r="EN310" s="62"/>
    </row>
    <row r="311" spans="43:144" ht="14.4" x14ac:dyDescent="0.3">
      <c r="AQ311" s="62"/>
      <c r="AR311"/>
      <c r="AS311"/>
      <c r="AT311"/>
      <c r="AU311"/>
      <c r="AV311"/>
      <c r="AW311"/>
      <c r="AX311"/>
      <c r="AY311"/>
      <c r="AZ311"/>
      <c r="BA311"/>
      <c r="BB311"/>
      <c r="BC311"/>
      <c r="BD311"/>
      <c r="BE311" s="62"/>
      <c r="BF311" s="62"/>
      <c r="BG311" s="62"/>
      <c r="BH311" s="62"/>
      <c r="BI311" s="62"/>
      <c r="BJ311" s="62"/>
      <c r="BK311" s="62"/>
      <c r="BL311" s="62"/>
      <c r="BM311" s="62"/>
      <c r="BN311" s="62"/>
      <c r="BO311" s="62"/>
      <c r="BP311" s="62"/>
      <c r="BQ311" s="62"/>
      <c r="BR311" s="62"/>
      <c r="BS311" s="62"/>
      <c r="BT311" s="62"/>
      <c r="BU311" s="62"/>
      <c r="BV311" s="62"/>
      <c r="BW311" s="62"/>
      <c r="BX311" s="62"/>
      <c r="BY311" s="62"/>
      <c r="BZ311" s="62"/>
      <c r="CA311" s="62"/>
      <c r="CB311" s="62"/>
      <c r="CC311" s="62"/>
      <c r="CD311" s="62"/>
      <c r="CE311" s="62"/>
      <c r="CF311" s="62"/>
      <c r="CG311" s="62"/>
      <c r="CH311" s="62"/>
      <c r="CI311" s="62"/>
      <c r="CJ311" s="62"/>
      <c r="CK311" s="62"/>
      <c r="CL311" s="62"/>
      <c r="CM311" s="62"/>
      <c r="CN311" s="62"/>
      <c r="CO311" s="62"/>
      <c r="CP311" s="62"/>
      <c r="CQ311" s="62"/>
      <c r="CR311" s="62"/>
      <c r="CS311" s="62"/>
      <c r="CT311" s="62"/>
      <c r="CU311" s="62"/>
      <c r="CV311" s="62"/>
      <c r="CW311" s="62"/>
      <c r="CX311" s="62"/>
      <c r="CY311" s="62"/>
      <c r="CZ311" s="62"/>
      <c r="DA311" s="62"/>
      <c r="DB311" s="62"/>
      <c r="DC311" s="62"/>
      <c r="DD311" s="62"/>
      <c r="DE311" s="62"/>
      <c r="DF311" s="62"/>
      <c r="DG311" s="62"/>
      <c r="DH311" s="62"/>
      <c r="DI311" s="62"/>
      <c r="DJ311" s="62"/>
      <c r="DK311" s="62"/>
      <c r="DL311" s="62"/>
      <c r="DM311" s="62"/>
      <c r="DN311" s="62"/>
      <c r="DO311" s="62"/>
      <c r="DP311" s="62"/>
      <c r="DQ311" s="62"/>
      <c r="DR311" s="62"/>
      <c r="DS311" s="62"/>
      <c r="DT311" s="62"/>
      <c r="DU311" s="62"/>
      <c r="DV311" s="62"/>
      <c r="DW311" s="62"/>
      <c r="DX311" s="62"/>
      <c r="DY311" s="62"/>
      <c r="DZ311" s="62"/>
      <c r="EA311" s="62"/>
      <c r="EB311" s="62"/>
      <c r="EC311" s="62"/>
      <c r="ED311" s="62"/>
      <c r="EE311" s="62"/>
      <c r="EF311" s="62"/>
      <c r="EG311" s="62"/>
      <c r="EH311" s="62"/>
      <c r="EI311" s="62"/>
      <c r="EJ311" s="62"/>
      <c r="EK311" s="62"/>
      <c r="EL311" s="62"/>
      <c r="EM311" s="62"/>
      <c r="EN311" s="62"/>
    </row>
    <row r="312" spans="43:144" ht="14.4" x14ac:dyDescent="0.3">
      <c r="AQ312" s="62"/>
      <c r="AR312"/>
      <c r="AS312"/>
      <c r="AT312"/>
      <c r="AU312"/>
      <c r="AV312"/>
      <c r="AW312"/>
      <c r="AX312"/>
      <c r="AY312"/>
      <c r="AZ312"/>
      <c r="BA312"/>
      <c r="BB312"/>
      <c r="BC312"/>
      <c r="BD312"/>
      <c r="BE312" s="62"/>
      <c r="BF312" s="62"/>
      <c r="BG312" s="62"/>
      <c r="BH312" s="62"/>
      <c r="BI312" s="62"/>
      <c r="BJ312" s="62"/>
      <c r="BK312" s="62"/>
      <c r="BL312" s="62"/>
      <c r="BM312" s="62"/>
      <c r="BN312" s="62"/>
      <c r="BO312" s="62"/>
      <c r="BP312" s="62"/>
      <c r="BQ312" s="62"/>
      <c r="BR312" s="62"/>
      <c r="BS312" s="62"/>
      <c r="BT312" s="62"/>
      <c r="BU312" s="62"/>
      <c r="BV312" s="62"/>
      <c r="BW312" s="62"/>
      <c r="BX312" s="62"/>
      <c r="BY312" s="62"/>
      <c r="BZ312" s="62"/>
      <c r="CA312" s="62"/>
      <c r="CB312" s="62"/>
      <c r="CC312" s="62"/>
      <c r="CD312" s="62"/>
      <c r="CE312" s="62"/>
      <c r="CF312" s="62"/>
      <c r="CG312" s="62"/>
      <c r="CH312" s="62"/>
      <c r="CI312" s="62"/>
      <c r="CJ312" s="62"/>
      <c r="CK312" s="62"/>
      <c r="CL312" s="62"/>
      <c r="CM312" s="62"/>
      <c r="CN312" s="62"/>
      <c r="CO312" s="62"/>
      <c r="CP312" s="62"/>
      <c r="CQ312" s="62"/>
      <c r="CR312" s="62"/>
      <c r="CS312" s="62"/>
      <c r="CT312" s="62"/>
      <c r="CU312" s="62"/>
      <c r="CV312" s="62"/>
      <c r="CW312" s="62"/>
      <c r="CX312" s="62"/>
      <c r="CY312" s="62"/>
      <c r="CZ312" s="62"/>
      <c r="DA312" s="62"/>
      <c r="DB312" s="62"/>
      <c r="DC312" s="62"/>
      <c r="DD312" s="62"/>
      <c r="DE312" s="62"/>
      <c r="DF312" s="62"/>
      <c r="DG312" s="62"/>
      <c r="DH312" s="62"/>
      <c r="DI312" s="62"/>
      <c r="DJ312" s="62"/>
      <c r="DK312" s="62"/>
      <c r="DL312" s="62"/>
      <c r="DM312" s="62"/>
      <c r="DN312" s="62"/>
      <c r="DO312" s="62"/>
      <c r="DP312" s="62"/>
      <c r="DQ312" s="62"/>
      <c r="DR312" s="62"/>
      <c r="DS312" s="62"/>
      <c r="DT312" s="62"/>
      <c r="DU312" s="62"/>
      <c r="DV312" s="62"/>
      <c r="DW312" s="62"/>
      <c r="DX312" s="62"/>
      <c r="DY312" s="62"/>
      <c r="DZ312" s="62"/>
      <c r="EA312" s="62"/>
      <c r="EB312" s="62"/>
      <c r="EC312" s="62"/>
      <c r="ED312" s="62"/>
      <c r="EE312" s="62"/>
      <c r="EF312" s="62"/>
      <c r="EG312" s="62"/>
      <c r="EH312" s="62"/>
      <c r="EI312" s="62"/>
      <c r="EJ312" s="62"/>
      <c r="EK312" s="62"/>
      <c r="EL312" s="62"/>
      <c r="EM312" s="62"/>
      <c r="EN312" s="62"/>
    </row>
    <row r="313" spans="43:144" ht="14.4" x14ac:dyDescent="0.3">
      <c r="AQ313" s="62"/>
      <c r="AR313"/>
      <c r="AS313"/>
      <c r="AT313"/>
      <c r="AU313"/>
      <c r="AV313"/>
      <c r="AW313"/>
      <c r="AX313"/>
      <c r="AY313"/>
      <c r="AZ313"/>
      <c r="BA313"/>
      <c r="BB313"/>
      <c r="BC313"/>
      <c r="BD313"/>
      <c r="BE313" s="62"/>
      <c r="BF313" s="62"/>
      <c r="BG313" s="62"/>
      <c r="BH313" s="62"/>
      <c r="BI313" s="62"/>
      <c r="BJ313" s="62"/>
      <c r="BK313" s="62"/>
      <c r="BL313" s="62"/>
      <c r="BM313" s="62"/>
      <c r="BN313" s="62"/>
      <c r="BO313" s="62"/>
      <c r="BP313" s="62"/>
      <c r="BQ313" s="62"/>
      <c r="BR313" s="62"/>
      <c r="BS313" s="62"/>
      <c r="BT313" s="62"/>
      <c r="BU313" s="62"/>
      <c r="BV313" s="62"/>
      <c r="BW313" s="62"/>
      <c r="BX313" s="62"/>
      <c r="BY313" s="62"/>
      <c r="BZ313" s="62"/>
      <c r="CA313" s="62"/>
      <c r="CB313" s="62"/>
      <c r="CC313" s="62"/>
      <c r="CD313" s="62"/>
      <c r="CE313" s="62"/>
      <c r="CF313" s="62"/>
      <c r="CG313" s="62"/>
      <c r="CH313" s="62"/>
      <c r="CI313" s="62"/>
      <c r="CJ313" s="62"/>
      <c r="CK313" s="62"/>
      <c r="CL313" s="62"/>
      <c r="CM313" s="62"/>
      <c r="CN313" s="62"/>
      <c r="CO313" s="62"/>
      <c r="CP313" s="62"/>
      <c r="CQ313" s="62"/>
      <c r="CR313" s="62"/>
      <c r="CS313" s="62"/>
      <c r="CT313" s="62"/>
      <c r="CU313" s="62"/>
      <c r="CV313" s="62"/>
      <c r="CW313" s="62"/>
      <c r="CX313" s="62"/>
      <c r="CY313" s="62"/>
      <c r="CZ313" s="62"/>
      <c r="DA313" s="62"/>
      <c r="DB313" s="62"/>
      <c r="DC313" s="62"/>
      <c r="DD313" s="62"/>
      <c r="DE313" s="62"/>
      <c r="DF313" s="62"/>
      <c r="DG313" s="62"/>
      <c r="DH313" s="62"/>
      <c r="DI313" s="62"/>
      <c r="DJ313" s="62"/>
      <c r="DK313" s="62"/>
      <c r="DL313" s="62"/>
      <c r="DM313" s="62"/>
      <c r="DN313" s="62"/>
      <c r="DO313" s="62"/>
      <c r="DP313" s="62"/>
      <c r="DQ313" s="62"/>
      <c r="DR313" s="62"/>
      <c r="DS313" s="62"/>
      <c r="DT313" s="62"/>
      <c r="DU313" s="62"/>
      <c r="DV313" s="62"/>
      <c r="DW313" s="62"/>
      <c r="DX313" s="62"/>
      <c r="DY313" s="62"/>
      <c r="DZ313" s="62"/>
      <c r="EA313" s="62"/>
      <c r="EB313" s="62"/>
      <c r="EC313" s="62"/>
      <c r="ED313" s="62"/>
      <c r="EE313" s="62"/>
      <c r="EF313" s="62"/>
      <c r="EG313" s="62"/>
      <c r="EH313" s="62"/>
      <c r="EI313" s="62"/>
      <c r="EJ313" s="62"/>
      <c r="EK313" s="62"/>
      <c r="EL313" s="62"/>
      <c r="EM313" s="62"/>
      <c r="EN313" s="62"/>
    </row>
    <row r="314" spans="43:144" ht="14.4" x14ac:dyDescent="0.3">
      <c r="AQ314" s="62"/>
      <c r="AR314"/>
      <c r="AS314"/>
      <c r="AT314"/>
      <c r="AU314"/>
      <c r="AV314"/>
      <c r="AW314"/>
      <c r="AX314"/>
      <c r="AY314"/>
      <c r="AZ314"/>
      <c r="BA314"/>
      <c r="BB314"/>
      <c r="BC314"/>
      <c r="BD314"/>
      <c r="BE314" s="62"/>
      <c r="BF314" s="62"/>
      <c r="BG314" s="62"/>
      <c r="BH314" s="62"/>
      <c r="BI314" s="62"/>
      <c r="BJ314" s="62"/>
      <c r="BK314" s="62"/>
      <c r="BL314" s="62"/>
      <c r="BM314" s="62"/>
      <c r="BN314" s="62"/>
      <c r="BO314" s="62"/>
      <c r="BP314" s="62"/>
      <c r="BQ314" s="62"/>
      <c r="BR314" s="62"/>
      <c r="BS314" s="62"/>
      <c r="BT314" s="62"/>
      <c r="BU314" s="62"/>
      <c r="BV314" s="62"/>
      <c r="BW314" s="62"/>
      <c r="BX314" s="62"/>
      <c r="BY314" s="62"/>
      <c r="BZ314" s="62"/>
      <c r="CA314" s="62"/>
      <c r="CB314" s="62"/>
      <c r="CC314" s="62"/>
      <c r="CD314" s="62"/>
      <c r="CE314" s="62"/>
      <c r="CF314" s="62"/>
      <c r="CG314" s="62"/>
      <c r="CH314" s="62"/>
      <c r="CI314" s="62"/>
      <c r="CJ314" s="62"/>
      <c r="CK314" s="62"/>
      <c r="CL314" s="62"/>
      <c r="CM314" s="62"/>
      <c r="CN314" s="62"/>
      <c r="CO314" s="62"/>
      <c r="CP314" s="62"/>
      <c r="CQ314" s="62"/>
      <c r="CR314" s="62"/>
      <c r="CS314" s="62"/>
      <c r="CT314" s="62"/>
      <c r="CU314" s="62"/>
      <c r="CV314" s="62"/>
      <c r="CW314" s="62"/>
      <c r="CX314" s="62"/>
      <c r="CY314" s="62"/>
      <c r="CZ314" s="62"/>
      <c r="DA314" s="62"/>
      <c r="DB314" s="62"/>
      <c r="DC314" s="62"/>
      <c r="DD314" s="62"/>
      <c r="DE314" s="62"/>
      <c r="DF314" s="62"/>
      <c r="DG314" s="62"/>
      <c r="DH314" s="62"/>
      <c r="DI314" s="62"/>
      <c r="DJ314" s="62"/>
      <c r="DK314" s="62"/>
      <c r="DL314" s="62"/>
      <c r="DM314" s="62"/>
      <c r="DN314" s="62"/>
      <c r="DO314" s="62"/>
      <c r="DP314" s="62"/>
      <c r="DQ314" s="62"/>
      <c r="DR314" s="62"/>
      <c r="DS314" s="62"/>
      <c r="DT314" s="62"/>
      <c r="DU314" s="62"/>
      <c r="DV314" s="62"/>
      <c r="DW314" s="62"/>
      <c r="DX314" s="62"/>
      <c r="DY314" s="62"/>
      <c r="DZ314" s="62"/>
      <c r="EA314" s="62"/>
      <c r="EB314" s="62"/>
      <c r="EC314" s="62"/>
      <c r="ED314" s="62"/>
      <c r="EE314" s="62"/>
      <c r="EF314" s="62"/>
      <c r="EG314" s="62"/>
      <c r="EH314" s="62"/>
      <c r="EI314" s="62"/>
      <c r="EJ314" s="62"/>
      <c r="EK314" s="62"/>
      <c r="EL314" s="62"/>
      <c r="EM314" s="62"/>
      <c r="EN314" s="62"/>
    </row>
    <row r="315" spans="43:144" ht="14.4" x14ac:dyDescent="0.3">
      <c r="AQ315" s="62"/>
      <c r="AR315"/>
      <c r="AS315"/>
      <c r="AT315"/>
      <c r="AU315"/>
      <c r="AV315"/>
      <c r="AW315"/>
      <c r="AX315"/>
      <c r="AY315"/>
      <c r="AZ315"/>
      <c r="BA315"/>
      <c r="BB315"/>
      <c r="BC315"/>
      <c r="BD315"/>
      <c r="BE315" s="62"/>
      <c r="BF315" s="62"/>
      <c r="BG315" s="62"/>
      <c r="BH315" s="62"/>
      <c r="BI315" s="62"/>
      <c r="BJ315" s="62"/>
      <c r="BK315" s="62"/>
      <c r="BL315" s="62"/>
      <c r="BM315" s="62"/>
      <c r="BN315" s="62"/>
      <c r="BO315" s="62"/>
      <c r="BP315" s="62"/>
      <c r="BQ315" s="62"/>
      <c r="BR315" s="62"/>
      <c r="BS315" s="62"/>
      <c r="BT315" s="62"/>
      <c r="BU315" s="62"/>
      <c r="BV315" s="62"/>
      <c r="BW315" s="62"/>
      <c r="BX315" s="62"/>
      <c r="BY315" s="62"/>
      <c r="BZ315" s="62"/>
      <c r="CA315" s="62"/>
      <c r="CB315" s="62"/>
      <c r="CC315" s="62"/>
      <c r="CD315" s="62"/>
      <c r="CE315" s="62"/>
      <c r="CF315" s="62"/>
      <c r="CG315" s="62"/>
      <c r="CH315" s="62"/>
      <c r="CI315" s="62"/>
      <c r="CJ315" s="62"/>
      <c r="CK315" s="62"/>
      <c r="CL315" s="62"/>
      <c r="CM315" s="62"/>
      <c r="CN315" s="62"/>
      <c r="CO315" s="62"/>
      <c r="CP315" s="62"/>
      <c r="CQ315" s="62"/>
      <c r="CR315" s="62"/>
      <c r="CS315" s="62"/>
      <c r="CT315" s="62"/>
      <c r="CU315" s="62"/>
      <c r="CV315" s="62"/>
      <c r="CW315" s="62"/>
      <c r="CX315" s="62"/>
      <c r="CY315" s="62"/>
      <c r="CZ315" s="62"/>
      <c r="DA315" s="62"/>
      <c r="DB315" s="62"/>
      <c r="DC315" s="62"/>
      <c r="DD315" s="62"/>
      <c r="DE315" s="62"/>
      <c r="DF315" s="62"/>
      <c r="DG315" s="62"/>
      <c r="DH315" s="62"/>
      <c r="DI315" s="62"/>
      <c r="DJ315" s="62"/>
      <c r="DK315" s="62"/>
      <c r="DL315" s="62"/>
      <c r="DM315" s="62"/>
      <c r="DN315" s="62"/>
      <c r="DO315" s="62"/>
      <c r="DP315" s="62"/>
      <c r="DQ315" s="62"/>
      <c r="DR315" s="62"/>
      <c r="DS315" s="62"/>
      <c r="DT315" s="62"/>
      <c r="DU315" s="62"/>
      <c r="DV315" s="62"/>
      <c r="DW315" s="62"/>
      <c r="DX315" s="62"/>
      <c r="DY315" s="62"/>
      <c r="DZ315" s="62"/>
      <c r="EA315" s="62"/>
      <c r="EB315" s="62"/>
      <c r="EC315" s="62"/>
      <c r="ED315" s="62"/>
      <c r="EE315" s="62"/>
      <c r="EF315" s="62"/>
      <c r="EG315" s="62"/>
      <c r="EH315" s="62"/>
      <c r="EI315" s="62"/>
      <c r="EJ315" s="62"/>
      <c r="EK315" s="62"/>
      <c r="EL315" s="62"/>
      <c r="EM315" s="62"/>
      <c r="EN315" s="62"/>
    </row>
    <row r="316" spans="43:144" ht="14.4" x14ac:dyDescent="0.3">
      <c r="AQ316" s="62"/>
      <c r="AR316"/>
      <c r="AS316"/>
      <c r="AT316"/>
      <c r="AU316"/>
      <c r="AV316"/>
      <c r="AW316"/>
      <c r="AX316"/>
      <c r="AY316"/>
      <c r="AZ316"/>
      <c r="BA316"/>
      <c r="BB316"/>
      <c r="BC316"/>
      <c r="BD316"/>
      <c r="BE316" s="62"/>
      <c r="BF316" s="62"/>
      <c r="BG316" s="62"/>
      <c r="BH316" s="62"/>
      <c r="BI316" s="62"/>
      <c r="BJ316" s="62"/>
      <c r="BK316" s="62"/>
      <c r="BL316" s="62"/>
      <c r="BM316" s="62"/>
      <c r="BN316" s="62"/>
      <c r="BO316" s="62"/>
      <c r="BP316" s="62"/>
      <c r="BQ316" s="62"/>
      <c r="BR316" s="62"/>
      <c r="BS316" s="62"/>
      <c r="BT316" s="62"/>
      <c r="BU316" s="62"/>
      <c r="BV316" s="62"/>
      <c r="BW316" s="62"/>
      <c r="BX316" s="62"/>
      <c r="BY316" s="62"/>
      <c r="BZ316" s="62"/>
      <c r="CA316" s="62"/>
      <c r="CB316" s="62"/>
      <c r="CC316" s="62"/>
      <c r="CD316" s="62"/>
      <c r="CE316" s="62"/>
      <c r="CF316" s="62"/>
      <c r="CG316" s="62"/>
      <c r="CH316" s="62"/>
      <c r="CI316" s="62"/>
      <c r="CJ316" s="62"/>
      <c r="CK316" s="62"/>
      <c r="CL316" s="62"/>
      <c r="CM316" s="62"/>
      <c r="CN316" s="62"/>
      <c r="CO316" s="62"/>
      <c r="CP316" s="62"/>
      <c r="CQ316" s="62"/>
      <c r="CR316" s="62"/>
      <c r="CS316" s="62"/>
      <c r="CT316" s="62"/>
      <c r="CU316" s="62"/>
      <c r="CV316" s="62"/>
      <c r="CW316" s="62"/>
      <c r="CX316" s="62"/>
      <c r="CY316" s="62"/>
      <c r="CZ316" s="62"/>
      <c r="DA316" s="62"/>
      <c r="DB316" s="62"/>
      <c r="DC316" s="62"/>
      <c r="DD316" s="62"/>
      <c r="DE316" s="62"/>
      <c r="DF316" s="62"/>
      <c r="DG316" s="62"/>
      <c r="DH316" s="62"/>
      <c r="DI316" s="62"/>
      <c r="DJ316" s="62"/>
      <c r="DK316" s="62"/>
      <c r="DL316" s="62"/>
      <c r="DM316" s="62"/>
      <c r="DN316" s="62"/>
      <c r="DO316" s="62"/>
      <c r="DP316" s="62"/>
      <c r="DQ316" s="62"/>
      <c r="DR316" s="62"/>
      <c r="DS316" s="62"/>
      <c r="DT316" s="62"/>
      <c r="DU316" s="62"/>
      <c r="DV316" s="62"/>
      <c r="DW316" s="62"/>
      <c r="DX316" s="62"/>
      <c r="DY316" s="62"/>
      <c r="DZ316" s="62"/>
      <c r="EA316" s="62"/>
      <c r="EB316" s="62"/>
      <c r="EC316" s="62"/>
      <c r="ED316" s="62"/>
      <c r="EE316" s="62"/>
      <c r="EF316" s="62"/>
      <c r="EG316" s="62"/>
      <c r="EH316" s="62"/>
      <c r="EI316" s="62"/>
      <c r="EJ316" s="62"/>
      <c r="EK316" s="62"/>
      <c r="EL316" s="62"/>
      <c r="EM316" s="62"/>
      <c r="EN316" s="62"/>
    </row>
    <row r="317" spans="43:144" ht="14.4" x14ac:dyDescent="0.3">
      <c r="AQ317" s="62"/>
      <c r="AR317"/>
      <c r="AS317"/>
      <c r="AT317"/>
      <c r="AU317"/>
      <c r="AV317"/>
      <c r="AW317"/>
      <c r="AX317"/>
      <c r="AY317"/>
      <c r="AZ317"/>
      <c r="BA317"/>
      <c r="BB317"/>
      <c r="BC317"/>
      <c r="BD317"/>
      <c r="BE317" s="62"/>
      <c r="BF317" s="62"/>
      <c r="BG317" s="62"/>
      <c r="BH317" s="62"/>
      <c r="BI317" s="62"/>
      <c r="BJ317" s="62"/>
      <c r="BK317" s="62"/>
      <c r="BL317" s="62"/>
      <c r="BM317" s="62"/>
      <c r="BN317" s="62"/>
      <c r="BO317" s="62"/>
      <c r="BP317" s="62"/>
      <c r="BQ317" s="62"/>
      <c r="BR317" s="62"/>
      <c r="BS317" s="62"/>
      <c r="BT317" s="62"/>
      <c r="BU317" s="62"/>
      <c r="BV317" s="62"/>
      <c r="BW317" s="62"/>
      <c r="BX317" s="62"/>
      <c r="BY317" s="62"/>
      <c r="BZ317" s="62"/>
      <c r="CA317" s="62"/>
      <c r="CB317" s="62"/>
      <c r="CC317" s="62"/>
      <c r="CD317" s="62"/>
      <c r="CE317" s="62"/>
      <c r="CF317" s="62"/>
      <c r="CG317" s="62"/>
      <c r="CH317" s="62"/>
      <c r="CI317" s="62"/>
      <c r="CJ317" s="62"/>
      <c r="CK317" s="62"/>
      <c r="CL317" s="62"/>
      <c r="CM317" s="62"/>
      <c r="CN317" s="62"/>
      <c r="CO317" s="62"/>
      <c r="CP317" s="62"/>
      <c r="CQ317" s="62"/>
      <c r="CR317" s="62"/>
      <c r="CS317" s="62"/>
      <c r="CT317" s="62"/>
      <c r="CU317" s="62"/>
      <c r="CV317" s="62"/>
      <c r="CW317" s="62"/>
      <c r="CX317" s="62"/>
      <c r="CY317" s="62"/>
      <c r="CZ317" s="62"/>
      <c r="DA317" s="62"/>
      <c r="DB317" s="62"/>
      <c r="DC317" s="62"/>
      <c r="DD317" s="62"/>
      <c r="DE317" s="62"/>
      <c r="DF317" s="62"/>
      <c r="DG317" s="62"/>
      <c r="DH317" s="62"/>
      <c r="DI317" s="62"/>
      <c r="DJ317" s="62"/>
      <c r="DK317" s="62"/>
      <c r="DL317" s="62"/>
      <c r="DM317" s="62"/>
      <c r="DN317" s="62"/>
      <c r="DO317" s="62"/>
      <c r="DP317" s="62"/>
      <c r="DQ317" s="62"/>
      <c r="DR317" s="62"/>
      <c r="DS317" s="62"/>
      <c r="DT317" s="62"/>
      <c r="DU317" s="62"/>
      <c r="DV317" s="62"/>
      <c r="DW317" s="62"/>
      <c r="DX317" s="62"/>
      <c r="DY317" s="62"/>
      <c r="DZ317" s="62"/>
      <c r="EA317" s="62"/>
      <c r="EB317" s="62"/>
      <c r="EC317" s="62"/>
      <c r="ED317" s="62"/>
      <c r="EE317" s="62"/>
      <c r="EF317" s="62"/>
      <c r="EG317" s="62"/>
      <c r="EH317" s="62"/>
      <c r="EI317" s="62"/>
      <c r="EJ317" s="62"/>
      <c r="EK317" s="62"/>
      <c r="EL317" s="62"/>
      <c r="EM317" s="62"/>
      <c r="EN317" s="62"/>
    </row>
    <row r="318" spans="43:144" ht="14.4" x14ac:dyDescent="0.3">
      <c r="AQ318" s="62"/>
      <c r="AR318"/>
      <c r="AS318"/>
      <c r="AT318"/>
      <c r="AU318"/>
      <c r="AV318"/>
      <c r="AW318"/>
      <c r="AX318"/>
      <c r="AY318"/>
      <c r="AZ318"/>
      <c r="BA318"/>
      <c r="BB318"/>
      <c r="BC318"/>
      <c r="BD318"/>
      <c r="BE318" s="62"/>
      <c r="BF318" s="62"/>
      <c r="BG318" s="62"/>
      <c r="BH318" s="62"/>
      <c r="BI318" s="62"/>
      <c r="BJ318" s="62"/>
      <c r="BK318" s="62"/>
      <c r="BL318" s="62"/>
      <c r="BM318" s="62"/>
      <c r="BN318" s="62"/>
      <c r="BO318" s="62"/>
      <c r="BP318" s="62"/>
      <c r="BQ318" s="62"/>
      <c r="BR318" s="62"/>
      <c r="BS318" s="62"/>
      <c r="BT318" s="62"/>
      <c r="BU318" s="62"/>
      <c r="BV318" s="62"/>
      <c r="BW318" s="62"/>
      <c r="BX318" s="62"/>
      <c r="BY318" s="62"/>
      <c r="BZ318" s="62"/>
      <c r="CA318" s="62"/>
      <c r="CB318" s="62"/>
      <c r="CC318" s="62"/>
      <c r="CD318" s="62"/>
      <c r="CE318" s="62"/>
      <c r="CF318" s="62"/>
      <c r="CG318" s="62"/>
      <c r="CH318" s="62"/>
      <c r="CI318" s="62"/>
      <c r="CJ318" s="62"/>
      <c r="CK318" s="62"/>
      <c r="CL318" s="62"/>
      <c r="CM318" s="62"/>
      <c r="CN318" s="62"/>
      <c r="CO318" s="62"/>
      <c r="CP318" s="62"/>
      <c r="CQ318" s="62"/>
      <c r="CR318" s="62"/>
      <c r="CS318" s="62"/>
      <c r="CT318" s="62"/>
      <c r="CU318" s="62"/>
      <c r="CV318" s="62"/>
      <c r="CW318" s="62"/>
      <c r="CX318" s="62"/>
      <c r="CY318" s="62"/>
      <c r="CZ318" s="62"/>
      <c r="DA318" s="62"/>
      <c r="DB318" s="62"/>
      <c r="DC318" s="62"/>
      <c r="DD318" s="62"/>
      <c r="DE318" s="62"/>
      <c r="DF318" s="62"/>
      <c r="DG318" s="62"/>
      <c r="DH318" s="62"/>
      <c r="DI318" s="62"/>
      <c r="DJ318" s="62"/>
      <c r="DK318" s="62"/>
      <c r="DL318" s="62"/>
      <c r="DM318" s="62"/>
      <c r="DN318" s="62"/>
      <c r="DO318" s="62"/>
      <c r="DP318" s="62"/>
      <c r="DQ318" s="62"/>
      <c r="DR318" s="62"/>
      <c r="DS318" s="62"/>
      <c r="DT318" s="62"/>
      <c r="DU318" s="62"/>
      <c r="DV318" s="62"/>
      <c r="DW318" s="62"/>
      <c r="DX318" s="62"/>
      <c r="DY318" s="62"/>
      <c r="DZ318" s="62"/>
      <c r="EA318" s="62"/>
      <c r="EB318" s="62"/>
      <c r="EC318" s="62"/>
      <c r="ED318" s="62"/>
      <c r="EE318" s="62"/>
      <c r="EF318" s="62"/>
      <c r="EG318" s="62"/>
      <c r="EH318" s="62"/>
      <c r="EI318" s="62"/>
      <c r="EJ318" s="62"/>
      <c r="EK318" s="62"/>
      <c r="EL318" s="62"/>
      <c r="EM318" s="62"/>
      <c r="EN318" s="62"/>
    </row>
    <row r="319" spans="43:144" ht="14.4" x14ac:dyDescent="0.3">
      <c r="AQ319" s="62"/>
      <c r="AR319"/>
      <c r="AS319"/>
      <c r="AT319"/>
      <c r="AU319"/>
      <c r="AV319"/>
      <c r="AW319"/>
      <c r="AX319"/>
      <c r="AY319"/>
      <c r="AZ319"/>
      <c r="BA319"/>
      <c r="BB319"/>
      <c r="BC319"/>
      <c r="BD319"/>
      <c r="BE319" s="62"/>
      <c r="BF319" s="62"/>
      <c r="BG319" s="62"/>
      <c r="BH319" s="62"/>
      <c r="BI319" s="62"/>
      <c r="BJ319" s="62"/>
      <c r="BK319" s="62"/>
      <c r="BL319" s="62"/>
      <c r="BM319" s="62"/>
      <c r="BN319" s="62"/>
      <c r="BO319" s="62"/>
      <c r="BP319" s="62"/>
      <c r="BQ319" s="62"/>
      <c r="BR319" s="62"/>
      <c r="BS319" s="62"/>
      <c r="BT319" s="62"/>
      <c r="BU319" s="62"/>
      <c r="BV319" s="62"/>
      <c r="BW319" s="62"/>
      <c r="BX319" s="62"/>
      <c r="BY319" s="62"/>
      <c r="BZ319" s="62"/>
      <c r="CA319" s="62"/>
      <c r="CB319" s="62"/>
      <c r="CC319" s="62"/>
      <c r="CD319" s="62"/>
      <c r="CE319" s="62"/>
      <c r="CF319" s="62"/>
      <c r="CG319" s="62"/>
      <c r="CH319" s="62"/>
      <c r="CI319" s="62"/>
      <c r="CJ319" s="62"/>
      <c r="CK319" s="62"/>
      <c r="CL319" s="62"/>
      <c r="CM319" s="62"/>
      <c r="CN319" s="62"/>
      <c r="CO319" s="62"/>
      <c r="CP319" s="62"/>
      <c r="CQ319" s="62"/>
      <c r="CR319" s="62"/>
      <c r="CS319" s="62"/>
      <c r="CT319" s="62"/>
      <c r="CU319" s="62"/>
      <c r="CV319" s="62"/>
      <c r="CW319" s="62"/>
      <c r="CX319" s="62"/>
      <c r="CY319" s="62"/>
      <c r="CZ319" s="62"/>
      <c r="DA319" s="62"/>
      <c r="DB319" s="62"/>
      <c r="DC319" s="62"/>
      <c r="DD319" s="62"/>
      <c r="DE319" s="62"/>
      <c r="DF319" s="62"/>
      <c r="DG319" s="62"/>
      <c r="DH319" s="62"/>
      <c r="DI319" s="62"/>
      <c r="DJ319" s="62"/>
      <c r="DK319" s="62"/>
      <c r="DL319" s="62"/>
      <c r="DM319" s="62"/>
      <c r="DN319" s="62"/>
      <c r="DO319" s="62"/>
      <c r="DP319" s="62"/>
      <c r="DQ319" s="62"/>
      <c r="DR319" s="62"/>
      <c r="DS319" s="62"/>
      <c r="DT319" s="62"/>
      <c r="DU319" s="62"/>
      <c r="DV319" s="62"/>
      <c r="DW319" s="62"/>
      <c r="DX319" s="62"/>
      <c r="DY319" s="62"/>
      <c r="DZ319" s="62"/>
      <c r="EA319" s="62"/>
      <c r="EB319" s="62"/>
      <c r="EC319" s="62"/>
      <c r="ED319" s="62"/>
      <c r="EE319" s="62"/>
      <c r="EF319" s="62"/>
      <c r="EG319" s="62"/>
      <c r="EH319" s="62"/>
      <c r="EI319" s="62"/>
      <c r="EJ319" s="62"/>
      <c r="EK319" s="62"/>
      <c r="EL319" s="62"/>
      <c r="EM319" s="62"/>
      <c r="EN319" s="62"/>
    </row>
    <row r="320" spans="43:144" ht="14.4" x14ac:dyDescent="0.3">
      <c r="AQ320" s="62"/>
      <c r="AR320"/>
      <c r="AS320"/>
      <c r="AT320"/>
      <c r="AU320"/>
      <c r="AV320"/>
      <c r="AW320"/>
      <c r="AX320"/>
      <c r="AY320"/>
      <c r="AZ320"/>
      <c r="BA320"/>
      <c r="BB320"/>
      <c r="BC320"/>
      <c r="BD320"/>
      <c r="BE320" s="62"/>
      <c r="BF320" s="62"/>
      <c r="BG320" s="62"/>
      <c r="BH320" s="62"/>
      <c r="BI320" s="62"/>
      <c r="BJ320" s="62"/>
      <c r="BK320" s="62"/>
      <c r="BL320" s="62"/>
      <c r="BM320" s="62"/>
      <c r="BN320" s="62"/>
      <c r="BO320" s="62"/>
      <c r="BP320" s="62"/>
      <c r="BQ320" s="62"/>
      <c r="BR320" s="62"/>
      <c r="BS320" s="62"/>
      <c r="BT320" s="62"/>
      <c r="BU320" s="62"/>
      <c r="BV320" s="62"/>
      <c r="BW320" s="62"/>
      <c r="BX320" s="62"/>
      <c r="BY320" s="62"/>
      <c r="BZ320" s="62"/>
      <c r="CA320" s="62"/>
      <c r="CB320" s="62"/>
      <c r="CC320" s="62"/>
      <c r="CD320" s="62"/>
      <c r="CE320" s="62"/>
      <c r="CF320" s="62"/>
      <c r="CG320" s="62"/>
      <c r="CH320" s="62"/>
      <c r="CI320" s="62"/>
      <c r="CJ320" s="62"/>
      <c r="CK320" s="62"/>
      <c r="CL320" s="62"/>
      <c r="CM320" s="62"/>
      <c r="CN320" s="62"/>
      <c r="CO320" s="62"/>
      <c r="CP320" s="62"/>
      <c r="CQ320" s="62"/>
      <c r="CR320" s="62"/>
      <c r="CS320" s="62"/>
      <c r="CT320" s="62"/>
      <c r="CU320" s="62"/>
      <c r="CV320" s="62"/>
      <c r="CW320" s="62"/>
      <c r="CX320" s="62"/>
      <c r="CY320" s="62"/>
      <c r="CZ320" s="62"/>
      <c r="DA320" s="62"/>
      <c r="DB320" s="62"/>
      <c r="DC320" s="62"/>
      <c r="DD320" s="62"/>
      <c r="DE320" s="62"/>
      <c r="DF320" s="62"/>
      <c r="DG320" s="62"/>
      <c r="DH320" s="62"/>
      <c r="DI320" s="62"/>
      <c r="DJ320" s="62"/>
      <c r="DK320" s="62"/>
      <c r="DL320" s="62"/>
      <c r="DM320" s="62"/>
      <c r="DN320" s="62"/>
      <c r="DO320" s="62"/>
      <c r="DP320" s="62"/>
      <c r="DQ320" s="62"/>
      <c r="DR320" s="62"/>
      <c r="DS320" s="62"/>
      <c r="DT320" s="62"/>
      <c r="DU320" s="62"/>
      <c r="DV320" s="62"/>
      <c r="DW320" s="62"/>
      <c r="DX320" s="62"/>
      <c r="DY320" s="62"/>
      <c r="DZ320" s="62"/>
      <c r="EA320" s="62"/>
      <c r="EB320" s="62"/>
      <c r="EC320" s="62"/>
      <c r="ED320" s="62"/>
      <c r="EE320" s="62"/>
      <c r="EF320" s="62"/>
      <c r="EG320" s="62"/>
      <c r="EH320" s="62"/>
      <c r="EI320" s="62"/>
      <c r="EJ320" s="62"/>
      <c r="EK320" s="62"/>
      <c r="EL320" s="62"/>
      <c r="EM320" s="62"/>
      <c r="EN320" s="62"/>
    </row>
    <row r="321" spans="43:144" ht="14.4" x14ac:dyDescent="0.3">
      <c r="AQ321" s="62"/>
      <c r="AR321"/>
      <c r="AS321"/>
      <c r="AT321"/>
      <c r="AU321"/>
      <c r="AV321"/>
      <c r="AW321"/>
      <c r="AX321"/>
      <c r="AY321"/>
      <c r="AZ321"/>
      <c r="BA321"/>
      <c r="BB321"/>
      <c r="BC321"/>
      <c r="BD321"/>
      <c r="BE321" s="62"/>
      <c r="BF321" s="62"/>
      <c r="BG321" s="62"/>
      <c r="BH321" s="62"/>
      <c r="BI321" s="62"/>
      <c r="BJ321" s="62"/>
      <c r="BK321" s="62"/>
      <c r="BL321" s="62"/>
      <c r="BM321" s="62"/>
      <c r="BN321" s="62"/>
      <c r="BO321" s="62"/>
      <c r="BP321" s="62"/>
      <c r="BQ321" s="62"/>
      <c r="BR321" s="62"/>
      <c r="BS321" s="62"/>
      <c r="BT321" s="62"/>
      <c r="BU321" s="62"/>
      <c r="BV321" s="62"/>
      <c r="BW321" s="62"/>
      <c r="BX321" s="62"/>
      <c r="BY321" s="62"/>
      <c r="BZ321" s="62"/>
      <c r="CA321" s="62"/>
      <c r="CB321" s="62"/>
      <c r="CC321" s="62"/>
      <c r="CD321" s="62"/>
      <c r="CE321" s="62"/>
      <c r="CF321" s="62"/>
      <c r="CG321" s="62"/>
      <c r="CH321" s="62"/>
      <c r="CI321" s="62"/>
      <c r="CJ321" s="62"/>
      <c r="CK321" s="62"/>
      <c r="CL321" s="62"/>
      <c r="CM321" s="62"/>
      <c r="CN321" s="62"/>
      <c r="CO321" s="62"/>
      <c r="CP321" s="62"/>
      <c r="CQ321" s="62"/>
      <c r="CR321" s="62"/>
      <c r="CS321" s="62"/>
      <c r="CT321" s="62"/>
      <c r="CU321" s="62"/>
      <c r="CV321" s="62"/>
      <c r="CW321" s="62"/>
      <c r="CX321" s="62"/>
      <c r="CY321" s="62"/>
      <c r="CZ321" s="62"/>
      <c r="DA321" s="62"/>
      <c r="DB321" s="62"/>
      <c r="DC321" s="62"/>
      <c r="DD321" s="62"/>
      <c r="DE321" s="62"/>
      <c r="DF321" s="62"/>
      <c r="DG321" s="62"/>
      <c r="DH321" s="62"/>
      <c r="DI321" s="62"/>
      <c r="DJ321" s="62"/>
      <c r="DK321" s="62"/>
      <c r="DL321" s="62"/>
      <c r="DM321" s="62"/>
      <c r="DN321" s="62"/>
      <c r="DO321" s="62"/>
      <c r="DP321" s="62"/>
      <c r="DQ321" s="62"/>
      <c r="DR321" s="62"/>
      <c r="DS321" s="62"/>
      <c r="DT321" s="62"/>
      <c r="DU321" s="62"/>
      <c r="DV321" s="62"/>
      <c r="DW321" s="62"/>
      <c r="DX321" s="62"/>
      <c r="DY321" s="62"/>
      <c r="DZ321" s="62"/>
      <c r="EA321" s="62"/>
      <c r="EB321" s="62"/>
      <c r="EC321" s="62"/>
      <c r="ED321" s="62"/>
      <c r="EE321" s="62"/>
      <c r="EF321" s="62"/>
      <c r="EG321" s="62"/>
      <c r="EH321" s="62"/>
      <c r="EI321" s="62"/>
      <c r="EJ321" s="62"/>
      <c r="EK321" s="62"/>
      <c r="EL321" s="62"/>
      <c r="EM321" s="62"/>
      <c r="EN321" s="62"/>
    </row>
    <row r="322" spans="43:144" ht="14.4" x14ac:dyDescent="0.3">
      <c r="AQ322" s="62"/>
      <c r="AR322"/>
      <c r="AS322"/>
      <c r="AT322"/>
      <c r="AU322"/>
      <c r="AV322"/>
      <c r="AW322"/>
      <c r="AX322"/>
      <c r="AY322"/>
      <c r="AZ322"/>
      <c r="BA322"/>
      <c r="BB322"/>
      <c r="BC322"/>
      <c r="BD322"/>
      <c r="BE322" s="62"/>
      <c r="BF322" s="62"/>
      <c r="BG322" s="62"/>
      <c r="BH322" s="62"/>
      <c r="BI322" s="62"/>
      <c r="BJ322" s="62"/>
      <c r="BK322" s="62"/>
      <c r="BL322" s="62"/>
      <c r="BM322" s="62"/>
      <c r="BN322" s="62"/>
      <c r="BO322" s="62"/>
      <c r="BP322" s="62"/>
      <c r="BQ322" s="62"/>
      <c r="BR322" s="62"/>
      <c r="BS322" s="62"/>
      <c r="BT322" s="62"/>
      <c r="BU322" s="62"/>
      <c r="BV322" s="62"/>
      <c r="BW322" s="62"/>
      <c r="BX322" s="62"/>
      <c r="BY322" s="62"/>
      <c r="BZ322" s="62"/>
      <c r="CA322" s="62"/>
      <c r="CB322" s="62"/>
      <c r="CC322" s="62"/>
      <c r="CD322" s="62"/>
      <c r="CE322" s="62"/>
      <c r="CF322" s="62"/>
      <c r="CG322" s="62"/>
      <c r="CH322" s="62"/>
      <c r="CI322" s="62"/>
      <c r="CJ322" s="62"/>
      <c r="CK322" s="62"/>
      <c r="CL322" s="62"/>
      <c r="CM322" s="62"/>
      <c r="CN322" s="62"/>
      <c r="CO322" s="62"/>
      <c r="CP322" s="62"/>
      <c r="CQ322" s="62"/>
      <c r="CR322" s="62"/>
      <c r="CS322" s="62"/>
      <c r="CT322" s="62"/>
      <c r="CU322" s="62"/>
      <c r="CV322" s="62"/>
      <c r="CW322" s="62"/>
      <c r="CX322" s="62"/>
      <c r="CY322" s="62"/>
      <c r="CZ322" s="62"/>
      <c r="DA322" s="62"/>
      <c r="DB322" s="62"/>
      <c r="DC322" s="62"/>
      <c r="DD322" s="62"/>
      <c r="DE322" s="62"/>
      <c r="DF322" s="62"/>
      <c r="DG322" s="62"/>
      <c r="DH322" s="62"/>
      <c r="DI322" s="62"/>
      <c r="DJ322" s="62"/>
      <c r="DK322" s="62"/>
      <c r="DL322" s="62"/>
      <c r="DM322" s="62"/>
      <c r="DN322" s="62"/>
      <c r="DO322" s="62"/>
      <c r="DP322" s="62"/>
      <c r="DQ322" s="62"/>
      <c r="DR322" s="62"/>
      <c r="DS322" s="62"/>
      <c r="DT322" s="62"/>
      <c r="DU322" s="62"/>
      <c r="DV322" s="62"/>
      <c r="DW322" s="62"/>
      <c r="DX322" s="62"/>
      <c r="DY322" s="62"/>
      <c r="DZ322" s="62"/>
      <c r="EA322" s="62"/>
      <c r="EB322" s="62"/>
      <c r="EC322" s="62"/>
      <c r="ED322" s="62"/>
      <c r="EE322" s="62"/>
      <c r="EF322" s="62"/>
      <c r="EG322" s="62"/>
      <c r="EH322" s="62"/>
      <c r="EI322" s="62"/>
      <c r="EJ322" s="62"/>
      <c r="EK322" s="62"/>
      <c r="EL322" s="62"/>
      <c r="EM322" s="62"/>
      <c r="EN322" s="62"/>
    </row>
    <row r="323" spans="43:144" ht="14.4" x14ac:dyDescent="0.3">
      <c r="AQ323" s="62"/>
      <c r="AR323"/>
      <c r="AS323"/>
      <c r="AT323"/>
      <c r="AU323"/>
      <c r="AV323"/>
      <c r="AW323"/>
      <c r="AX323"/>
      <c r="AY323"/>
      <c r="AZ323"/>
      <c r="BA323"/>
      <c r="BB323"/>
      <c r="BC323"/>
      <c r="BD323"/>
      <c r="BE323" s="62"/>
      <c r="BF323" s="62"/>
      <c r="BG323" s="62"/>
      <c r="BH323" s="62"/>
      <c r="BI323" s="62"/>
      <c r="BJ323" s="62"/>
      <c r="BK323" s="62"/>
      <c r="BL323" s="62"/>
      <c r="BM323" s="62"/>
      <c r="BN323" s="62"/>
      <c r="BO323" s="62"/>
      <c r="BP323" s="62"/>
      <c r="BQ323" s="62"/>
      <c r="BR323" s="62"/>
      <c r="BS323" s="62"/>
      <c r="BT323" s="62"/>
      <c r="BU323" s="62"/>
      <c r="BV323" s="62"/>
      <c r="BW323" s="62"/>
      <c r="BX323" s="62"/>
      <c r="BY323" s="62"/>
      <c r="BZ323" s="62"/>
      <c r="CA323" s="62"/>
      <c r="CB323" s="62"/>
      <c r="CC323" s="62"/>
      <c r="CD323" s="62"/>
      <c r="CE323" s="62"/>
      <c r="CF323" s="62"/>
      <c r="CG323" s="62"/>
      <c r="CH323" s="62"/>
      <c r="CI323" s="62"/>
      <c r="CJ323" s="62"/>
      <c r="CK323" s="62"/>
      <c r="CL323" s="62"/>
      <c r="CM323" s="62"/>
      <c r="CN323" s="62"/>
      <c r="CO323" s="62"/>
      <c r="CP323" s="62"/>
      <c r="CQ323" s="62"/>
      <c r="CR323" s="62"/>
      <c r="CS323" s="62"/>
      <c r="CT323" s="62"/>
      <c r="CU323" s="62"/>
      <c r="CV323" s="62"/>
      <c r="CW323" s="62"/>
      <c r="CX323" s="62"/>
      <c r="CY323" s="62"/>
      <c r="CZ323" s="62"/>
      <c r="DA323" s="62"/>
      <c r="DB323" s="62"/>
      <c r="DC323" s="62"/>
      <c r="DD323" s="62"/>
      <c r="DE323" s="62"/>
      <c r="DF323" s="62"/>
      <c r="DG323" s="62"/>
      <c r="DH323" s="62"/>
      <c r="DI323" s="62"/>
      <c r="DJ323" s="62"/>
      <c r="DK323" s="62"/>
      <c r="DL323" s="62"/>
      <c r="DM323" s="62"/>
      <c r="DN323" s="62"/>
      <c r="DO323" s="62"/>
      <c r="DP323" s="62"/>
      <c r="DQ323" s="62"/>
      <c r="DR323" s="62"/>
      <c r="DS323" s="62"/>
      <c r="DT323" s="62"/>
      <c r="DU323" s="62"/>
      <c r="DV323" s="62"/>
      <c r="DW323" s="62"/>
      <c r="DX323" s="62"/>
      <c r="DY323" s="62"/>
      <c r="DZ323" s="62"/>
      <c r="EA323" s="62"/>
      <c r="EB323" s="62"/>
      <c r="EC323" s="62"/>
      <c r="ED323" s="62"/>
      <c r="EE323" s="62"/>
      <c r="EF323" s="62"/>
      <c r="EG323" s="62"/>
      <c r="EH323" s="62"/>
      <c r="EI323" s="62"/>
      <c r="EJ323" s="62"/>
      <c r="EK323" s="62"/>
      <c r="EL323" s="62"/>
      <c r="EM323" s="62"/>
      <c r="EN323" s="62"/>
    </row>
    <row r="324" spans="43:144" ht="14.4" x14ac:dyDescent="0.3">
      <c r="AQ324" s="62"/>
      <c r="AR324"/>
      <c r="AS324"/>
      <c r="AT324"/>
      <c r="AU324"/>
      <c r="AV324"/>
      <c r="AW324"/>
      <c r="AX324"/>
      <c r="AY324"/>
      <c r="AZ324"/>
      <c r="BA324"/>
      <c r="BB324"/>
      <c r="BC324"/>
      <c r="BD324"/>
      <c r="BE324" s="62"/>
      <c r="BF324" s="62"/>
      <c r="BG324" s="62"/>
      <c r="BH324" s="62"/>
      <c r="BI324" s="62"/>
      <c r="BJ324" s="62"/>
      <c r="BK324" s="62"/>
      <c r="BL324" s="62"/>
      <c r="BM324" s="62"/>
      <c r="BN324" s="62"/>
      <c r="BO324" s="62"/>
      <c r="BP324" s="62"/>
      <c r="BQ324" s="62"/>
      <c r="BR324" s="62"/>
      <c r="BS324" s="62"/>
      <c r="BT324" s="62"/>
      <c r="BU324" s="62"/>
      <c r="BV324" s="62"/>
      <c r="BW324" s="62"/>
      <c r="BX324" s="62"/>
      <c r="BY324" s="62"/>
      <c r="BZ324" s="62"/>
      <c r="CA324" s="62"/>
      <c r="CB324" s="62"/>
      <c r="CC324" s="62"/>
      <c r="CD324" s="62"/>
      <c r="CE324" s="62"/>
      <c r="CF324" s="62"/>
      <c r="CG324" s="62"/>
      <c r="CH324" s="62"/>
      <c r="CI324" s="62"/>
      <c r="CJ324" s="62"/>
      <c r="CK324" s="62"/>
      <c r="CL324" s="62"/>
      <c r="CM324" s="62"/>
      <c r="CN324" s="62"/>
      <c r="CO324" s="62"/>
      <c r="CP324" s="62"/>
      <c r="CQ324" s="62"/>
      <c r="CR324" s="62"/>
      <c r="CS324" s="62"/>
      <c r="CT324" s="62"/>
      <c r="CU324" s="62"/>
      <c r="CV324" s="62"/>
      <c r="CW324" s="62"/>
      <c r="CX324" s="62"/>
      <c r="CY324" s="62"/>
      <c r="CZ324" s="62"/>
      <c r="DA324" s="62"/>
      <c r="DB324" s="62"/>
      <c r="DC324" s="62"/>
      <c r="DD324" s="62"/>
      <c r="DE324" s="62"/>
      <c r="DF324" s="62"/>
      <c r="DG324" s="62"/>
      <c r="DH324" s="62"/>
      <c r="DI324" s="62"/>
      <c r="DJ324" s="62"/>
      <c r="DK324" s="62"/>
      <c r="DL324" s="62"/>
      <c r="DM324" s="62"/>
      <c r="DN324" s="62"/>
      <c r="DO324" s="62"/>
      <c r="DP324" s="62"/>
      <c r="DQ324" s="62"/>
      <c r="DR324" s="62"/>
      <c r="DS324" s="62"/>
      <c r="DT324" s="62"/>
      <c r="DU324" s="62"/>
      <c r="DV324" s="62"/>
      <c r="DW324" s="62"/>
      <c r="DX324" s="62"/>
      <c r="DY324" s="62"/>
      <c r="DZ324" s="62"/>
      <c r="EA324" s="62"/>
      <c r="EB324" s="62"/>
      <c r="EC324" s="62"/>
      <c r="ED324" s="62"/>
      <c r="EE324" s="62"/>
      <c r="EF324" s="62"/>
      <c r="EG324" s="62"/>
      <c r="EH324" s="62"/>
      <c r="EI324" s="62"/>
      <c r="EJ324" s="62"/>
      <c r="EK324" s="62"/>
      <c r="EL324" s="62"/>
      <c r="EM324" s="62"/>
      <c r="EN324" s="62"/>
    </row>
    <row r="325" spans="43:144" ht="14.4" x14ac:dyDescent="0.3">
      <c r="AQ325" s="62"/>
      <c r="AR325"/>
      <c r="AS325"/>
      <c r="AT325"/>
      <c r="AU325"/>
      <c r="AV325"/>
      <c r="AW325"/>
      <c r="AX325"/>
      <c r="AY325"/>
      <c r="AZ325"/>
      <c r="BA325"/>
      <c r="BB325"/>
      <c r="BC325"/>
      <c r="BD325"/>
      <c r="BE325" s="62"/>
      <c r="BF325" s="62"/>
      <c r="BG325" s="62"/>
      <c r="BH325" s="62"/>
      <c r="BI325" s="62"/>
      <c r="BJ325" s="62"/>
      <c r="BK325" s="62"/>
      <c r="BL325" s="62"/>
      <c r="BM325" s="62"/>
      <c r="BN325" s="62"/>
      <c r="BO325" s="62"/>
      <c r="BP325" s="62"/>
      <c r="BQ325" s="62"/>
      <c r="BR325" s="62"/>
      <c r="BS325" s="62"/>
      <c r="BT325" s="62"/>
      <c r="BU325" s="62"/>
      <c r="BV325" s="62"/>
      <c r="BW325" s="62"/>
      <c r="BX325" s="62"/>
      <c r="BY325" s="62"/>
      <c r="BZ325" s="62"/>
      <c r="CA325" s="62"/>
      <c r="CB325" s="62"/>
      <c r="CC325" s="62"/>
      <c r="CD325" s="62"/>
      <c r="CE325" s="62"/>
      <c r="CF325" s="62"/>
      <c r="CG325" s="62"/>
      <c r="CH325" s="62"/>
      <c r="CI325" s="62"/>
      <c r="CJ325" s="62"/>
      <c r="CK325" s="62"/>
      <c r="CL325" s="62"/>
      <c r="CM325" s="62"/>
      <c r="CN325" s="62"/>
      <c r="CO325" s="62"/>
      <c r="CP325" s="62"/>
      <c r="CQ325" s="62"/>
      <c r="CR325" s="62"/>
      <c r="CS325" s="62"/>
      <c r="CT325" s="62"/>
      <c r="CU325" s="62"/>
      <c r="CV325" s="62"/>
      <c r="CW325" s="62"/>
      <c r="CX325" s="62"/>
      <c r="CY325" s="62"/>
      <c r="CZ325" s="62"/>
      <c r="DA325" s="62"/>
      <c r="DB325" s="62"/>
      <c r="DC325" s="62"/>
      <c r="DD325" s="62"/>
      <c r="DE325" s="62"/>
      <c r="DF325" s="62"/>
      <c r="DG325" s="62"/>
      <c r="DH325" s="62"/>
      <c r="DI325" s="62"/>
      <c r="DJ325" s="62"/>
      <c r="DK325" s="62"/>
      <c r="DL325" s="62"/>
      <c r="DM325" s="62"/>
      <c r="DN325" s="62"/>
      <c r="DO325" s="62"/>
      <c r="DP325" s="62"/>
      <c r="DQ325" s="62"/>
      <c r="DR325" s="62"/>
      <c r="DS325" s="62"/>
      <c r="DT325" s="62"/>
      <c r="DU325" s="62"/>
      <c r="DV325" s="62"/>
      <c r="DW325" s="62"/>
      <c r="DX325" s="62"/>
      <c r="DY325" s="62"/>
      <c r="DZ325" s="62"/>
      <c r="EA325" s="62"/>
      <c r="EB325" s="62"/>
      <c r="EC325" s="62"/>
      <c r="ED325" s="62"/>
      <c r="EE325" s="62"/>
      <c r="EF325" s="62"/>
      <c r="EG325" s="62"/>
      <c r="EH325" s="62"/>
      <c r="EI325" s="62"/>
      <c r="EJ325" s="62"/>
      <c r="EK325" s="62"/>
      <c r="EL325" s="62"/>
      <c r="EM325" s="62"/>
      <c r="EN325" s="62"/>
    </row>
    <row r="326" spans="43:144" ht="14.4" x14ac:dyDescent="0.3">
      <c r="AQ326" s="62"/>
      <c r="AR326"/>
      <c r="AS326"/>
      <c r="AT326"/>
      <c r="AU326"/>
      <c r="AV326"/>
      <c r="AW326"/>
      <c r="AX326"/>
      <c r="AY326"/>
      <c r="AZ326"/>
      <c r="BA326"/>
      <c r="BB326"/>
      <c r="BC326"/>
      <c r="BD326"/>
      <c r="BE326" s="62"/>
      <c r="BF326" s="62"/>
      <c r="BG326" s="62"/>
      <c r="BH326" s="62"/>
      <c r="BI326" s="62"/>
      <c r="BJ326" s="62"/>
      <c r="BK326" s="62"/>
      <c r="BL326" s="62"/>
      <c r="BM326" s="62"/>
      <c r="BN326" s="62"/>
      <c r="BO326" s="62"/>
      <c r="BP326" s="62"/>
      <c r="BQ326" s="62"/>
      <c r="BR326" s="62"/>
      <c r="BS326" s="62"/>
      <c r="BT326" s="62"/>
      <c r="BU326" s="62"/>
      <c r="BV326" s="62"/>
      <c r="BW326" s="62"/>
      <c r="BX326" s="62"/>
      <c r="BY326" s="62"/>
      <c r="BZ326" s="62"/>
      <c r="CA326" s="62"/>
      <c r="CB326" s="62"/>
      <c r="CC326" s="62"/>
      <c r="CD326" s="62"/>
      <c r="CE326" s="62"/>
      <c r="CF326" s="62"/>
      <c r="CG326" s="62"/>
      <c r="CH326" s="62"/>
      <c r="CI326" s="62"/>
      <c r="CJ326" s="62"/>
      <c r="CK326" s="62"/>
      <c r="CL326" s="62"/>
      <c r="CM326" s="62"/>
      <c r="CN326" s="62"/>
      <c r="CO326" s="62"/>
      <c r="CP326" s="62"/>
      <c r="CQ326" s="62"/>
      <c r="CR326" s="62"/>
      <c r="CS326" s="62"/>
      <c r="CT326" s="62"/>
      <c r="CU326" s="62"/>
      <c r="CV326" s="62"/>
      <c r="CW326" s="62"/>
      <c r="CX326" s="62"/>
      <c r="CY326" s="62"/>
      <c r="CZ326" s="62"/>
      <c r="DA326" s="62"/>
      <c r="DB326" s="62"/>
      <c r="DC326" s="62"/>
      <c r="DD326" s="62"/>
      <c r="DE326" s="62"/>
      <c r="DF326" s="62"/>
      <c r="DG326" s="62"/>
      <c r="DH326" s="62"/>
      <c r="DI326" s="62"/>
      <c r="DJ326" s="62"/>
      <c r="DK326" s="62"/>
      <c r="DL326" s="62"/>
      <c r="DM326" s="62"/>
      <c r="DN326" s="62"/>
      <c r="DO326" s="62"/>
      <c r="DP326" s="62"/>
      <c r="DQ326" s="62"/>
      <c r="DR326" s="62"/>
      <c r="DS326" s="62"/>
      <c r="DT326" s="62"/>
      <c r="DU326" s="62"/>
      <c r="DV326" s="62"/>
      <c r="DW326" s="62"/>
      <c r="DX326" s="62"/>
      <c r="DY326" s="62"/>
      <c r="DZ326" s="62"/>
      <c r="EA326" s="62"/>
      <c r="EB326" s="62"/>
      <c r="EC326" s="62"/>
      <c r="ED326" s="62"/>
      <c r="EE326" s="62"/>
      <c r="EF326" s="62"/>
      <c r="EG326" s="62"/>
      <c r="EH326" s="62"/>
      <c r="EI326" s="62"/>
      <c r="EJ326" s="62"/>
      <c r="EK326" s="62"/>
      <c r="EL326" s="62"/>
      <c r="EM326" s="62"/>
      <c r="EN326" s="62"/>
    </row>
    <row r="327" spans="43:144" ht="14.4" x14ac:dyDescent="0.3">
      <c r="AQ327" s="62"/>
      <c r="AR327"/>
      <c r="AS327"/>
      <c r="AT327"/>
      <c r="AU327"/>
      <c r="AV327"/>
      <c r="AW327"/>
      <c r="AX327"/>
      <c r="AY327"/>
      <c r="AZ327"/>
      <c r="BA327"/>
      <c r="BB327"/>
      <c r="BC327"/>
      <c r="BD327"/>
      <c r="BE327" s="62"/>
      <c r="BF327" s="62"/>
      <c r="BG327" s="62"/>
      <c r="BH327" s="62"/>
      <c r="BI327" s="62"/>
      <c r="BJ327" s="62"/>
      <c r="BK327" s="62"/>
      <c r="BL327" s="62"/>
      <c r="BM327" s="62"/>
      <c r="BN327" s="62"/>
      <c r="BO327" s="62"/>
      <c r="BP327" s="62"/>
      <c r="BQ327" s="62"/>
      <c r="BR327" s="62"/>
      <c r="BS327" s="62"/>
      <c r="BT327" s="62"/>
      <c r="BU327" s="62"/>
      <c r="BV327" s="62"/>
      <c r="BW327" s="62"/>
      <c r="BX327" s="62"/>
      <c r="BY327" s="62"/>
      <c r="BZ327" s="62"/>
      <c r="CA327" s="62"/>
      <c r="CB327" s="62"/>
      <c r="CC327" s="62"/>
      <c r="CD327" s="62"/>
      <c r="CE327" s="62"/>
      <c r="CF327" s="62"/>
      <c r="CG327" s="62"/>
      <c r="CH327" s="62"/>
      <c r="CI327" s="62"/>
      <c r="CJ327" s="62"/>
      <c r="CK327" s="62"/>
      <c r="CL327" s="62"/>
      <c r="CM327" s="62"/>
      <c r="CN327" s="62"/>
      <c r="CO327" s="62"/>
      <c r="CP327" s="62"/>
      <c r="CQ327" s="62"/>
      <c r="CR327" s="62"/>
      <c r="CS327" s="62"/>
      <c r="CT327" s="62"/>
      <c r="CU327" s="62"/>
      <c r="CV327" s="62"/>
      <c r="CW327" s="62"/>
      <c r="CX327" s="62"/>
      <c r="CY327" s="62"/>
      <c r="CZ327" s="62"/>
      <c r="DA327" s="62"/>
      <c r="DB327" s="62"/>
      <c r="DC327" s="62"/>
      <c r="DD327" s="62"/>
      <c r="DE327" s="62"/>
      <c r="DF327" s="62"/>
      <c r="DG327" s="62"/>
      <c r="DH327" s="62"/>
      <c r="DI327" s="62"/>
      <c r="DJ327" s="62"/>
      <c r="DK327" s="62"/>
      <c r="DL327" s="62"/>
      <c r="DM327" s="62"/>
      <c r="DN327" s="62"/>
      <c r="DO327" s="62"/>
      <c r="DP327" s="62"/>
      <c r="DQ327" s="62"/>
      <c r="DR327" s="62"/>
      <c r="DS327" s="62"/>
      <c r="DT327" s="62"/>
      <c r="DU327" s="62"/>
      <c r="DV327" s="62"/>
      <c r="DW327" s="62"/>
      <c r="DX327" s="62"/>
      <c r="DY327" s="62"/>
      <c r="DZ327" s="62"/>
      <c r="EA327" s="62"/>
      <c r="EB327" s="62"/>
      <c r="EC327" s="62"/>
      <c r="ED327" s="62"/>
      <c r="EE327" s="62"/>
      <c r="EF327" s="62"/>
      <c r="EG327" s="62"/>
      <c r="EH327" s="62"/>
      <c r="EI327" s="62"/>
      <c r="EJ327" s="62"/>
      <c r="EK327" s="62"/>
      <c r="EL327" s="62"/>
      <c r="EM327" s="62"/>
      <c r="EN327" s="62"/>
    </row>
    <row r="328" spans="43:144" ht="14.4" x14ac:dyDescent="0.3">
      <c r="AQ328" s="62"/>
      <c r="AR328"/>
      <c r="AS328"/>
      <c r="AT328"/>
      <c r="AU328"/>
      <c r="AV328"/>
      <c r="AW328"/>
      <c r="AX328"/>
      <c r="AY328"/>
      <c r="AZ328"/>
      <c r="BA328"/>
      <c r="BB328"/>
      <c r="BC328"/>
      <c r="BD328"/>
      <c r="BE328" s="62"/>
      <c r="BF328" s="62"/>
      <c r="BG328" s="62"/>
      <c r="BH328" s="62"/>
      <c r="BI328" s="62"/>
      <c r="BJ328" s="62"/>
      <c r="BK328" s="62"/>
      <c r="BL328" s="62"/>
      <c r="BM328" s="62"/>
      <c r="BN328" s="62"/>
      <c r="BO328" s="62"/>
      <c r="BP328" s="62"/>
      <c r="BQ328" s="62"/>
      <c r="BR328" s="62"/>
      <c r="BS328" s="62"/>
      <c r="BT328" s="62"/>
      <c r="BU328" s="62"/>
      <c r="BV328" s="62"/>
      <c r="BW328" s="62"/>
      <c r="BX328" s="62"/>
      <c r="BY328" s="62"/>
      <c r="BZ328" s="62"/>
      <c r="CA328" s="62"/>
      <c r="CB328" s="62"/>
      <c r="CC328" s="62"/>
      <c r="CD328" s="62"/>
      <c r="CE328" s="62"/>
      <c r="CF328" s="62"/>
      <c r="CG328" s="62"/>
      <c r="CH328" s="62"/>
      <c r="CI328" s="62"/>
      <c r="CJ328" s="62"/>
      <c r="CK328" s="62"/>
      <c r="CL328" s="62"/>
      <c r="CM328" s="62"/>
      <c r="CN328" s="62"/>
      <c r="CO328" s="62"/>
      <c r="CP328" s="62"/>
      <c r="CQ328" s="62"/>
      <c r="CR328" s="62"/>
      <c r="CS328" s="62"/>
      <c r="CT328" s="62"/>
      <c r="CU328" s="62"/>
      <c r="CV328" s="62"/>
      <c r="CW328" s="62"/>
      <c r="CX328" s="62"/>
      <c r="CY328" s="62"/>
      <c r="CZ328" s="62"/>
      <c r="DA328" s="62"/>
      <c r="DB328" s="62"/>
      <c r="DC328" s="62"/>
      <c r="DD328" s="62"/>
      <c r="DE328" s="62"/>
      <c r="DF328" s="62"/>
      <c r="DG328" s="62"/>
      <c r="DH328" s="62"/>
      <c r="DI328" s="62"/>
      <c r="DJ328" s="62"/>
      <c r="DK328" s="62"/>
      <c r="DL328" s="62"/>
      <c r="DM328" s="62"/>
      <c r="DN328" s="62"/>
      <c r="DO328" s="62"/>
      <c r="DP328" s="62"/>
      <c r="DQ328" s="62"/>
      <c r="DR328" s="62"/>
      <c r="DS328" s="62"/>
      <c r="DT328" s="62"/>
      <c r="DU328" s="62"/>
      <c r="DV328" s="62"/>
      <c r="DW328" s="62"/>
      <c r="DX328" s="62"/>
      <c r="DY328" s="62"/>
      <c r="DZ328" s="62"/>
      <c r="EA328" s="62"/>
      <c r="EB328" s="62"/>
      <c r="EC328" s="62"/>
      <c r="ED328" s="62"/>
      <c r="EE328" s="62"/>
      <c r="EF328" s="62"/>
      <c r="EG328" s="62"/>
      <c r="EH328" s="62"/>
      <c r="EI328" s="62"/>
      <c r="EJ328" s="62"/>
      <c r="EK328" s="62"/>
      <c r="EL328" s="62"/>
      <c r="EM328" s="62"/>
      <c r="EN328" s="62"/>
    </row>
    <row r="329" spans="43:144" ht="14.4" x14ac:dyDescent="0.3">
      <c r="AQ329" s="62"/>
      <c r="AR329"/>
      <c r="AS329"/>
      <c r="AT329"/>
      <c r="AU329"/>
      <c r="AV329"/>
      <c r="AW329"/>
      <c r="AX329"/>
      <c r="AY329"/>
      <c r="AZ329"/>
      <c r="BA329"/>
      <c r="BB329"/>
      <c r="BC329"/>
      <c r="BD329"/>
      <c r="BE329" s="62"/>
      <c r="BF329" s="62"/>
      <c r="BG329" s="62"/>
      <c r="BH329" s="62"/>
      <c r="BI329" s="62"/>
      <c r="BJ329" s="62"/>
      <c r="BK329" s="62"/>
      <c r="BL329" s="62"/>
      <c r="BM329" s="62"/>
      <c r="BN329" s="62"/>
      <c r="BO329" s="62"/>
      <c r="BP329" s="62"/>
      <c r="BQ329" s="62"/>
      <c r="BR329" s="62"/>
      <c r="BS329" s="62"/>
      <c r="BT329" s="62"/>
      <c r="BU329" s="62"/>
      <c r="BV329" s="62"/>
      <c r="BW329" s="62"/>
      <c r="BX329" s="62"/>
      <c r="BY329" s="62"/>
      <c r="BZ329" s="62"/>
      <c r="CA329" s="62"/>
      <c r="CB329" s="62"/>
      <c r="CC329" s="62"/>
      <c r="CD329" s="62"/>
      <c r="CE329" s="62"/>
      <c r="CF329" s="62"/>
      <c r="CG329" s="62"/>
      <c r="CH329" s="62"/>
      <c r="CI329" s="62"/>
      <c r="CJ329" s="62"/>
      <c r="CK329" s="62"/>
      <c r="CL329" s="62"/>
      <c r="CM329" s="62"/>
      <c r="CN329" s="62"/>
      <c r="CO329" s="62"/>
      <c r="CP329" s="62"/>
      <c r="CQ329" s="62"/>
      <c r="CR329" s="62"/>
      <c r="CS329" s="62"/>
      <c r="CT329" s="62"/>
      <c r="CU329" s="62"/>
      <c r="CV329" s="62"/>
      <c r="CW329" s="62"/>
      <c r="CX329" s="62"/>
      <c r="CY329" s="62"/>
      <c r="CZ329" s="62"/>
      <c r="DA329" s="62"/>
      <c r="DB329" s="62"/>
      <c r="DC329" s="62"/>
      <c r="DD329" s="62"/>
      <c r="DE329" s="62"/>
      <c r="DF329" s="62"/>
      <c r="DG329" s="62"/>
      <c r="DH329" s="62"/>
      <c r="DI329" s="62"/>
      <c r="DJ329" s="62"/>
      <c r="DK329" s="62"/>
      <c r="DL329" s="62"/>
      <c r="DM329" s="62"/>
      <c r="DN329" s="62"/>
      <c r="DO329" s="62"/>
      <c r="DP329" s="62"/>
      <c r="DQ329" s="62"/>
      <c r="DR329" s="62"/>
      <c r="DS329" s="62"/>
      <c r="DT329" s="62"/>
      <c r="DU329" s="62"/>
      <c r="DV329" s="62"/>
      <c r="DW329" s="62"/>
      <c r="DX329" s="62"/>
      <c r="DY329" s="62"/>
      <c r="DZ329" s="62"/>
      <c r="EA329" s="62"/>
      <c r="EB329" s="62"/>
      <c r="EC329" s="62"/>
      <c r="ED329" s="62"/>
      <c r="EE329" s="62"/>
      <c r="EF329" s="62"/>
      <c r="EG329" s="62"/>
      <c r="EH329" s="62"/>
      <c r="EI329" s="62"/>
      <c r="EJ329" s="62"/>
      <c r="EK329" s="62"/>
      <c r="EL329" s="62"/>
      <c r="EM329" s="62"/>
      <c r="EN329" s="62"/>
    </row>
    <row r="330" spans="43:144" ht="14.4" x14ac:dyDescent="0.3">
      <c r="AQ330" s="62"/>
      <c r="AR330"/>
      <c r="AS330"/>
      <c r="AT330"/>
      <c r="AU330"/>
      <c r="AV330"/>
      <c r="AW330"/>
      <c r="AX330"/>
      <c r="AY330"/>
      <c r="AZ330"/>
      <c r="BA330"/>
      <c r="BB330"/>
      <c r="BC330"/>
      <c r="BD330"/>
      <c r="BE330" s="62"/>
      <c r="BF330" s="62"/>
      <c r="BG330" s="62"/>
      <c r="BH330" s="62"/>
      <c r="BI330" s="62"/>
      <c r="BJ330" s="62"/>
      <c r="BK330" s="62"/>
      <c r="BL330" s="62"/>
      <c r="BM330" s="62"/>
      <c r="BN330" s="62"/>
      <c r="BO330" s="62"/>
      <c r="BP330" s="62"/>
      <c r="BQ330" s="62"/>
      <c r="BR330" s="62"/>
      <c r="BS330" s="62"/>
      <c r="BT330" s="62"/>
      <c r="BU330" s="62"/>
      <c r="BV330" s="62"/>
      <c r="BW330" s="62"/>
      <c r="BX330" s="62"/>
      <c r="BY330" s="62"/>
      <c r="BZ330" s="62"/>
      <c r="CA330" s="62"/>
      <c r="CB330" s="62"/>
      <c r="CC330" s="62"/>
      <c r="CD330" s="62"/>
      <c r="CE330" s="62"/>
      <c r="CF330" s="62"/>
      <c r="CG330" s="62"/>
      <c r="CH330" s="62"/>
      <c r="CI330" s="62"/>
      <c r="CJ330" s="62"/>
      <c r="CK330" s="62"/>
      <c r="CL330" s="62"/>
      <c r="CM330" s="62"/>
      <c r="CN330" s="62"/>
      <c r="CO330" s="62"/>
      <c r="CP330" s="62"/>
      <c r="CQ330" s="62"/>
      <c r="CR330" s="62"/>
      <c r="CS330" s="62"/>
      <c r="CT330" s="62"/>
      <c r="CU330" s="62"/>
      <c r="CV330" s="62"/>
      <c r="CW330" s="62"/>
      <c r="CX330" s="62"/>
      <c r="CY330" s="62"/>
      <c r="CZ330" s="62"/>
      <c r="DA330" s="62"/>
      <c r="DB330" s="62"/>
      <c r="DC330" s="62"/>
      <c r="DD330" s="62"/>
      <c r="DE330" s="62"/>
      <c r="DF330" s="62"/>
      <c r="DG330" s="62"/>
      <c r="DH330" s="62"/>
      <c r="DI330" s="62"/>
      <c r="DJ330" s="62"/>
      <c r="DK330" s="62"/>
      <c r="DL330" s="62"/>
      <c r="DM330" s="62"/>
      <c r="DN330" s="62"/>
      <c r="DO330" s="62"/>
      <c r="DP330" s="62"/>
      <c r="DQ330" s="62"/>
      <c r="DR330" s="62"/>
      <c r="DS330" s="62"/>
      <c r="DT330" s="62"/>
      <c r="DU330" s="62"/>
      <c r="DV330" s="62"/>
      <c r="DW330" s="62"/>
      <c r="DX330" s="62"/>
      <c r="DY330" s="62"/>
      <c r="DZ330" s="62"/>
      <c r="EA330" s="62"/>
      <c r="EB330" s="62"/>
      <c r="EC330" s="62"/>
      <c r="ED330" s="62"/>
      <c r="EE330" s="62"/>
      <c r="EF330" s="62"/>
      <c r="EG330" s="62"/>
      <c r="EH330" s="62"/>
      <c r="EI330" s="62"/>
      <c r="EJ330" s="62"/>
      <c r="EK330" s="62"/>
      <c r="EL330" s="62"/>
      <c r="EM330" s="62"/>
      <c r="EN330" s="62"/>
    </row>
    <row r="331" spans="43:144" ht="14.4" x14ac:dyDescent="0.3">
      <c r="AQ331" s="62"/>
      <c r="AR331"/>
      <c r="AS331"/>
      <c r="AT331"/>
      <c r="AU331"/>
      <c r="AV331"/>
      <c r="AW331"/>
      <c r="AX331"/>
      <c r="AY331"/>
      <c r="AZ331"/>
      <c r="BA331"/>
      <c r="BB331"/>
      <c r="BC331"/>
      <c r="BD331"/>
      <c r="BE331" s="62"/>
      <c r="BF331" s="62"/>
      <c r="BG331" s="62"/>
      <c r="BH331" s="62"/>
      <c r="BI331" s="62"/>
      <c r="BJ331" s="62"/>
      <c r="BK331" s="62"/>
      <c r="BL331" s="62"/>
      <c r="BM331" s="62"/>
      <c r="BN331" s="62"/>
      <c r="BO331" s="62"/>
      <c r="BP331" s="62"/>
      <c r="BQ331" s="62"/>
      <c r="BR331" s="62"/>
      <c r="BS331" s="62"/>
      <c r="BT331" s="62"/>
      <c r="BU331" s="62"/>
      <c r="BV331" s="62"/>
      <c r="BW331" s="62"/>
      <c r="BX331" s="62"/>
      <c r="BY331" s="62"/>
      <c r="BZ331" s="62"/>
      <c r="CA331" s="62"/>
      <c r="CB331" s="62"/>
      <c r="CC331" s="62"/>
      <c r="CD331" s="62"/>
      <c r="CE331" s="62"/>
      <c r="CF331" s="62"/>
      <c r="CG331" s="62"/>
      <c r="CH331" s="62"/>
      <c r="CI331" s="62"/>
      <c r="CJ331" s="62"/>
      <c r="CK331" s="62"/>
      <c r="CL331" s="62"/>
      <c r="CM331" s="62"/>
      <c r="CN331" s="62"/>
      <c r="CO331" s="62"/>
      <c r="CP331" s="62"/>
      <c r="CQ331" s="62"/>
      <c r="CR331" s="62"/>
      <c r="CS331" s="62"/>
      <c r="CT331" s="62"/>
      <c r="CU331" s="62"/>
      <c r="CV331" s="62"/>
      <c r="CW331" s="62"/>
      <c r="CX331" s="62"/>
      <c r="CY331" s="62"/>
      <c r="CZ331" s="62"/>
      <c r="DA331" s="62"/>
      <c r="DB331" s="62"/>
      <c r="DC331" s="62"/>
      <c r="DD331" s="62"/>
      <c r="DE331" s="62"/>
      <c r="DF331" s="62"/>
      <c r="DG331" s="62"/>
      <c r="DH331" s="62"/>
      <c r="DI331" s="62"/>
      <c r="DJ331" s="62"/>
      <c r="DK331" s="62"/>
      <c r="DL331" s="62"/>
      <c r="DM331" s="62"/>
      <c r="DN331" s="62"/>
      <c r="DO331" s="62"/>
      <c r="DP331" s="62"/>
      <c r="DQ331" s="62"/>
      <c r="DR331" s="62"/>
      <c r="DS331" s="62"/>
      <c r="DT331" s="62"/>
      <c r="DU331" s="62"/>
      <c r="DV331" s="62"/>
      <c r="DW331" s="62"/>
      <c r="DX331" s="62"/>
      <c r="DY331" s="62"/>
      <c r="DZ331" s="62"/>
      <c r="EA331" s="62"/>
      <c r="EB331" s="62"/>
      <c r="EC331" s="62"/>
      <c r="ED331" s="62"/>
      <c r="EE331" s="62"/>
      <c r="EF331" s="62"/>
      <c r="EG331" s="62"/>
      <c r="EH331" s="62"/>
      <c r="EI331" s="62"/>
      <c r="EJ331" s="62"/>
      <c r="EK331" s="62"/>
      <c r="EL331" s="62"/>
      <c r="EM331" s="62"/>
      <c r="EN331" s="62"/>
    </row>
    <row r="332" spans="43:144" ht="14.4" x14ac:dyDescent="0.3">
      <c r="AQ332" s="62"/>
      <c r="AR332"/>
      <c r="AS332"/>
      <c r="AT332"/>
      <c r="AU332"/>
      <c r="AV332"/>
      <c r="AW332"/>
      <c r="AX332"/>
      <c r="AY332"/>
      <c r="AZ332"/>
      <c r="BA332"/>
      <c r="BB332"/>
      <c r="BC332"/>
      <c r="BD332"/>
      <c r="BE332" s="62"/>
      <c r="BF332" s="62"/>
      <c r="BG332" s="62"/>
      <c r="BH332" s="62"/>
      <c r="BI332" s="62"/>
      <c r="BJ332" s="62"/>
      <c r="BK332" s="62"/>
      <c r="BL332" s="62"/>
      <c r="BM332" s="62"/>
      <c r="BN332" s="62"/>
      <c r="BO332" s="62"/>
      <c r="BP332" s="62"/>
      <c r="BQ332" s="62"/>
      <c r="BR332" s="62"/>
      <c r="BS332" s="62"/>
      <c r="BT332" s="62"/>
      <c r="BU332" s="62"/>
      <c r="BV332" s="62"/>
      <c r="BW332" s="62"/>
      <c r="BX332" s="62"/>
      <c r="BY332" s="62"/>
      <c r="BZ332" s="62"/>
      <c r="CA332" s="62"/>
      <c r="CB332" s="62"/>
      <c r="CC332" s="62"/>
      <c r="CD332" s="62"/>
      <c r="CE332" s="62"/>
      <c r="CF332" s="62"/>
      <c r="CG332" s="62"/>
      <c r="CH332" s="62"/>
      <c r="CI332" s="62"/>
      <c r="CJ332" s="62"/>
      <c r="CK332" s="62"/>
      <c r="CL332" s="62"/>
      <c r="CM332" s="62"/>
      <c r="CN332" s="62"/>
      <c r="CO332" s="62"/>
      <c r="CP332" s="62"/>
      <c r="CQ332" s="62"/>
      <c r="CR332" s="62"/>
      <c r="CS332" s="62"/>
      <c r="CT332" s="62"/>
      <c r="CU332" s="62"/>
      <c r="CV332" s="62"/>
      <c r="CW332" s="62"/>
      <c r="CX332" s="62"/>
      <c r="CY332" s="62"/>
      <c r="CZ332" s="62"/>
      <c r="DA332" s="62"/>
      <c r="DB332" s="62"/>
      <c r="DC332" s="62"/>
      <c r="DD332" s="62"/>
      <c r="DE332" s="62"/>
      <c r="DF332" s="62"/>
      <c r="DG332" s="62"/>
      <c r="DH332" s="62"/>
      <c r="DI332" s="62"/>
      <c r="DJ332" s="62"/>
      <c r="DK332" s="62"/>
      <c r="DL332" s="62"/>
      <c r="DM332" s="62"/>
      <c r="DN332" s="62"/>
      <c r="DO332" s="62"/>
      <c r="DP332" s="62"/>
      <c r="DQ332" s="62"/>
      <c r="DR332" s="62"/>
      <c r="DS332" s="62"/>
      <c r="DT332" s="62"/>
      <c r="DU332" s="62"/>
      <c r="DV332" s="62"/>
      <c r="DW332" s="62"/>
      <c r="DX332" s="62"/>
      <c r="DY332" s="62"/>
      <c r="DZ332" s="62"/>
      <c r="EA332" s="62"/>
      <c r="EB332" s="62"/>
      <c r="EC332" s="62"/>
      <c r="ED332" s="62"/>
      <c r="EE332" s="62"/>
      <c r="EF332" s="62"/>
      <c r="EG332" s="62"/>
      <c r="EH332" s="62"/>
      <c r="EI332" s="62"/>
      <c r="EJ332" s="62"/>
      <c r="EK332" s="62"/>
      <c r="EL332" s="62"/>
      <c r="EM332" s="62"/>
      <c r="EN332" s="62"/>
    </row>
    <row r="333" spans="43:144" ht="14.4" x14ac:dyDescent="0.3">
      <c r="AQ333" s="62"/>
      <c r="AR333"/>
      <c r="AS333"/>
      <c r="AT333"/>
      <c r="AU333"/>
      <c r="AV333"/>
      <c r="AW333"/>
      <c r="AX333"/>
      <c r="AY333"/>
      <c r="AZ333"/>
      <c r="BA333"/>
      <c r="BB333"/>
      <c r="BC333"/>
      <c r="BD333"/>
      <c r="BE333" s="62"/>
      <c r="BF333" s="62"/>
      <c r="BG333" s="62"/>
      <c r="BH333" s="62"/>
      <c r="BI333" s="62"/>
      <c r="BJ333" s="62"/>
      <c r="BK333" s="62"/>
      <c r="BL333" s="62"/>
      <c r="BM333" s="62"/>
      <c r="BN333" s="62"/>
      <c r="BO333" s="62"/>
      <c r="BP333" s="62"/>
      <c r="BQ333" s="62"/>
      <c r="BR333" s="62"/>
      <c r="BS333" s="62"/>
      <c r="BT333" s="62"/>
      <c r="BU333" s="62"/>
      <c r="BV333" s="62"/>
      <c r="BW333" s="62"/>
      <c r="BX333" s="62"/>
      <c r="BY333" s="62"/>
      <c r="BZ333" s="62"/>
      <c r="CA333" s="62"/>
      <c r="CB333" s="62"/>
      <c r="CC333" s="62"/>
      <c r="CD333" s="62"/>
      <c r="CE333" s="62"/>
      <c r="CF333" s="62"/>
      <c r="CG333" s="62"/>
      <c r="CH333" s="62"/>
      <c r="CI333" s="62"/>
      <c r="CJ333" s="62"/>
      <c r="CK333" s="62"/>
      <c r="CL333" s="62"/>
      <c r="CM333" s="62"/>
      <c r="CN333" s="62"/>
      <c r="CO333" s="62"/>
      <c r="CP333" s="62"/>
      <c r="CQ333" s="62"/>
      <c r="CR333" s="62"/>
      <c r="CS333" s="62"/>
      <c r="CT333" s="62"/>
      <c r="CU333" s="62"/>
      <c r="CV333" s="62"/>
      <c r="CW333" s="62"/>
      <c r="CX333" s="62"/>
      <c r="CY333" s="62"/>
      <c r="CZ333" s="62"/>
      <c r="DA333" s="62"/>
      <c r="DB333" s="62"/>
      <c r="DC333" s="62"/>
      <c r="DD333" s="62"/>
      <c r="DE333" s="62"/>
      <c r="DF333" s="62"/>
      <c r="DG333" s="62"/>
      <c r="DH333" s="62"/>
      <c r="DI333" s="62"/>
      <c r="DJ333" s="62"/>
      <c r="DK333" s="62"/>
      <c r="DL333" s="62"/>
      <c r="DM333" s="62"/>
      <c r="DN333" s="62"/>
      <c r="DO333" s="62"/>
      <c r="DP333" s="62"/>
      <c r="DQ333" s="62"/>
      <c r="DR333" s="62"/>
      <c r="DS333" s="62"/>
      <c r="DT333" s="62"/>
      <c r="DU333" s="62"/>
      <c r="DV333" s="62"/>
      <c r="DW333" s="62"/>
      <c r="DX333" s="62"/>
      <c r="DY333" s="62"/>
      <c r="DZ333" s="62"/>
      <c r="EA333" s="62"/>
      <c r="EB333" s="62"/>
      <c r="EC333" s="62"/>
      <c r="ED333" s="62"/>
      <c r="EE333" s="62"/>
      <c r="EF333" s="62"/>
      <c r="EG333" s="62"/>
      <c r="EH333" s="62"/>
      <c r="EI333" s="62"/>
      <c r="EJ333" s="62"/>
      <c r="EK333" s="62"/>
      <c r="EL333" s="62"/>
      <c r="EM333" s="62"/>
      <c r="EN333" s="62"/>
    </row>
    <row r="334" spans="43:144" ht="14.4" x14ac:dyDescent="0.3">
      <c r="AQ334" s="62"/>
      <c r="AR334"/>
      <c r="AS334"/>
      <c r="AT334"/>
      <c r="AU334"/>
      <c r="AV334"/>
      <c r="AW334"/>
      <c r="AX334"/>
      <c r="AY334"/>
      <c r="AZ334"/>
      <c r="BA334"/>
      <c r="BB334"/>
      <c r="BC334"/>
      <c r="BD334"/>
      <c r="BE334" s="62"/>
      <c r="BF334" s="62"/>
      <c r="BG334" s="62"/>
      <c r="BH334" s="62"/>
      <c r="BI334" s="62"/>
      <c r="BJ334" s="62"/>
      <c r="BK334" s="62"/>
      <c r="BL334" s="62"/>
      <c r="BM334" s="62"/>
      <c r="BN334" s="62"/>
      <c r="BO334" s="62"/>
      <c r="BP334" s="62"/>
      <c r="BQ334" s="62"/>
      <c r="BR334" s="62"/>
      <c r="BS334" s="62"/>
      <c r="BT334" s="62"/>
      <c r="BU334" s="62"/>
      <c r="BV334" s="62"/>
      <c r="BW334" s="62"/>
      <c r="BX334" s="62"/>
      <c r="BY334" s="62"/>
      <c r="BZ334" s="62"/>
      <c r="CA334" s="62"/>
      <c r="CB334" s="62"/>
      <c r="CC334" s="62"/>
      <c r="CD334" s="62"/>
      <c r="CE334" s="62"/>
      <c r="CF334" s="62"/>
      <c r="CG334" s="62"/>
      <c r="CH334" s="62"/>
      <c r="CI334" s="62"/>
      <c r="CJ334" s="62"/>
      <c r="CK334" s="62"/>
      <c r="CL334" s="62"/>
      <c r="CM334" s="62"/>
      <c r="CN334" s="62"/>
      <c r="CO334" s="62"/>
      <c r="CP334" s="62"/>
      <c r="CQ334" s="62"/>
      <c r="CR334" s="62"/>
      <c r="CS334" s="62"/>
      <c r="CT334" s="62"/>
      <c r="CU334" s="62"/>
      <c r="CV334" s="62"/>
      <c r="CW334" s="62"/>
      <c r="CX334" s="62"/>
      <c r="CY334" s="62"/>
      <c r="CZ334" s="62"/>
      <c r="DA334" s="62"/>
      <c r="DB334" s="62"/>
      <c r="DC334" s="62"/>
      <c r="DD334" s="62"/>
      <c r="DE334" s="62"/>
      <c r="DF334" s="62"/>
      <c r="DG334" s="62"/>
      <c r="DH334" s="62"/>
      <c r="DI334" s="62"/>
      <c r="DJ334" s="62"/>
      <c r="DK334" s="62"/>
      <c r="DL334" s="62"/>
      <c r="DM334" s="62"/>
      <c r="DN334" s="62"/>
      <c r="DO334" s="62"/>
      <c r="DP334" s="62"/>
      <c r="DQ334" s="62"/>
      <c r="DR334" s="62"/>
      <c r="DS334" s="62"/>
      <c r="DT334" s="62"/>
      <c r="DU334" s="62"/>
      <c r="DV334" s="62"/>
      <c r="DW334" s="62"/>
      <c r="DX334" s="62"/>
      <c r="DY334" s="62"/>
      <c r="DZ334" s="62"/>
      <c r="EA334" s="62"/>
      <c r="EB334" s="62"/>
      <c r="EC334" s="62"/>
      <c r="ED334" s="62"/>
      <c r="EE334" s="62"/>
      <c r="EF334" s="62"/>
      <c r="EG334" s="62"/>
      <c r="EH334" s="62"/>
      <c r="EI334" s="62"/>
      <c r="EJ334" s="62"/>
      <c r="EK334" s="62"/>
      <c r="EL334" s="62"/>
      <c r="EM334" s="62"/>
      <c r="EN334" s="62"/>
    </row>
    <row r="335" spans="43:144" ht="14.4" x14ac:dyDescent="0.3">
      <c r="AQ335" s="62"/>
      <c r="AR335"/>
      <c r="AS335"/>
      <c r="AT335"/>
      <c r="AU335"/>
      <c r="AV335"/>
      <c r="AW335"/>
      <c r="AX335"/>
      <c r="AY335"/>
      <c r="AZ335"/>
      <c r="BA335"/>
      <c r="BB335"/>
      <c r="BC335"/>
      <c r="BD335"/>
      <c r="BE335" s="62"/>
      <c r="BF335" s="62"/>
      <c r="BG335" s="62"/>
      <c r="BH335" s="62"/>
      <c r="BI335" s="62"/>
      <c r="BJ335" s="62"/>
      <c r="BK335" s="62"/>
      <c r="BL335" s="62"/>
      <c r="BM335" s="62"/>
      <c r="BN335" s="62"/>
      <c r="BO335" s="62"/>
      <c r="BP335" s="62"/>
      <c r="BQ335" s="62"/>
      <c r="BR335" s="62"/>
      <c r="BS335" s="62"/>
      <c r="BT335" s="62"/>
      <c r="BU335" s="62"/>
      <c r="BV335" s="62"/>
      <c r="BW335" s="62"/>
      <c r="BX335" s="62"/>
      <c r="BY335" s="62"/>
      <c r="BZ335" s="62"/>
      <c r="CA335" s="62"/>
      <c r="CB335" s="62"/>
      <c r="CC335" s="62"/>
      <c r="CD335" s="62"/>
      <c r="CE335" s="62"/>
      <c r="CF335" s="62"/>
      <c r="CG335" s="62"/>
      <c r="CH335" s="62"/>
      <c r="CI335" s="62"/>
      <c r="CJ335" s="62"/>
      <c r="CK335" s="62"/>
      <c r="CL335" s="62"/>
      <c r="CM335" s="62"/>
      <c r="CN335" s="62"/>
      <c r="CO335" s="62"/>
      <c r="CP335" s="62"/>
      <c r="CQ335" s="62"/>
      <c r="CR335" s="62"/>
      <c r="CS335" s="62"/>
      <c r="CT335" s="62"/>
      <c r="CU335" s="62"/>
      <c r="CV335" s="62"/>
      <c r="CW335" s="62"/>
      <c r="CX335" s="62"/>
      <c r="CY335" s="62"/>
      <c r="CZ335" s="62"/>
      <c r="DA335" s="62"/>
      <c r="DB335" s="62"/>
      <c r="DC335" s="62"/>
      <c r="DD335" s="62"/>
      <c r="DE335" s="62"/>
      <c r="DF335" s="62"/>
      <c r="DG335" s="62"/>
      <c r="DH335" s="62"/>
      <c r="DI335" s="62"/>
      <c r="DJ335" s="62"/>
      <c r="DK335" s="62"/>
      <c r="DL335" s="62"/>
      <c r="DM335" s="62"/>
      <c r="DN335" s="62"/>
      <c r="DO335" s="62"/>
      <c r="DP335" s="62"/>
      <c r="DQ335" s="62"/>
      <c r="DR335" s="62"/>
      <c r="DS335" s="62"/>
      <c r="DT335" s="62"/>
      <c r="DU335" s="62"/>
      <c r="DV335" s="62"/>
      <c r="DW335" s="62"/>
      <c r="DX335" s="62"/>
      <c r="DY335" s="62"/>
      <c r="DZ335" s="62"/>
      <c r="EA335" s="62"/>
      <c r="EB335" s="62"/>
      <c r="EC335" s="62"/>
      <c r="ED335" s="62"/>
      <c r="EE335" s="62"/>
      <c r="EF335" s="62"/>
      <c r="EG335" s="62"/>
      <c r="EH335" s="62"/>
      <c r="EI335" s="62"/>
      <c r="EJ335" s="62"/>
      <c r="EK335" s="62"/>
      <c r="EL335" s="62"/>
      <c r="EM335" s="62"/>
      <c r="EN335" s="62"/>
    </row>
    <row r="336" spans="43:144" ht="14.4" x14ac:dyDescent="0.3">
      <c r="AQ336" s="62"/>
      <c r="AR336"/>
      <c r="AS336"/>
      <c r="AT336"/>
      <c r="AU336"/>
      <c r="AV336"/>
      <c r="AW336"/>
      <c r="AX336"/>
      <c r="AY336"/>
      <c r="AZ336"/>
      <c r="BA336"/>
      <c r="BB336"/>
      <c r="BC336"/>
      <c r="BD336"/>
      <c r="BE336" s="62"/>
      <c r="BF336" s="62"/>
      <c r="BG336" s="62"/>
      <c r="BH336" s="62"/>
      <c r="BI336" s="62"/>
      <c r="BJ336" s="62"/>
      <c r="BK336" s="62"/>
      <c r="BL336" s="62"/>
      <c r="BM336" s="62"/>
      <c r="BN336" s="62"/>
      <c r="BO336" s="62"/>
      <c r="BP336" s="62"/>
      <c r="BQ336" s="62"/>
      <c r="BR336" s="62"/>
      <c r="BS336" s="62"/>
      <c r="BT336" s="62"/>
      <c r="BU336" s="62"/>
      <c r="BV336" s="62"/>
      <c r="BW336" s="62"/>
      <c r="BX336" s="62"/>
      <c r="BY336" s="62"/>
      <c r="BZ336" s="62"/>
      <c r="CA336" s="62"/>
      <c r="CB336" s="62"/>
      <c r="CC336" s="62"/>
      <c r="CD336" s="62"/>
      <c r="CE336" s="62"/>
      <c r="CF336" s="62"/>
      <c r="CG336" s="62"/>
      <c r="CH336" s="62"/>
      <c r="CI336" s="62"/>
      <c r="CJ336" s="62"/>
      <c r="CK336" s="62"/>
      <c r="CL336" s="62"/>
      <c r="CM336" s="62"/>
      <c r="CN336" s="62"/>
      <c r="CO336" s="62"/>
      <c r="CP336" s="62"/>
      <c r="CQ336" s="62"/>
      <c r="CR336" s="62"/>
      <c r="CS336" s="62"/>
      <c r="CT336" s="62"/>
      <c r="CU336" s="62"/>
      <c r="CV336" s="62"/>
      <c r="CW336" s="62"/>
      <c r="CX336" s="62"/>
      <c r="CY336" s="62"/>
      <c r="CZ336" s="62"/>
      <c r="DA336" s="62"/>
      <c r="DB336" s="62"/>
      <c r="DC336" s="62"/>
      <c r="DD336" s="62"/>
      <c r="DE336" s="62"/>
      <c r="DF336" s="62"/>
      <c r="DG336" s="62"/>
      <c r="DH336" s="62"/>
      <c r="DI336" s="62"/>
      <c r="DJ336" s="62"/>
      <c r="DK336" s="62"/>
      <c r="DL336" s="62"/>
      <c r="DM336" s="62"/>
      <c r="DN336" s="62"/>
      <c r="DO336" s="62"/>
      <c r="DP336" s="62"/>
      <c r="DQ336" s="62"/>
      <c r="DR336" s="62"/>
      <c r="DS336" s="62"/>
      <c r="DT336" s="62"/>
      <c r="DU336" s="62"/>
      <c r="DV336" s="62"/>
      <c r="DW336" s="62"/>
      <c r="DX336" s="62"/>
      <c r="DY336" s="62"/>
      <c r="DZ336" s="62"/>
      <c r="EA336" s="62"/>
      <c r="EB336" s="62"/>
      <c r="EC336" s="62"/>
      <c r="ED336" s="62"/>
      <c r="EE336" s="62"/>
      <c r="EF336" s="62"/>
      <c r="EG336" s="62"/>
      <c r="EH336" s="62"/>
      <c r="EI336" s="62"/>
      <c r="EJ336" s="62"/>
      <c r="EK336" s="62"/>
      <c r="EL336" s="62"/>
      <c r="EM336" s="62"/>
      <c r="EN336" s="62"/>
    </row>
    <row r="337" spans="43:144" ht="14.4" x14ac:dyDescent="0.3">
      <c r="AQ337" s="62"/>
      <c r="AR337"/>
      <c r="AS337"/>
      <c r="AT337"/>
      <c r="AU337"/>
      <c r="AV337"/>
      <c r="AW337"/>
      <c r="AX337"/>
      <c r="AY337"/>
      <c r="AZ337"/>
      <c r="BA337"/>
      <c r="BB337"/>
      <c r="BC337"/>
      <c r="BD337"/>
      <c r="BE337" s="62"/>
      <c r="BF337" s="62"/>
      <c r="BG337" s="62"/>
      <c r="BH337" s="62"/>
      <c r="BI337" s="62"/>
      <c r="BJ337" s="62"/>
      <c r="BK337" s="62"/>
      <c r="BL337" s="62"/>
      <c r="BM337" s="62"/>
      <c r="BN337" s="62"/>
      <c r="BO337" s="62"/>
      <c r="BP337" s="62"/>
      <c r="BQ337" s="62"/>
      <c r="BR337" s="62"/>
      <c r="BS337" s="62"/>
      <c r="BT337" s="62"/>
      <c r="BU337" s="62"/>
      <c r="BV337" s="62"/>
      <c r="BW337" s="62"/>
      <c r="BX337" s="62"/>
      <c r="BY337" s="62"/>
      <c r="BZ337" s="62"/>
      <c r="CA337" s="62"/>
      <c r="CB337" s="62"/>
      <c r="CC337" s="62"/>
      <c r="CD337" s="62"/>
      <c r="CE337" s="62"/>
      <c r="CF337" s="62"/>
      <c r="CG337" s="62"/>
      <c r="CH337" s="62"/>
      <c r="CI337" s="62"/>
      <c r="CJ337" s="62"/>
      <c r="CK337" s="62"/>
      <c r="CL337" s="62"/>
      <c r="CM337" s="62"/>
      <c r="CN337" s="62"/>
      <c r="CO337" s="62"/>
      <c r="CP337" s="62"/>
      <c r="CQ337" s="62"/>
      <c r="CR337" s="62"/>
      <c r="CS337" s="62"/>
      <c r="CT337" s="62"/>
      <c r="CU337" s="62"/>
      <c r="CV337" s="62"/>
      <c r="CW337" s="62"/>
      <c r="CX337" s="62"/>
      <c r="CY337" s="62"/>
      <c r="CZ337" s="62"/>
      <c r="DA337" s="62"/>
      <c r="DB337" s="62"/>
      <c r="DC337" s="62"/>
      <c r="DD337" s="62"/>
      <c r="DE337" s="62"/>
      <c r="DF337" s="62"/>
      <c r="DG337" s="62"/>
      <c r="DH337" s="62"/>
      <c r="DI337" s="62"/>
      <c r="DJ337" s="62"/>
      <c r="DK337" s="62"/>
      <c r="DL337" s="62"/>
      <c r="DM337" s="62"/>
      <c r="DN337" s="62"/>
      <c r="DO337" s="62"/>
      <c r="DP337" s="62"/>
      <c r="DQ337" s="62"/>
      <c r="DR337" s="62"/>
      <c r="DS337" s="62"/>
      <c r="DT337" s="62"/>
      <c r="DU337" s="62"/>
      <c r="DV337" s="62"/>
      <c r="DW337" s="62"/>
      <c r="DX337" s="62"/>
      <c r="DY337" s="62"/>
      <c r="DZ337" s="62"/>
      <c r="EA337" s="62"/>
      <c r="EB337" s="62"/>
      <c r="EC337" s="62"/>
      <c r="ED337" s="62"/>
      <c r="EE337" s="62"/>
      <c r="EF337" s="62"/>
      <c r="EG337" s="62"/>
      <c r="EH337" s="62"/>
      <c r="EI337" s="62"/>
      <c r="EJ337" s="62"/>
      <c r="EK337" s="62"/>
      <c r="EL337" s="62"/>
      <c r="EM337" s="62"/>
      <c r="EN337" s="62"/>
    </row>
    <row r="338" spans="43:144" ht="14.4" x14ac:dyDescent="0.3">
      <c r="AQ338" s="62"/>
      <c r="AR338"/>
      <c r="AS338"/>
      <c r="AT338"/>
      <c r="AU338"/>
      <c r="AV338"/>
      <c r="AW338"/>
      <c r="AX338"/>
      <c r="AY338"/>
      <c r="AZ338"/>
      <c r="BA338"/>
      <c r="BB338"/>
      <c r="BC338"/>
      <c r="BD338"/>
      <c r="BE338" s="62"/>
      <c r="BF338" s="62"/>
      <c r="BG338" s="62"/>
      <c r="BH338" s="62"/>
      <c r="BI338" s="62"/>
      <c r="BJ338" s="62"/>
      <c r="BK338" s="62"/>
      <c r="BL338" s="62"/>
      <c r="BM338" s="62"/>
      <c r="BN338" s="62"/>
      <c r="BO338" s="62"/>
      <c r="BP338" s="62"/>
      <c r="BQ338" s="62"/>
      <c r="BR338" s="62"/>
      <c r="BS338" s="62"/>
      <c r="BT338" s="62"/>
      <c r="BU338" s="62"/>
      <c r="BV338" s="62"/>
      <c r="BW338" s="62"/>
      <c r="BX338" s="62"/>
      <c r="BY338" s="62"/>
      <c r="BZ338" s="62"/>
      <c r="CA338" s="62"/>
      <c r="CB338" s="62"/>
      <c r="CC338" s="62"/>
      <c r="CD338" s="62"/>
      <c r="CE338" s="62"/>
      <c r="CF338" s="62"/>
      <c r="CG338" s="62"/>
      <c r="CH338" s="62"/>
      <c r="CI338" s="62"/>
      <c r="CJ338" s="62"/>
      <c r="CK338" s="62"/>
      <c r="CL338" s="62"/>
      <c r="CM338" s="62"/>
      <c r="CN338" s="62"/>
      <c r="CO338" s="62"/>
      <c r="CP338" s="62"/>
      <c r="CQ338" s="62"/>
      <c r="CR338" s="62"/>
      <c r="CS338" s="62"/>
      <c r="CT338" s="62"/>
      <c r="CU338" s="62"/>
      <c r="CV338" s="62"/>
      <c r="CW338" s="62"/>
      <c r="CX338" s="62"/>
      <c r="CY338" s="62"/>
      <c r="CZ338" s="62"/>
      <c r="DA338" s="62"/>
      <c r="DB338" s="62"/>
      <c r="DC338" s="62"/>
      <c r="DD338" s="62"/>
      <c r="DE338" s="62"/>
      <c r="DF338" s="62"/>
      <c r="DG338" s="62"/>
      <c r="DH338" s="62"/>
      <c r="DI338" s="62"/>
      <c r="DJ338" s="62"/>
      <c r="DK338" s="62"/>
      <c r="DL338" s="62"/>
      <c r="DM338" s="62"/>
      <c r="DN338" s="62"/>
      <c r="DO338" s="62"/>
      <c r="DP338" s="62"/>
      <c r="DQ338" s="62"/>
      <c r="DR338" s="62"/>
      <c r="DS338" s="62"/>
      <c r="DT338" s="62"/>
      <c r="DU338" s="62"/>
      <c r="DV338" s="62"/>
      <c r="DW338" s="62"/>
      <c r="DX338" s="62"/>
      <c r="DY338" s="62"/>
      <c r="DZ338" s="62"/>
      <c r="EA338" s="62"/>
      <c r="EB338" s="62"/>
      <c r="EC338" s="62"/>
      <c r="ED338" s="62"/>
      <c r="EE338" s="62"/>
      <c r="EF338" s="62"/>
      <c r="EG338" s="62"/>
      <c r="EH338" s="62"/>
      <c r="EI338" s="62"/>
      <c r="EJ338" s="62"/>
      <c r="EK338" s="62"/>
      <c r="EL338" s="62"/>
      <c r="EM338" s="62"/>
      <c r="EN338" s="62"/>
    </row>
    <row r="339" spans="43:144" ht="14.4" x14ac:dyDescent="0.3">
      <c r="AQ339" s="62"/>
      <c r="AR339"/>
      <c r="AS339"/>
      <c r="AT339"/>
      <c r="AU339"/>
      <c r="AV339"/>
      <c r="AW339"/>
      <c r="AX339"/>
      <c r="AY339"/>
      <c r="AZ339"/>
      <c r="BA339"/>
      <c r="BB339"/>
      <c r="BC339"/>
      <c r="BD339"/>
      <c r="BE339" s="62"/>
      <c r="BF339" s="62"/>
      <c r="BG339" s="62"/>
      <c r="BH339" s="62"/>
      <c r="BI339" s="62"/>
      <c r="BJ339" s="62"/>
      <c r="BK339" s="62"/>
      <c r="BL339" s="62"/>
      <c r="BM339" s="62"/>
      <c r="BN339" s="62"/>
      <c r="BO339" s="62"/>
      <c r="BP339" s="62"/>
      <c r="BQ339" s="62"/>
      <c r="BR339" s="62"/>
      <c r="BS339" s="62"/>
      <c r="BT339" s="62"/>
      <c r="BU339" s="62"/>
      <c r="BV339" s="62"/>
      <c r="BW339" s="62"/>
      <c r="BX339" s="62"/>
      <c r="BY339" s="62"/>
      <c r="BZ339" s="62"/>
      <c r="CA339" s="62"/>
      <c r="CB339" s="62"/>
      <c r="CC339" s="62"/>
      <c r="CD339" s="62"/>
      <c r="CE339" s="62"/>
      <c r="CF339" s="62"/>
      <c r="CG339" s="62"/>
      <c r="CH339" s="62"/>
      <c r="CI339" s="62"/>
      <c r="CJ339" s="62"/>
      <c r="CK339" s="62"/>
      <c r="CL339" s="62"/>
      <c r="CM339" s="62"/>
      <c r="CN339" s="62"/>
      <c r="CO339" s="62"/>
      <c r="CP339" s="62"/>
      <c r="CQ339" s="62"/>
      <c r="CR339" s="62"/>
      <c r="CS339" s="62"/>
      <c r="CT339" s="62"/>
      <c r="CU339" s="62"/>
      <c r="CV339" s="62"/>
      <c r="CW339" s="62"/>
      <c r="CX339" s="62"/>
      <c r="CY339" s="62"/>
      <c r="CZ339" s="62"/>
      <c r="DA339" s="62"/>
      <c r="DB339" s="62"/>
      <c r="DC339" s="62"/>
      <c r="DD339" s="62"/>
      <c r="DE339" s="62"/>
      <c r="DF339" s="62"/>
      <c r="DG339" s="62"/>
      <c r="DH339" s="62"/>
      <c r="DI339" s="62"/>
      <c r="DJ339" s="62"/>
      <c r="DK339" s="62"/>
      <c r="DL339" s="62"/>
      <c r="DM339" s="62"/>
      <c r="DN339" s="62"/>
      <c r="DO339" s="62"/>
      <c r="DP339" s="62"/>
      <c r="DQ339" s="62"/>
      <c r="DR339" s="62"/>
      <c r="DS339" s="62"/>
      <c r="DT339" s="62"/>
      <c r="DU339" s="62"/>
      <c r="DV339" s="62"/>
      <c r="DW339" s="62"/>
      <c r="DX339" s="62"/>
      <c r="DY339" s="62"/>
      <c r="DZ339" s="62"/>
      <c r="EA339" s="62"/>
      <c r="EB339" s="62"/>
      <c r="EC339" s="62"/>
      <c r="ED339" s="62"/>
      <c r="EE339" s="62"/>
      <c r="EF339" s="62"/>
      <c r="EG339" s="62"/>
      <c r="EH339" s="62"/>
      <c r="EI339" s="62"/>
      <c r="EJ339" s="62"/>
      <c r="EK339" s="62"/>
      <c r="EL339" s="62"/>
      <c r="EM339" s="62"/>
      <c r="EN339" s="62"/>
    </row>
    <row r="340" spans="43:144" ht="14.4" x14ac:dyDescent="0.3">
      <c r="AQ340" s="62"/>
      <c r="AR340"/>
      <c r="AS340"/>
      <c r="AT340"/>
      <c r="AU340"/>
      <c r="AV340"/>
      <c r="AW340"/>
      <c r="AX340"/>
      <c r="AY340"/>
      <c r="AZ340"/>
      <c r="BA340"/>
      <c r="BB340"/>
      <c r="BC340"/>
      <c r="BD340"/>
      <c r="BE340" s="62"/>
      <c r="BF340" s="62"/>
      <c r="BG340" s="62"/>
      <c r="BH340" s="62"/>
      <c r="BI340" s="62"/>
      <c r="BJ340" s="62"/>
      <c r="BK340" s="62"/>
      <c r="BL340" s="62"/>
      <c r="BM340" s="62"/>
      <c r="BN340" s="62"/>
      <c r="BO340" s="62"/>
      <c r="BP340" s="62"/>
      <c r="BQ340" s="62"/>
      <c r="BR340" s="62"/>
      <c r="BS340" s="62"/>
      <c r="BT340" s="62"/>
      <c r="BU340" s="62"/>
      <c r="BV340" s="62"/>
      <c r="BW340" s="62"/>
      <c r="BX340" s="62"/>
      <c r="BY340" s="62"/>
      <c r="BZ340" s="62"/>
      <c r="CA340" s="62"/>
      <c r="CB340" s="62"/>
      <c r="CC340" s="62"/>
      <c r="CD340" s="62"/>
      <c r="CE340" s="62"/>
      <c r="CF340" s="62"/>
      <c r="CG340" s="62"/>
      <c r="CH340" s="62"/>
      <c r="CI340" s="62"/>
      <c r="CJ340" s="62"/>
      <c r="CK340" s="62"/>
      <c r="CL340" s="62"/>
      <c r="CM340" s="62"/>
      <c r="CN340" s="62"/>
      <c r="CO340" s="62"/>
      <c r="CP340" s="62"/>
      <c r="CQ340" s="62"/>
      <c r="CR340" s="62"/>
      <c r="CS340" s="62"/>
      <c r="CT340" s="62"/>
      <c r="CU340" s="62"/>
      <c r="CV340" s="62"/>
      <c r="CW340" s="62"/>
      <c r="CX340" s="62"/>
      <c r="CY340" s="62"/>
      <c r="CZ340" s="62"/>
      <c r="DA340" s="62"/>
      <c r="DB340" s="62"/>
      <c r="DC340" s="62"/>
      <c r="DD340" s="62"/>
      <c r="DE340" s="62"/>
      <c r="DF340" s="62"/>
      <c r="DG340" s="62"/>
      <c r="DH340" s="62"/>
      <c r="DI340" s="62"/>
      <c r="DJ340" s="62"/>
      <c r="DK340" s="62"/>
      <c r="DL340" s="62"/>
      <c r="DM340" s="62"/>
      <c r="DN340" s="62"/>
      <c r="DO340" s="62"/>
      <c r="DP340" s="62"/>
      <c r="DQ340" s="62"/>
      <c r="DR340" s="62"/>
      <c r="DS340" s="62"/>
      <c r="DT340" s="62"/>
      <c r="DU340" s="62"/>
      <c r="DV340" s="62"/>
      <c r="DW340" s="62"/>
      <c r="DX340" s="62"/>
      <c r="DY340" s="62"/>
      <c r="DZ340" s="62"/>
      <c r="EA340" s="62"/>
      <c r="EB340" s="62"/>
      <c r="EC340" s="62"/>
      <c r="ED340" s="62"/>
      <c r="EE340" s="62"/>
      <c r="EF340" s="62"/>
      <c r="EG340" s="62"/>
      <c r="EH340" s="62"/>
      <c r="EI340" s="62"/>
      <c r="EJ340" s="62"/>
      <c r="EK340" s="62"/>
      <c r="EL340" s="62"/>
      <c r="EM340" s="62"/>
      <c r="EN340" s="62"/>
    </row>
    <row r="341" spans="43:144" ht="14.4" x14ac:dyDescent="0.3">
      <c r="AQ341" s="62"/>
      <c r="AR341"/>
      <c r="AS341"/>
      <c r="AT341"/>
      <c r="AU341"/>
      <c r="AV341"/>
      <c r="AW341"/>
      <c r="AX341"/>
      <c r="AY341"/>
      <c r="AZ341"/>
      <c r="BA341"/>
      <c r="BB341"/>
      <c r="BC341"/>
      <c r="BD341"/>
      <c r="BE341" s="62"/>
      <c r="BF341" s="62"/>
      <c r="BG341" s="62"/>
      <c r="BH341" s="62"/>
      <c r="BI341" s="62"/>
      <c r="BJ341" s="62"/>
      <c r="BK341" s="62"/>
      <c r="BL341" s="62"/>
      <c r="BM341" s="62"/>
      <c r="BN341" s="62"/>
      <c r="BO341" s="62"/>
      <c r="BP341" s="62"/>
      <c r="BQ341" s="62"/>
      <c r="BR341" s="62"/>
      <c r="BS341" s="62"/>
      <c r="BT341" s="62"/>
      <c r="BU341" s="62"/>
      <c r="BV341" s="62"/>
      <c r="BW341" s="62"/>
      <c r="BX341" s="62"/>
      <c r="BY341" s="62"/>
      <c r="BZ341" s="62"/>
      <c r="CA341" s="62"/>
      <c r="CB341" s="62"/>
      <c r="CC341" s="62"/>
      <c r="CD341" s="62"/>
      <c r="CE341" s="62"/>
      <c r="CF341" s="62"/>
      <c r="CG341" s="62"/>
      <c r="CH341" s="62"/>
      <c r="CI341" s="62"/>
      <c r="CJ341" s="62"/>
      <c r="CK341" s="62"/>
      <c r="CL341" s="62"/>
      <c r="CM341" s="62"/>
      <c r="CN341" s="62"/>
      <c r="CO341" s="62"/>
      <c r="CP341" s="62"/>
      <c r="CQ341" s="62"/>
      <c r="CR341" s="62"/>
      <c r="CS341" s="62"/>
      <c r="CT341" s="62"/>
      <c r="CU341" s="62"/>
      <c r="CV341" s="62"/>
      <c r="CW341" s="62"/>
      <c r="CX341" s="62"/>
      <c r="CY341" s="62"/>
      <c r="CZ341" s="62"/>
      <c r="DA341" s="62"/>
      <c r="DB341" s="62"/>
      <c r="DC341" s="62"/>
      <c r="DD341" s="62"/>
      <c r="DE341" s="62"/>
      <c r="DF341" s="62"/>
      <c r="DG341" s="62"/>
      <c r="DH341" s="62"/>
      <c r="DI341" s="62"/>
      <c r="DJ341" s="62"/>
      <c r="DK341" s="62"/>
      <c r="DL341" s="62"/>
      <c r="DM341" s="62"/>
      <c r="DN341" s="62"/>
      <c r="DO341" s="62"/>
      <c r="DP341" s="62"/>
      <c r="DQ341" s="62"/>
      <c r="DR341" s="62"/>
      <c r="DS341" s="62"/>
      <c r="DT341" s="62"/>
      <c r="DU341" s="62"/>
      <c r="DV341" s="62"/>
      <c r="DW341" s="62"/>
      <c r="DX341" s="62"/>
      <c r="DY341" s="62"/>
      <c r="DZ341" s="62"/>
      <c r="EA341" s="62"/>
      <c r="EB341" s="62"/>
      <c r="EC341" s="62"/>
      <c r="ED341" s="62"/>
      <c r="EE341" s="62"/>
      <c r="EF341" s="62"/>
      <c r="EG341" s="62"/>
      <c r="EH341" s="62"/>
      <c r="EI341" s="62"/>
      <c r="EJ341" s="62"/>
      <c r="EK341" s="62"/>
      <c r="EL341" s="62"/>
      <c r="EM341" s="62"/>
      <c r="EN341" s="62"/>
    </row>
    <row r="342" spans="43:144" ht="14.4" x14ac:dyDescent="0.3">
      <c r="AQ342" s="62"/>
      <c r="AR342"/>
      <c r="AS342"/>
      <c r="AT342"/>
      <c r="AU342"/>
      <c r="AV342"/>
      <c r="AW342"/>
      <c r="AX342"/>
      <c r="AY342"/>
      <c r="AZ342"/>
      <c r="BA342"/>
      <c r="BB342"/>
      <c r="BC342"/>
      <c r="BD342"/>
      <c r="BE342" s="62"/>
      <c r="BF342" s="62"/>
      <c r="BG342" s="62"/>
      <c r="BH342" s="62"/>
      <c r="BI342" s="62"/>
      <c r="BJ342" s="62"/>
      <c r="BK342" s="62"/>
      <c r="BL342" s="62"/>
      <c r="BM342" s="62"/>
      <c r="BN342" s="62"/>
      <c r="BO342" s="62"/>
      <c r="BP342" s="62"/>
      <c r="BQ342" s="62"/>
      <c r="BR342" s="62"/>
      <c r="BS342" s="62"/>
      <c r="BT342" s="62"/>
      <c r="BU342" s="62"/>
      <c r="BV342" s="62"/>
      <c r="BW342" s="62"/>
      <c r="BX342" s="62"/>
      <c r="BY342" s="62"/>
      <c r="BZ342" s="62"/>
      <c r="CA342" s="62"/>
      <c r="CB342" s="62"/>
      <c r="CC342" s="62"/>
      <c r="CD342" s="62"/>
      <c r="CE342" s="62"/>
      <c r="CF342" s="62"/>
      <c r="CG342" s="62"/>
      <c r="CH342" s="62"/>
      <c r="CI342" s="62"/>
      <c r="CJ342" s="62"/>
      <c r="CK342" s="62"/>
      <c r="CL342" s="62"/>
      <c r="CM342" s="62"/>
      <c r="CN342" s="62"/>
      <c r="CO342" s="62"/>
      <c r="CP342" s="62"/>
      <c r="CQ342" s="62"/>
      <c r="CR342" s="62"/>
      <c r="CS342" s="62"/>
      <c r="CT342" s="62"/>
      <c r="CU342" s="62"/>
      <c r="CV342" s="62"/>
      <c r="CW342" s="62"/>
      <c r="CX342" s="62"/>
      <c r="CY342" s="62"/>
      <c r="CZ342" s="62"/>
      <c r="DA342" s="62"/>
      <c r="DB342" s="62"/>
      <c r="DC342" s="62"/>
      <c r="DD342" s="62"/>
      <c r="DE342" s="62"/>
      <c r="DF342" s="62"/>
      <c r="DG342" s="62"/>
      <c r="DH342" s="62"/>
      <c r="DI342" s="62"/>
      <c r="DJ342" s="62"/>
      <c r="DK342" s="62"/>
      <c r="DL342" s="62"/>
      <c r="DM342" s="62"/>
      <c r="DN342" s="62"/>
      <c r="DO342" s="62"/>
      <c r="DP342" s="62"/>
      <c r="DQ342" s="62"/>
      <c r="DR342" s="62"/>
      <c r="DS342" s="62"/>
      <c r="DT342" s="62"/>
      <c r="DU342" s="62"/>
      <c r="DV342" s="62"/>
      <c r="DW342" s="62"/>
      <c r="DX342" s="62"/>
      <c r="DY342" s="62"/>
      <c r="DZ342" s="62"/>
      <c r="EA342" s="62"/>
      <c r="EB342" s="62"/>
      <c r="EC342" s="62"/>
      <c r="ED342" s="62"/>
      <c r="EE342" s="62"/>
      <c r="EF342" s="62"/>
      <c r="EG342" s="62"/>
      <c r="EH342" s="62"/>
      <c r="EI342" s="62"/>
      <c r="EJ342" s="62"/>
      <c r="EK342" s="62"/>
      <c r="EL342" s="62"/>
      <c r="EM342" s="62"/>
      <c r="EN342" s="62"/>
    </row>
    <row r="343" spans="43:144" ht="14.4" x14ac:dyDescent="0.3">
      <c r="AQ343" s="62"/>
      <c r="AR343"/>
      <c r="AS343"/>
      <c r="AT343"/>
      <c r="AU343"/>
      <c r="AV343"/>
      <c r="AW343"/>
      <c r="AX343"/>
      <c r="AY343"/>
      <c r="AZ343"/>
      <c r="BA343"/>
      <c r="BB343"/>
      <c r="BC343"/>
      <c r="BD343"/>
      <c r="BE343" s="62"/>
      <c r="BF343" s="62"/>
      <c r="BG343" s="62"/>
      <c r="BH343" s="62"/>
      <c r="BI343" s="62"/>
      <c r="BJ343" s="62"/>
      <c r="BK343" s="62"/>
      <c r="BL343" s="62"/>
      <c r="BM343" s="62"/>
      <c r="BN343" s="62"/>
      <c r="BO343" s="62"/>
      <c r="BP343" s="62"/>
      <c r="BQ343" s="62"/>
      <c r="BR343" s="62"/>
      <c r="BS343" s="62"/>
      <c r="BT343" s="62"/>
      <c r="BU343" s="62"/>
      <c r="BV343" s="62"/>
      <c r="BW343" s="62"/>
      <c r="BX343" s="62"/>
      <c r="BY343" s="62"/>
      <c r="BZ343" s="62"/>
      <c r="CA343" s="62"/>
      <c r="CB343" s="62"/>
      <c r="CC343" s="62"/>
      <c r="CD343" s="62"/>
      <c r="CE343" s="62"/>
      <c r="CF343" s="62"/>
      <c r="CG343" s="62"/>
      <c r="CH343" s="62"/>
      <c r="CI343" s="62"/>
      <c r="CJ343" s="62"/>
      <c r="CK343" s="62"/>
      <c r="CL343" s="62"/>
      <c r="CM343" s="62"/>
      <c r="CN343" s="62"/>
      <c r="CO343" s="62"/>
      <c r="CP343" s="62"/>
      <c r="CQ343" s="62"/>
      <c r="CR343" s="62"/>
      <c r="CS343" s="62"/>
      <c r="CT343" s="62"/>
      <c r="CU343" s="62"/>
      <c r="CV343" s="62"/>
      <c r="CW343" s="62"/>
      <c r="CX343" s="62"/>
      <c r="CY343" s="62"/>
      <c r="CZ343" s="62"/>
      <c r="DA343" s="62"/>
      <c r="DB343" s="62"/>
      <c r="DC343" s="62"/>
      <c r="DD343" s="62"/>
      <c r="DE343" s="62"/>
      <c r="DF343" s="62"/>
      <c r="DG343" s="62"/>
      <c r="DH343" s="62"/>
      <c r="DI343" s="62"/>
      <c r="DJ343" s="62"/>
      <c r="DK343" s="62"/>
      <c r="DL343" s="62"/>
      <c r="DM343" s="62"/>
      <c r="DN343" s="62"/>
      <c r="DO343" s="62"/>
      <c r="DP343" s="62"/>
      <c r="DQ343" s="62"/>
      <c r="DR343" s="62"/>
      <c r="DS343" s="62"/>
      <c r="DT343" s="62"/>
      <c r="DU343" s="62"/>
      <c r="DV343" s="62"/>
      <c r="DW343" s="62"/>
      <c r="DX343" s="62"/>
      <c r="DY343" s="62"/>
      <c r="DZ343" s="62"/>
      <c r="EA343" s="62"/>
      <c r="EB343" s="62"/>
      <c r="EC343" s="62"/>
      <c r="ED343" s="62"/>
      <c r="EE343" s="62"/>
      <c r="EF343" s="62"/>
      <c r="EG343" s="62"/>
      <c r="EH343" s="62"/>
      <c r="EI343" s="62"/>
      <c r="EJ343" s="62"/>
      <c r="EK343" s="62"/>
      <c r="EL343" s="62"/>
      <c r="EM343" s="62"/>
      <c r="EN343" s="62"/>
    </row>
    <row r="344" spans="43:144" ht="14.4" x14ac:dyDescent="0.3">
      <c r="AQ344" s="62"/>
      <c r="AR344"/>
      <c r="AS344"/>
      <c r="AT344"/>
      <c r="AU344"/>
      <c r="AV344"/>
      <c r="AW344"/>
      <c r="AX344"/>
      <c r="AY344"/>
      <c r="AZ344"/>
      <c r="BA344"/>
      <c r="BB344"/>
      <c r="BC344"/>
      <c r="BD344"/>
      <c r="BE344" s="62"/>
      <c r="BF344" s="62"/>
      <c r="BG344" s="62"/>
      <c r="BH344" s="62"/>
      <c r="BI344" s="62"/>
      <c r="BJ344" s="62"/>
      <c r="BK344" s="62"/>
      <c r="BL344" s="62"/>
      <c r="BM344" s="62"/>
      <c r="BN344" s="62"/>
      <c r="BO344" s="62"/>
      <c r="BP344" s="62"/>
      <c r="BQ344" s="62"/>
      <c r="BR344" s="62"/>
      <c r="BS344" s="62"/>
      <c r="BT344" s="62"/>
      <c r="BU344" s="62"/>
      <c r="BV344" s="62"/>
      <c r="BW344" s="62"/>
      <c r="BX344" s="62"/>
      <c r="BY344" s="62"/>
      <c r="BZ344" s="62"/>
      <c r="CA344" s="62"/>
      <c r="CB344" s="62"/>
      <c r="CC344" s="62"/>
      <c r="CD344" s="62"/>
      <c r="CE344" s="62"/>
      <c r="CF344" s="62"/>
      <c r="CG344" s="62"/>
      <c r="CH344" s="62"/>
      <c r="CI344" s="62"/>
      <c r="CJ344" s="62"/>
      <c r="CK344" s="62"/>
      <c r="CL344" s="62"/>
      <c r="CM344" s="62"/>
      <c r="CN344" s="62"/>
      <c r="CO344" s="62"/>
      <c r="CP344" s="62"/>
      <c r="CQ344" s="62"/>
      <c r="CR344" s="62"/>
      <c r="CS344" s="62"/>
      <c r="CT344" s="62"/>
      <c r="CU344" s="62"/>
      <c r="CV344" s="62"/>
      <c r="CW344" s="62"/>
      <c r="CX344" s="62"/>
      <c r="CY344" s="62"/>
      <c r="CZ344" s="62"/>
      <c r="DA344" s="62"/>
      <c r="DB344" s="62"/>
      <c r="DC344" s="62"/>
      <c r="DD344" s="62"/>
      <c r="DE344" s="62"/>
      <c r="DF344" s="62"/>
      <c r="DG344" s="62"/>
      <c r="DH344" s="62"/>
      <c r="DI344" s="62"/>
      <c r="DJ344" s="62"/>
      <c r="DK344" s="62"/>
      <c r="DL344" s="62"/>
      <c r="DM344" s="62"/>
      <c r="DN344" s="62"/>
      <c r="DO344" s="62"/>
      <c r="DP344" s="62"/>
      <c r="DQ344" s="62"/>
      <c r="DR344" s="62"/>
      <c r="DS344" s="62"/>
      <c r="DT344" s="62"/>
      <c r="DU344" s="62"/>
      <c r="DV344" s="62"/>
      <c r="DW344" s="62"/>
      <c r="DX344" s="62"/>
      <c r="DY344" s="62"/>
      <c r="DZ344" s="62"/>
      <c r="EA344" s="62"/>
      <c r="EB344" s="62"/>
      <c r="EC344" s="62"/>
      <c r="ED344" s="62"/>
      <c r="EE344" s="62"/>
      <c r="EF344" s="62"/>
      <c r="EG344" s="62"/>
      <c r="EH344" s="62"/>
      <c r="EI344" s="62"/>
      <c r="EJ344" s="62"/>
      <c r="EK344" s="62"/>
      <c r="EL344" s="62"/>
      <c r="EM344" s="62"/>
      <c r="EN344" s="62"/>
    </row>
    <row r="345" spans="43:144" ht="14.4" x14ac:dyDescent="0.3">
      <c r="AQ345" s="62"/>
      <c r="AR345"/>
      <c r="AS345"/>
      <c r="AT345"/>
      <c r="AU345"/>
      <c r="AV345"/>
      <c r="AW345"/>
      <c r="AX345"/>
      <c r="AY345"/>
      <c r="AZ345"/>
      <c r="BA345"/>
      <c r="BB345"/>
      <c r="BC345"/>
      <c r="BD345"/>
      <c r="BE345" s="62"/>
      <c r="BF345" s="62"/>
      <c r="BG345" s="62"/>
      <c r="BH345" s="62"/>
      <c r="BI345" s="62"/>
      <c r="BJ345" s="62"/>
      <c r="BK345" s="62"/>
      <c r="BL345" s="62"/>
      <c r="BM345" s="62"/>
      <c r="BN345" s="62"/>
      <c r="BO345" s="62"/>
      <c r="BP345" s="62"/>
      <c r="BQ345" s="62"/>
      <c r="BR345" s="62"/>
      <c r="BS345" s="62"/>
      <c r="BT345" s="62"/>
      <c r="BU345" s="62"/>
      <c r="BV345" s="62"/>
      <c r="BW345" s="62"/>
      <c r="BX345" s="62"/>
      <c r="BY345" s="62"/>
      <c r="BZ345" s="62"/>
      <c r="CA345" s="62"/>
      <c r="CB345" s="62"/>
      <c r="CC345" s="62"/>
      <c r="CD345" s="62"/>
      <c r="CE345" s="62"/>
      <c r="CF345" s="62"/>
      <c r="CG345" s="62"/>
      <c r="CH345" s="62"/>
      <c r="CI345" s="62"/>
      <c r="CJ345" s="62"/>
      <c r="CK345" s="62"/>
      <c r="CL345" s="62"/>
      <c r="CM345" s="62"/>
      <c r="CN345" s="62"/>
      <c r="CO345" s="62"/>
      <c r="CP345" s="62"/>
      <c r="CQ345" s="62"/>
      <c r="CR345" s="62"/>
      <c r="CS345" s="62"/>
      <c r="CT345" s="62"/>
      <c r="CU345" s="62"/>
      <c r="CV345" s="62"/>
      <c r="CW345" s="62"/>
      <c r="CX345" s="62"/>
      <c r="CY345" s="62"/>
      <c r="CZ345" s="62"/>
      <c r="DA345" s="62"/>
      <c r="DB345" s="62"/>
      <c r="DC345" s="62"/>
      <c r="DD345" s="62"/>
      <c r="DE345" s="62"/>
      <c r="DF345" s="62"/>
      <c r="DG345" s="62"/>
      <c r="DH345" s="62"/>
      <c r="DI345" s="62"/>
      <c r="DJ345" s="62"/>
      <c r="DK345" s="62"/>
      <c r="DL345" s="62"/>
      <c r="DM345" s="62"/>
      <c r="DN345" s="62"/>
      <c r="DO345" s="62"/>
      <c r="DP345" s="62"/>
      <c r="DQ345" s="62"/>
      <c r="DR345" s="62"/>
      <c r="DS345" s="62"/>
      <c r="DT345" s="62"/>
      <c r="DU345" s="62"/>
      <c r="DV345" s="62"/>
      <c r="DW345" s="62"/>
      <c r="DX345" s="62"/>
      <c r="DY345" s="62"/>
      <c r="DZ345" s="62"/>
      <c r="EA345" s="62"/>
      <c r="EB345" s="62"/>
      <c r="EC345" s="62"/>
      <c r="ED345" s="62"/>
      <c r="EE345" s="62"/>
      <c r="EF345" s="62"/>
      <c r="EG345" s="62"/>
      <c r="EH345" s="62"/>
      <c r="EI345" s="62"/>
      <c r="EJ345" s="62"/>
      <c r="EK345" s="62"/>
      <c r="EL345" s="62"/>
      <c r="EM345" s="62"/>
      <c r="EN345" s="62"/>
    </row>
    <row r="346" spans="43:144" ht="14.4" x14ac:dyDescent="0.3">
      <c r="AQ346" s="62"/>
      <c r="AR346"/>
      <c r="AS346"/>
      <c r="AT346"/>
      <c r="AU346"/>
      <c r="AV346"/>
      <c r="AW346"/>
      <c r="AX346"/>
      <c r="AY346"/>
      <c r="AZ346"/>
      <c r="BA346"/>
      <c r="BB346"/>
      <c r="BC346"/>
      <c r="BD346"/>
      <c r="BE346" s="62"/>
      <c r="BF346" s="62"/>
      <c r="BG346" s="62"/>
      <c r="BH346" s="62"/>
      <c r="BI346" s="62"/>
      <c r="BJ346" s="62"/>
      <c r="BK346" s="62"/>
      <c r="BL346" s="62"/>
      <c r="BM346" s="62"/>
      <c r="BN346" s="62"/>
      <c r="BO346" s="62"/>
      <c r="BP346" s="62"/>
      <c r="BQ346" s="62"/>
      <c r="BR346" s="62"/>
      <c r="BS346" s="62"/>
      <c r="BT346" s="62"/>
      <c r="BU346" s="62"/>
      <c r="BV346" s="62"/>
      <c r="BW346" s="62"/>
      <c r="BX346" s="62"/>
      <c r="BY346" s="62"/>
      <c r="BZ346" s="62"/>
      <c r="CA346" s="62"/>
      <c r="CB346" s="62"/>
      <c r="CC346" s="62"/>
      <c r="CD346" s="62"/>
      <c r="CE346" s="62"/>
      <c r="CF346" s="62"/>
      <c r="CG346" s="62"/>
      <c r="CH346" s="62"/>
      <c r="CI346" s="62"/>
      <c r="CJ346" s="62"/>
      <c r="CK346" s="62"/>
      <c r="CL346" s="62"/>
      <c r="CM346" s="62"/>
      <c r="CN346" s="62"/>
      <c r="CO346" s="62"/>
      <c r="CP346" s="62"/>
      <c r="CQ346" s="62"/>
      <c r="CR346" s="62"/>
      <c r="CS346" s="62"/>
      <c r="CT346" s="62"/>
      <c r="CU346" s="62"/>
      <c r="CV346" s="62"/>
      <c r="CW346" s="62"/>
      <c r="CX346" s="62"/>
      <c r="CY346" s="62"/>
      <c r="CZ346" s="62"/>
      <c r="DA346" s="62"/>
      <c r="DB346" s="62"/>
      <c r="DC346" s="62"/>
      <c r="DD346" s="62"/>
      <c r="DE346" s="62"/>
      <c r="DF346" s="62"/>
      <c r="DG346" s="62"/>
      <c r="DH346" s="62"/>
      <c r="DI346" s="62"/>
      <c r="DJ346" s="62"/>
      <c r="DK346" s="62"/>
      <c r="DL346" s="62"/>
      <c r="DM346" s="62"/>
      <c r="DN346" s="62"/>
      <c r="DO346" s="62"/>
      <c r="DP346" s="62"/>
      <c r="DQ346" s="62"/>
      <c r="DR346" s="62"/>
      <c r="DS346" s="62"/>
      <c r="DT346" s="62"/>
      <c r="DU346" s="62"/>
      <c r="DV346" s="62"/>
      <c r="DW346" s="62"/>
      <c r="DX346" s="62"/>
      <c r="DY346" s="62"/>
      <c r="DZ346" s="62"/>
      <c r="EA346" s="62"/>
      <c r="EB346" s="62"/>
      <c r="EC346" s="62"/>
      <c r="ED346" s="62"/>
      <c r="EE346" s="62"/>
      <c r="EF346" s="62"/>
      <c r="EG346" s="62"/>
      <c r="EH346" s="62"/>
      <c r="EI346" s="62"/>
      <c r="EJ346" s="62"/>
      <c r="EK346" s="62"/>
      <c r="EL346" s="62"/>
      <c r="EM346" s="62"/>
      <c r="EN346" s="62"/>
    </row>
    <row r="347" spans="43:144" ht="14.4" x14ac:dyDescent="0.3">
      <c r="AQ347" s="62"/>
      <c r="AR347"/>
      <c r="AS347"/>
      <c r="AT347"/>
      <c r="AU347"/>
      <c r="AV347"/>
      <c r="AW347"/>
      <c r="AX347"/>
      <c r="AY347"/>
      <c r="AZ347"/>
      <c r="BA347"/>
      <c r="BB347"/>
      <c r="BC347"/>
      <c r="BD347"/>
      <c r="BE347" s="62"/>
      <c r="BF347" s="62"/>
      <c r="BG347" s="62"/>
      <c r="BH347" s="62"/>
      <c r="BI347" s="62"/>
      <c r="BJ347" s="62"/>
      <c r="BK347" s="62"/>
      <c r="BL347" s="62"/>
      <c r="BM347" s="62"/>
      <c r="BN347" s="62"/>
      <c r="BO347" s="62"/>
      <c r="BP347" s="62"/>
      <c r="BQ347" s="62"/>
      <c r="BR347" s="62"/>
      <c r="BS347" s="62"/>
      <c r="BT347" s="62"/>
      <c r="BU347" s="62"/>
      <c r="BV347" s="62"/>
      <c r="BW347" s="62"/>
      <c r="BX347" s="62"/>
      <c r="BY347" s="62"/>
      <c r="BZ347" s="62"/>
      <c r="CA347" s="62"/>
      <c r="CB347" s="62"/>
      <c r="CC347" s="62"/>
      <c r="CD347" s="62"/>
      <c r="CE347" s="62"/>
      <c r="CF347" s="62"/>
      <c r="CG347" s="62"/>
      <c r="CH347" s="62"/>
      <c r="CI347" s="62"/>
      <c r="CJ347" s="62"/>
      <c r="CK347" s="62"/>
      <c r="CL347" s="62"/>
      <c r="CM347" s="62"/>
      <c r="CN347" s="62"/>
      <c r="CO347" s="62"/>
      <c r="CP347" s="62"/>
      <c r="CQ347" s="62"/>
      <c r="CR347" s="62"/>
      <c r="CS347" s="62"/>
      <c r="CT347" s="62"/>
      <c r="CU347" s="62"/>
      <c r="CV347" s="62"/>
      <c r="CW347" s="62"/>
      <c r="CX347" s="62"/>
      <c r="CY347" s="62"/>
      <c r="CZ347" s="62"/>
      <c r="DA347" s="62"/>
      <c r="DB347" s="62"/>
      <c r="DC347" s="62"/>
      <c r="DD347" s="62"/>
      <c r="DE347" s="62"/>
      <c r="DF347" s="62"/>
      <c r="DG347" s="62"/>
      <c r="DH347" s="62"/>
      <c r="DI347" s="62"/>
      <c r="DJ347" s="62"/>
      <c r="DK347" s="62"/>
      <c r="DL347" s="62"/>
      <c r="DM347" s="62"/>
      <c r="DN347" s="62"/>
      <c r="DO347" s="62"/>
      <c r="DP347" s="62"/>
      <c r="DQ347" s="62"/>
      <c r="DR347" s="62"/>
      <c r="DS347" s="62"/>
      <c r="DT347" s="62"/>
      <c r="DU347" s="62"/>
      <c r="DV347" s="62"/>
      <c r="DW347" s="62"/>
      <c r="DX347" s="62"/>
      <c r="DY347" s="62"/>
      <c r="DZ347" s="62"/>
      <c r="EA347" s="62"/>
      <c r="EB347" s="62"/>
      <c r="EC347" s="62"/>
      <c r="ED347" s="62"/>
      <c r="EE347" s="62"/>
      <c r="EF347" s="62"/>
      <c r="EG347" s="62"/>
      <c r="EH347" s="62"/>
      <c r="EI347" s="62"/>
      <c r="EJ347" s="62"/>
      <c r="EK347" s="62"/>
      <c r="EL347" s="62"/>
      <c r="EM347" s="62"/>
      <c r="EN347" s="62"/>
    </row>
    <row r="348" spans="43:144" ht="14.4" x14ac:dyDescent="0.3">
      <c r="AQ348" s="62"/>
      <c r="AR348"/>
      <c r="AS348"/>
      <c r="AT348"/>
      <c r="AU348"/>
      <c r="AV348"/>
      <c r="AW348"/>
      <c r="AX348"/>
      <c r="AY348"/>
      <c r="AZ348"/>
      <c r="BA348"/>
      <c r="BB348"/>
      <c r="BC348"/>
      <c r="BD348"/>
      <c r="BE348" s="62"/>
      <c r="BF348" s="62"/>
      <c r="BG348" s="62"/>
      <c r="BH348" s="62"/>
      <c r="BI348" s="62"/>
      <c r="BJ348" s="62"/>
      <c r="BK348" s="62"/>
      <c r="BL348" s="62"/>
      <c r="BM348" s="62"/>
      <c r="BN348" s="62"/>
      <c r="BO348" s="62"/>
      <c r="BP348" s="62"/>
      <c r="BQ348" s="62"/>
      <c r="BR348" s="62"/>
      <c r="BS348" s="62"/>
      <c r="BT348" s="62"/>
      <c r="BU348" s="62"/>
      <c r="BV348" s="62"/>
      <c r="BW348" s="62"/>
      <c r="BX348" s="62"/>
      <c r="BY348" s="62"/>
      <c r="BZ348" s="62"/>
      <c r="CA348" s="62"/>
      <c r="CB348" s="62"/>
      <c r="CC348" s="62"/>
      <c r="CD348" s="62"/>
      <c r="CE348" s="62"/>
      <c r="CF348" s="62"/>
      <c r="CG348" s="62"/>
      <c r="CH348" s="62"/>
      <c r="CI348" s="62"/>
      <c r="CJ348" s="62"/>
      <c r="CK348" s="62"/>
      <c r="CL348" s="62"/>
      <c r="CM348" s="62"/>
      <c r="CN348" s="62"/>
      <c r="CO348" s="62"/>
      <c r="CP348" s="62"/>
      <c r="CQ348" s="62"/>
      <c r="CR348" s="62"/>
      <c r="CS348" s="62"/>
      <c r="CT348" s="62"/>
      <c r="CU348" s="62"/>
      <c r="CV348" s="62"/>
      <c r="CW348" s="62"/>
      <c r="CX348" s="62"/>
      <c r="CY348" s="62"/>
      <c r="CZ348" s="62"/>
      <c r="DA348" s="62"/>
      <c r="DB348" s="62"/>
      <c r="DC348" s="62"/>
      <c r="DD348" s="62"/>
      <c r="DE348" s="62"/>
      <c r="DF348" s="62"/>
      <c r="DG348" s="62"/>
      <c r="DH348" s="62"/>
      <c r="DI348" s="62"/>
      <c r="DJ348" s="62"/>
      <c r="DK348" s="62"/>
      <c r="DL348" s="62"/>
      <c r="DM348" s="62"/>
      <c r="DN348" s="62"/>
      <c r="DO348" s="62"/>
      <c r="DP348" s="62"/>
      <c r="DQ348" s="62"/>
      <c r="DR348" s="62"/>
      <c r="DS348" s="62"/>
      <c r="DT348" s="62"/>
      <c r="DU348" s="62"/>
      <c r="DV348" s="62"/>
      <c r="DW348" s="62"/>
      <c r="DX348" s="62"/>
      <c r="DY348" s="62"/>
      <c r="DZ348" s="62"/>
      <c r="EA348" s="62"/>
      <c r="EB348" s="62"/>
      <c r="EC348" s="62"/>
      <c r="ED348" s="62"/>
      <c r="EE348" s="62"/>
      <c r="EF348" s="62"/>
      <c r="EG348" s="62"/>
      <c r="EH348" s="62"/>
      <c r="EI348" s="62"/>
      <c r="EJ348" s="62"/>
      <c r="EK348" s="62"/>
      <c r="EL348" s="62"/>
      <c r="EM348" s="62"/>
      <c r="EN348" s="62"/>
    </row>
    <row r="349" spans="43:144" ht="14.4" x14ac:dyDescent="0.3">
      <c r="AQ349" s="62"/>
      <c r="AR349"/>
      <c r="AS349"/>
      <c r="AT349"/>
      <c r="AU349"/>
      <c r="AV349"/>
      <c r="AW349"/>
      <c r="AX349"/>
      <c r="AY349"/>
      <c r="AZ349"/>
      <c r="BA349"/>
      <c r="BB349"/>
      <c r="BC349"/>
      <c r="BD349"/>
      <c r="BE349" s="62"/>
      <c r="BF349" s="62"/>
      <c r="BG349" s="62"/>
      <c r="BH349" s="62"/>
      <c r="BI349" s="62"/>
      <c r="BJ349" s="62"/>
      <c r="BK349" s="62"/>
      <c r="BL349" s="62"/>
      <c r="BM349" s="62"/>
      <c r="BN349" s="62"/>
      <c r="BO349" s="62"/>
      <c r="BP349" s="62"/>
      <c r="BQ349" s="62"/>
      <c r="BR349" s="62"/>
      <c r="BS349" s="62"/>
      <c r="BT349" s="62"/>
      <c r="BU349" s="62"/>
      <c r="BV349" s="62"/>
      <c r="BW349" s="62"/>
      <c r="BX349" s="62"/>
      <c r="BY349" s="62"/>
      <c r="BZ349" s="62"/>
      <c r="CA349" s="62"/>
      <c r="CB349" s="62"/>
      <c r="CC349" s="62"/>
      <c r="CD349" s="62"/>
      <c r="CE349" s="62"/>
      <c r="CF349" s="62"/>
      <c r="CG349" s="62"/>
      <c r="CH349" s="62"/>
      <c r="CI349" s="62"/>
      <c r="CJ349" s="62"/>
      <c r="CK349" s="62"/>
      <c r="CL349" s="62"/>
      <c r="CM349" s="62"/>
      <c r="CN349" s="62"/>
      <c r="CO349" s="62"/>
      <c r="CP349" s="62"/>
      <c r="CQ349" s="62"/>
      <c r="CR349" s="62"/>
      <c r="CS349" s="62"/>
      <c r="CT349" s="62"/>
      <c r="CU349" s="62"/>
      <c r="CV349" s="62"/>
      <c r="CW349" s="62"/>
      <c r="CX349" s="62"/>
      <c r="CY349" s="62"/>
      <c r="CZ349" s="62"/>
      <c r="DA349" s="62"/>
      <c r="DB349" s="62"/>
      <c r="DC349" s="62"/>
      <c r="DD349" s="62"/>
      <c r="DE349" s="62"/>
      <c r="DF349" s="62"/>
      <c r="DG349" s="62"/>
      <c r="DH349" s="62"/>
      <c r="DI349" s="62"/>
      <c r="DJ349" s="62"/>
      <c r="DK349" s="62"/>
      <c r="DL349" s="62"/>
      <c r="DM349" s="62"/>
      <c r="DN349" s="62"/>
      <c r="DO349" s="62"/>
      <c r="DP349" s="62"/>
      <c r="DQ349" s="62"/>
      <c r="DR349" s="62"/>
      <c r="DS349" s="62"/>
      <c r="DT349" s="62"/>
      <c r="DU349" s="62"/>
      <c r="DV349" s="62"/>
      <c r="DW349" s="62"/>
      <c r="DX349" s="62"/>
      <c r="DY349" s="62"/>
      <c r="DZ349" s="62"/>
      <c r="EA349" s="62"/>
      <c r="EB349" s="62"/>
      <c r="EC349" s="62"/>
      <c r="ED349" s="62"/>
      <c r="EE349" s="62"/>
      <c r="EF349" s="62"/>
      <c r="EG349" s="62"/>
      <c r="EH349" s="62"/>
      <c r="EI349" s="62"/>
      <c r="EJ349" s="62"/>
      <c r="EK349" s="62"/>
      <c r="EL349" s="62"/>
      <c r="EM349" s="62"/>
      <c r="EN349" s="62"/>
    </row>
    <row r="350" spans="43:144" ht="14.4" x14ac:dyDescent="0.3">
      <c r="AQ350" s="62"/>
      <c r="AR350"/>
      <c r="AS350"/>
      <c r="AT350"/>
      <c r="AU350"/>
      <c r="AV350"/>
      <c r="AW350"/>
      <c r="AX350"/>
      <c r="AY350"/>
      <c r="AZ350"/>
      <c r="BA350"/>
      <c r="BB350"/>
      <c r="BC350"/>
      <c r="BD350"/>
      <c r="BE350" s="62"/>
      <c r="BF350" s="62"/>
      <c r="BG350" s="62"/>
      <c r="BH350" s="62"/>
      <c r="BI350" s="62"/>
      <c r="BJ350" s="62"/>
      <c r="BK350" s="62"/>
      <c r="BL350" s="62"/>
      <c r="BM350" s="62"/>
      <c r="BN350" s="62"/>
      <c r="BO350" s="62"/>
      <c r="BP350" s="62"/>
      <c r="BQ350" s="62"/>
      <c r="BR350" s="62"/>
      <c r="BS350" s="62"/>
      <c r="BT350" s="62"/>
      <c r="BU350" s="62"/>
      <c r="BV350" s="62"/>
      <c r="BW350" s="62"/>
      <c r="BX350" s="62"/>
      <c r="BY350" s="62"/>
      <c r="BZ350" s="62"/>
      <c r="CA350" s="62"/>
      <c r="CB350" s="62"/>
      <c r="CC350" s="62"/>
      <c r="CD350" s="62"/>
      <c r="CE350" s="62"/>
      <c r="CF350" s="62"/>
      <c r="CG350" s="62"/>
      <c r="CH350" s="62"/>
      <c r="CI350" s="62"/>
      <c r="CJ350" s="62"/>
      <c r="CK350" s="62"/>
      <c r="CL350" s="62"/>
      <c r="CM350" s="62"/>
      <c r="CN350" s="62"/>
      <c r="CO350" s="62"/>
      <c r="CP350" s="62"/>
      <c r="CQ350" s="62"/>
      <c r="CR350" s="62"/>
      <c r="CS350" s="62"/>
      <c r="CT350" s="62"/>
      <c r="CU350" s="62"/>
      <c r="CV350" s="62"/>
      <c r="CW350" s="62"/>
      <c r="CX350" s="62"/>
      <c r="CY350" s="62"/>
      <c r="CZ350" s="62"/>
      <c r="DA350" s="62"/>
      <c r="DB350" s="62"/>
      <c r="DC350" s="62"/>
      <c r="DD350" s="62"/>
      <c r="DE350" s="62"/>
      <c r="DF350" s="62"/>
      <c r="DG350" s="62"/>
      <c r="DH350" s="62"/>
      <c r="DI350" s="62"/>
      <c r="DJ350" s="62"/>
      <c r="DK350" s="62"/>
      <c r="DL350" s="62"/>
      <c r="DM350" s="62"/>
      <c r="DN350" s="62"/>
      <c r="DO350" s="62"/>
      <c r="DP350" s="62"/>
      <c r="DQ350" s="62"/>
      <c r="DR350" s="62"/>
      <c r="DS350" s="62"/>
      <c r="DT350" s="62"/>
      <c r="DU350" s="62"/>
      <c r="DV350" s="62"/>
      <c r="DW350" s="62"/>
      <c r="DX350" s="62"/>
      <c r="DY350" s="62"/>
      <c r="DZ350" s="62"/>
      <c r="EA350" s="62"/>
      <c r="EB350" s="62"/>
      <c r="EC350" s="62"/>
      <c r="ED350" s="62"/>
      <c r="EE350" s="62"/>
      <c r="EF350" s="62"/>
      <c r="EG350" s="62"/>
      <c r="EH350" s="62"/>
      <c r="EI350" s="62"/>
      <c r="EJ350" s="62"/>
      <c r="EK350" s="62"/>
      <c r="EL350" s="62"/>
      <c r="EM350" s="62"/>
      <c r="EN350" s="62"/>
    </row>
    <row r="351" spans="43:144" ht="14.4" x14ac:dyDescent="0.3">
      <c r="AQ351" s="62"/>
      <c r="AR351"/>
      <c r="AS351"/>
      <c r="AT351"/>
      <c r="AU351"/>
      <c r="AV351"/>
      <c r="AW351"/>
      <c r="AX351"/>
      <c r="AY351"/>
      <c r="AZ351"/>
      <c r="BA351"/>
      <c r="BB351"/>
      <c r="BC351"/>
      <c r="BD351"/>
      <c r="BE351" s="62"/>
      <c r="BF351" s="62"/>
      <c r="BG351" s="62"/>
      <c r="BH351" s="62"/>
      <c r="BI351" s="62"/>
      <c r="BJ351" s="62"/>
      <c r="BK351" s="62"/>
      <c r="BL351" s="62"/>
      <c r="BM351" s="62"/>
      <c r="BN351" s="62"/>
      <c r="BO351" s="62"/>
      <c r="BP351" s="62"/>
      <c r="BQ351" s="62"/>
      <c r="BR351" s="62"/>
      <c r="BS351" s="62"/>
      <c r="BT351" s="62"/>
      <c r="BU351" s="62"/>
      <c r="BV351" s="62"/>
      <c r="BW351" s="62"/>
      <c r="BX351" s="62"/>
      <c r="BY351" s="62"/>
      <c r="BZ351" s="62"/>
      <c r="CA351" s="62"/>
      <c r="CB351" s="62"/>
      <c r="CC351" s="62"/>
      <c r="CD351" s="62"/>
      <c r="CE351" s="62"/>
      <c r="CF351" s="62"/>
      <c r="CG351" s="62"/>
      <c r="CH351" s="62"/>
      <c r="CI351" s="62"/>
      <c r="CJ351" s="62"/>
      <c r="CK351" s="62"/>
      <c r="CL351" s="62"/>
      <c r="CM351" s="62"/>
      <c r="CN351" s="62"/>
      <c r="CO351" s="62"/>
      <c r="CP351" s="62"/>
      <c r="CQ351" s="62"/>
      <c r="CR351" s="62"/>
      <c r="CS351" s="62"/>
      <c r="CT351" s="62"/>
      <c r="CU351" s="62"/>
      <c r="CV351" s="62"/>
      <c r="CW351" s="62"/>
      <c r="CX351" s="62"/>
      <c r="CY351" s="62"/>
      <c r="CZ351" s="62"/>
      <c r="DA351" s="62"/>
      <c r="DB351" s="62"/>
      <c r="DC351" s="62"/>
      <c r="DD351" s="62"/>
      <c r="DE351" s="62"/>
      <c r="DF351" s="62"/>
      <c r="DG351" s="62"/>
      <c r="DH351" s="62"/>
      <c r="DI351" s="62"/>
      <c r="DJ351" s="62"/>
      <c r="DK351" s="62"/>
      <c r="DL351" s="62"/>
      <c r="DM351" s="62"/>
      <c r="DN351" s="62"/>
      <c r="DO351" s="62"/>
      <c r="DP351" s="62"/>
      <c r="DQ351" s="62"/>
      <c r="DR351" s="62"/>
      <c r="DS351" s="62"/>
      <c r="DT351" s="62"/>
      <c r="DU351" s="62"/>
      <c r="DV351" s="62"/>
      <c r="DW351" s="62"/>
      <c r="DX351" s="62"/>
      <c r="DY351" s="62"/>
      <c r="DZ351" s="62"/>
      <c r="EA351" s="62"/>
      <c r="EB351" s="62"/>
      <c r="EC351" s="62"/>
      <c r="ED351" s="62"/>
      <c r="EE351" s="62"/>
      <c r="EF351" s="62"/>
      <c r="EG351" s="62"/>
      <c r="EH351" s="62"/>
      <c r="EI351" s="62"/>
      <c r="EJ351" s="62"/>
      <c r="EK351" s="62"/>
      <c r="EL351" s="62"/>
      <c r="EM351" s="62"/>
      <c r="EN351" s="62"/>
    </row>
    <row r="352" spans="43:144" ht="14.4" x14ac:dyDescent="0.3">
      <c r="AQ352" s="62"/>
      <c r="AR352"/>
      <c r="AS352"/>
      <c r="AT352"/>
      <c r="AU352"/>
      <c r="AV352"/>
      <c r="AW352"/>
      <c r="AX352"/>
      <c r="AY352"/>
      <c r="AZ352"/>
      <c r="BA352"/>
      <c r="BB352"/>
      <c r="BC352"/>
      <c r="BD352"/>
      <c r="BE352" s="62"/>
      <c r="BF352" s="62"/>
      <c r="BG352" s="62"/>
      <c r="BH352" s="62"/>
      <c r="BI352" s="62"/>
      <c r="BJ352" s="62"/>
      <c r="BK352" s="62"/>
      <c r="BL352" s="62"/>
      <c r="BM352" s="62"/>
      <c r="BN352" s="62"/>
      <c r="BO352" s="62"/>
      <c r="BP352" s="62"/>
      <c r="BQ352" s="62"/>
      <c r="BR352" s="62"/>
      <c r="BS352" s="62"/>
      <c r="BT352" s="62"/>
      <c r="BU352" s="62"/>
      <c r="BV352" s="62"/>
      <c r="BW352" s="62"/>
      <c r="BX352" s="62"/>
      <c r="BY352" s="62"/>
      <c r="BZ352" s="62"/>
      <c r="CA352" s="62"/>
      <c r="CB352" s="62"/>
      <c r="CC352" s="62"/>
      <c r="CD352" s="62"/>
      <c r="CE352" s="62"/>
      <c r="CF352" s="62"/>
      <c r="CG352" s="62"/>
      <c r="CH352" s="62"/>
      <c r="CI352" s="62"/>
      <c r="CJ352" s="62"/>
      <c r="CK352" s="62"/>
      <c r="CL352" s="62"/>
      <c r="CM352" s="62"/>
      <c r="CN352" s="62"/>
      <c r="CO352" s="62"/>
      <c r="CP352" s="62"/>
      <c r="CQ352" s="62"/>
      <c r="CR352" s="62"/>
      <c r="CS352" s="62"/>
      <c r="CT352" s="62"/>
      <c r="CU352" s="62"/>
      <c r="CV352" s="62"/>
      <c r="CW352" s="62"/>
      <c r="CX352" s="62"/>
      <c r="CY352" s="62"/>
      <c r="CZ352" s="62"/>
      <c r="DA352" s="62"/>
      <c r="DB352" s="62"/>
      <c r="DC352" s="62"/>
      <c r="DD352" s="62"/>
      <c r="DE352" s="62"/>
      <c r="DF352" s="62"/>
      <c r="DG352" s="62"/>
      <c r="DH352" s="62"/>
      <c r="DI352" s="62"/>
      <c r="DJ352" s="62"/>
      <c r="DK352" s="62"/>
      <c r="DL352" s="62"/>
      <c r="DM352" s="62"/>
      <c r="DN352" s="62"/>
      <c r="DO352" s="62"/>
      <c r="DP352" s="62"/>
      <c r="DQ352" s="62"/>
      <c r="DR352" s="62"/>
      <c r="DS352" s="62"/>
      <c r="DT352" s="62"/>
      <c r="DU352" s="62"/>
      <c r="DV352" s="62"/>
      <c r="DW352" s="62"/>
      <c r="DX352" s="62"/>
      <c r="DY352" s="62"/>
      <c r="DZ352" s="62"/>
      <c r="EA352" s="62"/>
      <c r="EB352" s="62"/>
      <c r="EC352" s="62"/>
      <c r="ED352" s="62"/>
      <c r="EE352" s="62"/>
      <c r="EF352" s="62"/>
      <c r="EG352" s="62"/>
      <c r="EH352" s="62"/>
      <c r="EI352" s="62"/>
      <c r="EJ352" s="62"/>
      <c r="EK352" s="62"/>
      <c r="EL352" s="62"/>
      <c r="EM352" s="62"/>
      <c r="EN352" s="62"/>
    </row>
    <row r="353" spans="43:144" ht="14.4" x14ac:dyDescent="0.3">
      <c r="AQ353" s="62"/>
      <c r="AR353"/>
      <c r="AS353"/>
      <c r="AT353"/>
      <c r="AU353"/>
      <c r="AV353"/>
      <c r="AW353"/>
      <c r="AX353"/>
      <c r="AY353"/>
      <c r="AZ353"/>
      <c r="BA353"/>
      <c r="BB353"/>
      <c r="BC353"/>
      <c r="BD353"/>
      <c r="BE353" s="62"/>
      <c r="BF353" s="62"/>
      <c r="BG353" s="62"/>
      <c r="BH353" s="62"/>
      <c r="BI353" s="62"/>
      <c r="BJ353" s="62"/>
      <c r="BK353" s="62"/>
      <c r="BL353" s="62"/>
      <c r="BM353" s="62"/>
      <c r="BN353" s="62"/>
      <c r="BO353" s="62"/>
      <c r="BP353" s="62"/>
      <c r="BQ353" s="62"/>
      <c r="BR353" s="62"/>
      <c r="BS353" s="62"/>
      <c r="BT353" s="62"/>
      <c r="BU353" s="62"/>
      <c r="BV353" s="62"/>
      <c r="BW353" s="62"/>
      <c r="BX353" s="62"/>
      <c r="BY353" s="62"/>
      <c r="BZ353" s="62"/>
      <c r="CA353" s="62"/>
      <c r="CB353" s="62"/>
      <c r="CC353" s="62"/>
      <c r="CD353" s="62"/>
      <c r="CE353" s="62"/>
      <c r="CF353" s="62"/>
      <c r="CG353" s="62"/>
      <c r="CH353" s="62"/>
      <c r="CI353" s="62"/>
      <c r="CJ353" s="62"/>
      <c r="CK353" s="62"/>
      <c r="CL353" s="62"/>
      <c r="CM353" s="62"/>
      <c r="CN353" s="62"/>
      <c r="CO353" s="62"/>
      <c r="CP353" s="62"/>
      <c r="CQ353" s="62"/>
      <c r="CR353" s="62"/>
      <c r="CS353" s="62"/>
      <c r="CT353" s="62"/>
      <c r="CU353" s="62"/>
      <c r="CV353" s="62"/>
      <c r="CW353" s="62"/>
      <c r="CX353" s="62"/>
      <c r="CY353" s="62"/>
      <c r="CZ353" s="62"/>
      <c r="DA353" s="62"/>
      <c r="DB353" s="62"/>
      <c r="DC353" s="62"/>
      <c r="DD353" s="62"/>
      <c r="DE353" s="62"/>
      <c r="DF353" s="62"/>
      <c r="DG353" s="62"/>
      <c r="DH353" s="62"/>
      <c r="DI353" s="62"/>
      <c r="DJ353" s="62"/>
      <c r="DK353" s="62"/>
      <c r="DL353" s="62"/>
      <c r="DM353" s="62"/>
      <c r="DN353" s="62"/>
      <c r="DO353" s="62"/>
      <c r="DP353" s="62"/>
      <c r="DQ353" s="62"/>
      <c r="DR353" s="62"/>
      <c r="DS353" s="62"/>
      <c r="DT353" s="62"/>
      <c r="DU353" s="62"/>
      <c r="DV353" s="62"/>
      <c r="DW353" s="62"/>
      <c r="DX353" s="62"/>
      <c r="DY353" s="62"/>
      <c r="DZ353" s="62"/>
      <c r="EA353" s="62"/>
      <c r="EB353" s="62"/>
      <c r="EC353" s="62"/>
      <c r="ED353" s="62"/>
      <c r="EE353" s="62"/>
      <c r="EF353" s="62"/>
      <c r="EG353" s="62"/>
      <c r="EH353" s="62"/>
      <c r="EI353" s="62"/>
      <c r="EJ353" s="62"/>
      <c r="EK353" s="62"/>
      <c r="EL353" s="62"/>
      <c r="EM353" s="62"/>
      <c r="EN353" s="62"/>
    </row>
    <row r="354" spans="43:144" ht="14.4" x14ac:dyDescent="0.3">
      <c r="AQ354" s="62"/>
      <c r="AR354"/>
      <c r="AS354"/>
      <c r="AT354"/>
      <c r="AU354"/>
      <c r="AV354"/>
      <c r="AW354"/>
      <c r="AX354"/>
      <c r="AY354"/>
      <c r="AZ354"/>
      <c r="BA354"/>
      <c r="BB354"/>
      <c r="BC354"/>
      <c r="BD354"/>
      <c r="BE354" s="62"/>
      <c r="BF354" s="62"/>
      <c r="BG354" s="62"/>
      <c r="BH354" s="62"/>
      <c r="BI354" s="62"/>
      <c r="BJ354" s="62"/>
      <c r="BK354" s="62"/>
      <c r="BL354" s="62"/>
      <c r="BM354" s="62"/>
      <c r="BN354" s="62"/>
      <c r="BO354" s="62"/>
      <c r="BP354" s="62"/>
      <c r="BQ354" s="62"/>
      <c r="BR354" s="62"/>
      <c r="BS354" s="62"/>
      <c r="BT354" s="62"/>
      <c r="BU354" s="62"/>
      <c r="BV354" s="62"/>
      <c r="BW354" s="62"/>
      <c r="BX354" s="62"/>
      <c r="BY354" s="62"/>
      <c r="BZ354" s="62"/>
      <c r="CA354" s="62"/>
      <c r="CB354" s="62"/>
      <c r="CC354" s="62"/>
      <c r="CD354" s="62"/>
      <c r="CE354" s="62"/>
      <c r="CF354" s="62"/>
      <c r="CG354" s="62"/>
      <c r="CH354" s="62"/>
      <c r="CI354" s="62"/>
      <c r="CJ354" s="62"/>
      <c r="CK354" s="62"/>
      <c r="CL354" s="62"/>
      <c r="CM354" s="62"/>
      <c r="CN354" s="62"/>
      <c r="CO354" s="62"/>
      <c r="CP354" s="62"/>
      <c r="CQ354" s="62"/>
      <c r="CR354" s="62"/>
      <c r="CS354" s="62"/>
      <c r="CT354" s="62"/>
      <c r="CU354" s="62"/>
      <c r="CV354" s="62"/>
      <c r="CW354" s="62"/>
      <c r="CX354" s="62"/>
      <c r="CY354" s="62"/>
      <c r="CZ354" s="62"/>
      <c r="DA354" s="62"/>
      <c r="DB354" s="62"/>
      <c r="DC354" s="62"/>
      <c r="DD354" s="62"/>
      <c r="DE354" s="62"/>
      <c r="DF354" s="62"/>
      <c r="DG354" s="62"/>
      <c r="DH354" s="62"/>
      <c r="DI354" s="62"/>
      <c r="DJ354" s="62"/>
      <c r="DK354" s="62"/>
      <c r="DL354" s="62"/>
      <c r="DM354" s="62"/>
      <c r="DN354" s="62"/>
      <c r="DO354" s="62"/>
      <c r="DP354" s="62"/>
      <c r="DQ354" s="62"/>
      <c r="DR354" s="62"/>
      <c r="DS354" s="62"/>
      <c r="DT354" s="62"/>
      <c r="DU354" s="62"/>
      <c r="DV354" s="62"/>
      <c r="DW354" s="62"/>
      <c r="DX354" s="62"/>
      <c r="DY354" s="62"/>
      <c r="DZ354" s="62"/>
      <c r="EA354" s="62"/>
      <c r="EB354" s="62"/>
      <c r="EC354" s="62"/>
      <c r="ED354" s="62"/>
      <c r="EE354" s="62"/>
      <c r="EF354" s="62"/>
      <c r="EG354" s="62"/>
      <c r="EH354" s="62"/>
      <c r="EI354" s="62"/>
      <c r="EJ354" s="62"/>
      <c r="EK354" s="62"/>
      <c r="EL354" s="62"/>
      <c r="EM354" s="62"/>
      <c r="EN354" s="62"/>
    </row>
    <row r="355" spans="43:144" ht="14.4" x14ac:dyDescent="0.3">
      <c r="AQ355" s="62"/>
      <c r="AR355"/>
      <c r="AS355"/>
      <c r="AT355"/>
      <c r="AU355"/>
      <c r="AV355"/>
      <c r="AW355"/>
      <c r="AX355"/>
      <c r="AY355"/>
      <c r="AZ355"/>
      <c r="BA355"/>
      <c r="BB355"/>
      <c r="BC355"/>
      <c r="BD355"/>
      <c r="BE355" s="62"/>
      <c r="BF355" s="62"/>
      <c r="BG355" s="62"/>
      <c r="BH355" s="62"/>
      <c r="BI355" s="62"/>
      <c r="BJ355" s="62"/>
      <c r="BK355" s="62"/>
      <c r="BL355" s="62"/>
      <c r="BM355" s="62"/>
      <c r="BN355" s="62"/>
      <c r="BO355" s="62"/>
      <c r="BP355" s="62"/>
      <c r="BQ355" s="62"/>
      <c r="BR355" s="62"/>
      <c r="BS355" s="62"/>
      <c r="BT355" s="62"/>
      <c r="BU355" s="62"/>
      <c r="BV355" s="62"/>
      <c r="BW355" s="62"/>
      <c r="BX355" s="62"/>
      <c r="BY355" s="62"/>
      <c r="BZ355" s="62"/>
      <c r="CA355" s="62"/>
      <c r="CB355" s="62"/>
      <c r="CC355" s="62"/>
      <c r="CD355" s="62"/>
      <c r="CE355" s="62"/>
      <c r="CF355" s="62"/>
      <c r="CG355" s="62"/>
      <c r="CH355" s="62"/>
      <c r="CI355" s="62"/>
      <c r="CJ355" s="62"/>
      <c r="CK355" s="62"/>
      <c r="CL355" s="62"/>
      <c r="CM355" s="62"/>
      <c r="CN355" s="62"/>
      <c r="CO355" s="62"/>
      <c r="CP355" s="62"/>
      <c r="CQ355" s="62"/>
      <c r="CR355" s="62"/>
      <c r="CS355" s="62"/>
      <c r="CT355" s="62"/>
      <c r="CU355" s="62"/>
      <c r="CV355" s="62"/>
      <c r="CW355" s="62"/>
      <c r="CX355" s="62"/>
      <c r="CY355" s="62"/>
      <c r="CZ355" s="62"/>
      <c r="DA355" s="62"/>
      <c r="DB355" s="62"/>
      <c r="DC355" s="62"/>
      <c r="DD355" s="62"/>
      <c r="DE355" s="62"/>
      <c r="DF355" s="62"/>
      <c r="DG355" s="62"/>
      <c r="DH355" s="62"/>
      <c r="DI355" s="62"/>
      <c r="DJ355" s="62"/>
      <c r="DK355" s="62"/>
      <c r="DL355" s="62"/>
      <c r="DM355" s="62"/>
      <c r="DN355" s="62"/>
      <c r="DO355" s="62"/>
      <c r="DP355" s="62"/>
      <c r="DQ355" s="62"/>
      <c r="DR355" s="62"/>
      <c r="DS355" s="62"/>
      <c r="DT355" s="62"/>
      <c r="DU355" s="62"/>
      <c r="DV355" s="62"/>
      <c r="DW355" s="62"/>
      <c r="DX355" s="62"/>
      <c r="DY355" s="62"/>
      <c r="DZ355" s="62"/>
      <c r="EA355" s="62"/>
      <c r="EB355" s="62"/>
      <c r="EC355" s="62"/>
      <c r="ED355" s="62"/>
      <c r="EE355" s="62"/>
      <c r="EF355" s="62"/>
      <c r="EG355" s="62"/>
      <c r="EH355" s="62"/>
      <c r="EI355" s="62"/>
      <c r="EJ355" s="62"/>
      <c r="EK355" s="62"/>
      <c r="EL355" s="62"/>
      <c r="EM355" s="62"/>
      <c r="EN355" s="62"/>
    </row>
    <row r="356" spans="43:144" ht="14.4" x14ac:dyDescent="0.3">
      <c r="AQ356" s="62"/>
      <c r="AR356"/>
      <c r="AS356"/>
      <c r="AT356"/>
      <c r="AU356"/>
      <c r="AV356"/>
      <c r="AW356"/>
      <c r="AX356"/>
      <c r="AY356"/>
      <c r="AZ356"/>
      <c r="BA356"/>
      <c r="BB356"/>
      <c r="BC356"/>
      <c r="BD356"/>
      <c r="BE356" s="62"/>
      <c r="BF356" s="62"/>
      <c r="BG356" s="62"/>
      <c r="BH356" s="62"/>
      <c r="BI356" s="62"/>
      <c r="BJ356" s="62"/>
      <c r="BK356" s="62"/>
      <c r="BL356" s="62"/>
      <c r="BM356" s="62"/>
      <c r="BN356" s="62"/>
      <c r="BO356" s="62"/>
      <c r="BP356" s="62"/>
      <c r="BQ356" s="62"/>
      <c r="BR356" s="62"/>
      <c r="BS356" s="62"/>
      <c r="BT356" s="62"/>
      <c r="BU356" s="62"/>
      <c r="BV356" s="62"/>
      <c r="BW356" s="62"/>
      <c r="BX356" s="62"/>
      <c r="BY356" s="62"/>
      <c r="BZ356" s="62"/>
      <c r="CA356" s="62"/>
      <c r="CB356" s="62"/>
      <c r="CC356" s="62"/>
      <c r="CD356" s="62"/>
      <c r="CE356" s="62"/>
      <c r="CF356" s="62"/>
      <c r="CG356" s="62"/>
      <c r="CH356" s="62"/>
      <c r="CI356" s="62"/>
      <c r="CJ356" s="62"/>
      <c r="CK356" s="62"/>
      <c r="CL356" s="62"/>
      <c r="CM356" s="62"/>
      <c r="CN356" s="62"/>
      <c r="CO356" s="62"/>
      <c r="CP356" s="62"/>
      <c r="CQ356" s="62"/>
      <c r="CR356" s="62"/>
      <c r="CS356" s="62"/>
      <c r="CT356" s="62"/>
      <c r="CU356" s="62"/>
      <c r="CV356" s="62"/>
      <c r="CW356" s="62"/>
      <c r="CX356" s="62"/>
      <c r="CY356" s="62"/>
      <c r="CZ356" s="62"/>
      <c r="DA356" s="62"/>
      <c r="DB356" s="62"/>
      <c r="DC356" s="62"/>
      <c r="DD356" s="62"/>
      <c r="DE356" s="62"/>
      <c r="DF356" s="62"/>
      <c r="DG356" s="62"/>
      <c r="DH356" s="62"/>
      <c r="DI356" s="62"/>
      <c r="DJ356" s="62"/>
      <c r="DK356" s="62"/>
      <c r="DL356" s="62"/>
      <c r="DM356" s="62"/>
      <c r="DN356" s="62"/>
      <c r="DO356" s="62"/>
      <c r="DP356" s="62"/>
      <c r="DQ356" s="62"/>
      <c r="DR356" s="62"/>
      <c r="DS356" s="62"/>
      <c r="DT356" s="62"/>
      <c r="DU356" s="62"/>
      <c r="DV356" s="62"/>
      <c r="DW356" s="62"/>
      <c r="DX356" s="62"/>
      <c r="DY356" s="62"/>
      <c r="DZ356" s="62"/>
      <c r="EA356" s="62"/>
      <c r="EB356" s="62"/>
      <c r="EC356" s="62"/>
      <c r="ED356" s="62"/>
      <c r="EE356" s="62"/>
      <c r="EF356" s="62"/>
      <c r="EG356" s="62"/>
      <c r="EH356" s="62"/>
      <c r="EI356" s="62"/>
      <c r="EJ356" s="62"/>
      <c r="EK356" s="62"/>
      <c r="EL356" s="62"/>
      <c r="EM356" s="62"/>
      <c r="EN356" s="62"/>
    </row>
    <row r="357" spans="43:144" ht="14.4" x14ac:dyDescent="0.3">
      <c r="AQ357" s="62"/>
      <c r="AR357"/>
      <c r="AS357"/>
      <c r="AT357"/>
      <c r="AU357"/>
      <c r="AV357"/>
      <c r="AW357"/>
      <c r="AX357"/>
      <c r="AY357"/>
      <c r="AZ357"/>
      <c r="BA357"/>
      <c r="BB357"/>
      <c r="BC357"/>
      <c r="BD357"/>
      <c r="BE357" s="62"/>
      <c r="BF357" s="62"/>
      <c r="BG357" s="62"/>
      <c r="BH357" s="62"/>
      <c r="BI357" s="62"/>
      <c r="BJ357" s="62"/>
      <c r="BK357" s="62"/>
      <c r="BL357" s="62"/>
      <c r="BM357" s="62"/>
      <c r="BN357" s="62"/>
      <c r="BO357" s="62"/>
      <c r="BP357" s="62"/>
      <c r="BQ357" s="62"/>
      <c r="BR357" s="62"/>
      <c r="BS357" s="62"/>
      <c r="BT357" s="62"/>
      <c r="BU357" s="62"/>
      <c r="BV357" s="62"/>
      <c r="BW357" s="62"/>
      <c r="BX357" s="62"/>
      <c r="BY357" s="62"/>
      <c r="BZ357" s="62"/>
      <c r="CA357" s="62"/>
      <c r="CB357" s="62"/>
      <c r="CC357" s="62"/>
      <c r="CD357" s="62"/>
      <c r="CE357" s="62"/>
      <c r="CF357" s="62"/>
      <c r="CG357" s="62"/>
      <c r="CH357" s="62"/>
      <c r="CI357" s="62"/>
      <c r="CJ357" s="62"/>
      <c r="CK357" s="62"/>
      <c r="CL357" s="62"/>
      <c r="CM357" s="62"/>
      <c r="CN357" s="62"/>
      <c r="CO357" s="62"/>
      <c r="CP357" s="62"/>
      <c r="CQ357" s="62"/>
      <c r="CR357" s="62"/>
      <c r="CS357" s="62"/>
      <c r="CT357" s="62"/>
      <c r="CU357" s="62"/>
      <c r="CV357" s="62"/>
      <c r="CW357" s="62"/>
      <c r="CX357" s="62"/>
      <c r="CY357" s="62"/>
      <c r="CZ357" s="62"/>
      <c r="DA357" s="62"/>
      <c r="DB357" s="62"/>
      <c r="DC357" s="62"/>
      <c r="DD357" s="62"/>
      <c r="DE357" s="62"/>
      <c r="DF357" s="62"/>
      <c r="DG357" s="62"/>
      <c r="DH357" s="62"/>
      <c r="DI357" s="62"/>
      <c r="DJ357" s="62"/>
      <c r="DK357" s="62"/>
      <c r="DL357" s="62"/>
      <c r="DM357" s="62"/>
      <c r="DN357" s="62"/>
      <c r="DO357" s="62"/>
      <c r="DP357" s="62"/>
      <c r="DQ357" s="62"/>
      <c r="DR357" s="62"/>
      <c r="DS357" s="62"/>
      <c r="DT357" s="62"/>
      <c r="DU357" s="62"/>
      <c r="DV357" s="62"/>
      <c r="DW357" s="62"/>
      <c r="DX357" s="62"/>
      <c r="DY357" s="62"/>
      <c r="DZ357" s="62"/>
      <c r="EA357" s="62"/>
      <c r="EB357" s="62"/>
      <c r="EC357" s="62"/>
      <c r="ED357" s="62"/>
      <c r="EE357" s="62"/>
      <c r="EF357" s="62"/>
      <c r="EG357" s="62"/>
      <c r="EH357" s="62"/>
      <c r="EI357" s="62"/>
      <c r="EJ357" s="62"/>
      <c r="EK357" s="62"/>
      <c r="EL357" s="62"/>
      <c r="EM357" s="62"/>
      <c r="EN357" s="62"/>
    </row>
    <row r="358" spans="43:144" ht="14.4" x14ac:dyDescent="0.3">
      <c r="AQ358" s="62"/>
      <c r="AR358"/>
      <c r="AS358"/>
      <c r="AT358"/>
      <c r="AU358"/>
      <c r="AV358"/>
      <c r="AW358"/>
      <c r="AX358"/>
      <c r="AY358"/>
      <c r="AZ358"/>
      <c r="BA358"/>
      <c r="BB358"/>
      <c r="BC358"/>
      <c r="BD358"/>
      <c r="BE358" s="62"/>
      <c r="BF358" s="62"/>
      <c r="BG358" s="62"/>
      <c r="BH358" s="62"/>
      <c r="BI358" s="62"/>
      <c r="BJ358" s="62"/>
      <c r="BK358" s="62"/>
      <c r="BL358" s="62"/>
      <c r="BM358" s="62"/>
      <c r="BN358" s="62"/>
      <c r="BO358" s="62"/>
      <c r="BP358" s="62"/>
      <c r="BQ358" s="62"/>
      <c r="BR358" s="62"/>
      <c r="BS358" s="62"/>
      <c r="BT358" s="62"/>
      <c r="BU358" s="62"/>
      <c r="BV358" s="62"/>
      <c r="BW358" s="62"/>
      <c r="BX358" s="62"/>
      <c r="BY358" s="62"/>
      <c r="BZ358" s="62"/>
      <c r="CA358" s="62"/>
      <c r="CB358" s="62"/>
      <c r="CC358" s="62"/>
      <c r="CD358" s="62"/>
      <c r="CE358" s="62"/>
      <c r="CF358" s="62"/>
      <c r="CG358" s="62"/>
      <c r="CH358" s="62"/>
      <c r="CI358" s="62"/>
      <c r="CJ358" s="62"/>
      <c r="CK358" s="62"/>
      <c r="CL358" s="62"/>
      <c r="CM358" s="62"/>
      <c r="CN358" s="62"/>
      <c r="CO358" s="62"/>
      <c r="CP358" s="62"/>
      <c r="CQ358" s="62"/>
      <c r="CR358" s="62"/>
      <c r="CS358" s="62"/>
      <c r="CT358" s="62"/>
      <c r="CU358" s="62"/>
      <c r="CV358" s="62"/>
      <c r="CW358" s="62"/>
      <c r="CX358" s="62"/>
      <c r="CY358" s="62"/>
      <c r="CZ358" s="62"/>
      <c r="DA358" s="62"/>
      <c r="DB358" s="62"/>
      <c r="DC358" s="62"/>
      <c r="DD358" s="62"/>
      <c r="DE358" s="62"/>
      <c r="DF358" s="62"/>
      <c r="DG358" s="62"/>
      <c r="DH358" s="62"/>
      <c r="DI358" s="62"/>
      <c r="DJ358" s="62"/>
      <c r="DK358" s="62"/>
      <c r="DL358" s="62"/>
      <c r="DM358" s="62"/>
      <c r="DN358" s="62"/>
      <c r="DO358" s="62"/>
      <c r="DP358" s="62"/>
      <c r="DQ358" s="62"/>
      <c r="DR358" s="62"/>
      <c r="DS358" s="62"/>
      <c r="DT358" s="62"/>
      <c r="DU358" s="62"/>
      <c r="DV358" s="62"/>
      <c r="DW358" s="62"/>
      <c r="DX358" s="62"/>
      <c r="DY358" s="62"/>
      <c r="DZ358" s="62"/>
      <c r="EA358" s="62"/>
      <c r="EB358" s="62"/>
      <c r="EC358" s="62"/>
      <c r="ED358" s="62"/>
      <c r="EE358" s="62"/>
      <c r="EF358" s="62"/>
      <c r="EG358" s="62"/>
      <c r="EH358" s="62"/>
      <c r="EI358" s="62"/>
      <c r="EJ358" s="62"/>
      <c r="EK358" s="62"/>
      <c r="EL358" s="62"/>
      <c r="EM358" s="62"/>
      <c r="EN358" s="62"/>
    </row>
    <row r="359" spans="43:144" ht="14.4" x14ac:dyDescent="0.3">
      <c r="AQ359" s="62"/>
      <c r="AR359"/>
      <c r="AS359"/>
      <c r="AT359"/>
      <c r="AU359"/>
      <c r="AV359"/>
      <c r="AW359"/>
      <c r="AX359"/>
      <c r="AY359"/>
      <c r="AZ359"/>
      <c r="BA359"/>
      <c r="BB359"/>
      <c r="BC359"/>
      <c r="BD359"/>
      <c r="BE359" s="62"/>
      <c r="BF359" s="62"/>
      <c r="BG359" s="62"/>
      <c r="BH359" s="62"/>
      <c r="BI359" s="62"/>
      <c r="BJ359" s="62"/>
      <c r="BK359" s="62"/>
      <c r="BL359" s="62"/>
      <c r="BM359" s="62"/>
      <c r="BN359" s="62"/>
      <c r="BO359" s="62"/>
      <c r="BP359" s="62"/>
      <c r="BQ359" s="62"/>
      <c r="BR359" s="62"/>
      <c r="BS359" s="62"/>
      <c r="BT359" s="62"/>
      <c r="BU359" s="62"/>
      <c r="BV359" s="62"/>
      <c r="BW359" s="62"/>
      <c r="BX359" s="62"/>
      <c r="BY359" s="62"/>
      <c r="BZ359" s="62"/>
      <c r="CA359" s="62"/>
      <c r="CB359" s="62"/>
      <c r="CC359" s="62"/>
      <c r="CD359" s="62"/>
      <c r="CE359" s="62"/>
      <c r="CF359" s="62"/>
      <c r="CG359" s="62"/>
      <c r="CH359" s="62"/>
      <c r="CI359" s="62"/>
      <c r="CJ359" s="62"/>
      <c r="CK359" s="62"/>
      <c r="CL359" s="62"/>
      <c r="CM359" s="62"/>
      <c r="CN359" s="62"/>
      <c r="CO359" s="62"/>
      <c r="CP359" s="62"/>
      <c r="CQ359" s="62"/>
      <c r="CR359" s="62"/>
      <c r="CS359" s="62"/>
      <c r="CT359" s="62"/>
      <c r="CU359" s="62"/>
      <c r="CV359" s="62"/>
      <c r="CW359" s="62"/>
      <c r="CX359" s="62"/>
      <c r="CY359" s="62"/>
      <c r="CZ359" s="62"/>
      <c r="DA359" s="62"/>
      <c r="DB359" s="62"/>
      <c r="DC359" s="62"/>
      <c r="DD359" s="62"/>
      <c r="DE359" s="62"/>
      <c r="DF359" s="62"/>
      <c r="DG359" s="62"/>
      <c r="DH359" s="62"/>
      <c r="DI359" s="62"/>
      <c r="DJ359" s="62"/>
      <c r="DK359" s="62"/>
      <c r="DL359" s="62"/>
      <c r="DM359" s="62"/>
      <c r="DN359" s="62"/>
      <c r="DO359" s="62"/>
      <c r="DP359" s="62"/>
      <c r="DQ359" s="62"/>
      <c r="DR359" s="62"/>
      <c r="DS359" s="62"/>
      <c r="DT359" s="62"/>
      <c r="DU359" s="62"/>
      <c r="DV359" s="62"/>
      <c r="DW359" s="62"/>
      <c r="DX359" s="62"/>
      <c r="DY359" s="62"/>
      <c r="DZ359" s="62"/>
      <c r="EA359" s="62"/>
      <c r="EB359" s="62"/>
      <c r="EC359" s="62"/>
      <c r="ED359" s="62"/>
      <c r="EE359" s="62"/>
      <c r="EF359" s="62"/>
      <c r="EG359" s="62"/>
      <c r="EH359" s="62"/>
      <c r="EI359" s="62"/>
      <c r="EJ359" s="62"/>
      <c r="EK359" s="62"/>
      <c r="EL359" s="62"/>
      <c r="EM359" s="62"/>
      <c r="EN359" s="62"/>
    </row>
    <row r="360" spans="43:144" ht="14.4" x14ac:dyDescent="0.3">
      <c r="AQ360" s="62"/>
      <c r="AR360"/>
      <c r="AS360"/>
      <c r="AT360"/>
      <c r="AU360"/>
      <c r="AV360"/>
      <c r="AW360"/>
      <c r="AX360"/>
      <c r="AY360"/>
      <c r="AZ360"/>
      <c r="BA360"/>
      <c r="BB360"/>
      <c r="BC360"/>
      <c r="BD360"/>
      <c r="BE360" s="62"/>
      <c r="BF360" s="62"/>
      <c r="BG360" s="62"/>
      <c r="BH360" s="62"/>
      <c r="BI360" s="62"/>
      <c r="BJ360" s="62"/>
      <c r="BK360" s="62"/>
      <c r="BL360" s="62"/>
      <c r="BM360" s="62"/>
      <c r="BN360" s="62"/>
      <c r="BO360" s="62"/>
      <c r="BP360" s="62"/>
      <c r="BQ360" s="62"/>
      <c r="BR360" s="62"/>
      <c r="BS360" s="62"/>
      <c r="BT360" s="62"/>
      <c r="BU360" s="62"/>
      <c r="BV360" s="62"/>
      <c r="BW360" s="62"/>
      <c r="BX360" s="62"/>
      <c r="BY360" s="62"/>
      <c r="BZ360" s="62"/>
      <c r="CA360" s="62"/>
      <c r="CB360" s="62"/>
      <c r="CC360" s="62"/>
      <c r="CD360" s="62"/>
      <c r="CE360" s="62"/>
      <c r="CF360" s="62"/>
      <c r="CG360" s="62"/>
      <c r="CH360" s="62"/>
      <c r="CI360" s="62"/>
      <c r="CJ360" s="62"/>
      <c r="CK360" s="62"/>
      <c r="CL360" s="62"/>
      <c r="CM360" s="62"/>
      <c r="CN360" s="62"/>
      <c r="CO360" s="62"/>
      <c r="CP360" s="62"/>
      <c r="CQ360" s="62"/>
      <c r="CR360" s="62"/>
      <c r="CS360" s="62"/>
      <c r="CT360" s="62"/>
      <c r="CU360" s="62"/>
      <c r="CV360" s="62"/>
      <c r="CW360" s="62"/>
      <c r="CX360" s="62"/>
      <c r="CY360" s="62"/>
      <c r="CZ360" s="62"/>
      <c r="DA360" s="62"/>
      <c r="DB360" s="62"/>
      <c r="DC360" s="62"/>
      <c r="DD360" s="62"/>
      <c r="DE360" s="62"/>
      <c r="DF360" s="62"/>
      <c r="DG360" s="62"/>
      <c r="DH360" s="62"/>
      <c r="DI360" s="62"/>
      <c r="DJ360" s="62"/>
      <c r="DK360" s="62"/>
      <c r="DL360" s="62"/>
      <c r="DM360" s="62"/>
      <c r="DN360" s="62"/>
      <c r="DO360" s="62"/>
      <c r="DP360" s="62"/>
      <c r="DQ360" s="62"/>
      <c r="DR360" s="62"/>
      <c r="DS360" s="62"/>
      <c r="DT360" s="62"/>
      <c r="DU360" s="62"/>
      <c r="DV360" s="62"/>
      <c r="DW360" s="62"/>
      <c r="DX360" s="62"/>
      <c r="DY360" s="62"/>
      <c r="DZ360" s="62"/>
      <c r="EA360" s="62"/>
      <c r="EB360" s="62"/>
      <c r="EC360" s="62"/>
      <c r="ED360" s="62"/>
      <c r="EE360" s="62"/>
      <c r="EF360" s="62"/>
      <c r="EG360" s="62"/>
      <c r="EH360" s="62"/>
      <c r="EI360" s="62"/>
      <c r="EJ360" s="62"/>
      <c r="EK360" s="62"/>
      <c r="EL360" s="62"/>
      <c r="EM360" s="62"/>
      <c r="EN360" s="62"/>
    </row>
    <row r="361" spans="43:144" ht="14.4" x14ac:dyDescent="0.3">
      <c r="AQ361" s="62"/>
      <c r="AR361"/>
      <c r="AS361"/>
      <c r="AT361"/>
      <c r="AU361"/>
      <c r="AV361"/>
      <c r="AW361"/>
      <c r="AX361"/>
      <c r="AY361"/>
      <c r="AZ361"/>
      <c r="BA361"/>
      <c r="BB361"/>
      <c r="BC361"/>
      <c r="BD361"/>
      <c r="BE361" s="62"/>
      <c r="BF361" s="62"/>
      <c r="BG361" s="62"/>
      <c r="BH361" s="62"/>
      <c r="BI361" s="62"/>
      <c r="BJ361" s="62"/>
      <c r="BK361" s="62"/>
      <c r="BL361" s="62"/>
      <c r="BM361" s="62"/>
      <c r="BN361" s="62"/>
      <c r="BO361" s="62"/>
      <c r="BP361" s="62"/>
      <c r="BQ361" s="62"/>
      <c r="BR361" s="62"/>
      <c r="BS361" s="62"/>
      <c r="BT361" s="62"/>
      <c r="BU361" s="62"/>
      <c r="BV361" s="62"/>
      <c r="BW361" s="62"/>
      <c r="BX361" s="62"/>
      <c r="BY361" s="62"/>
      <c r="BZ361" s="62"/>
      <c r="CA361" s="62"/>
      <c r="CB361" s="62"/>
      <c r="CC361" s="62"/>
      <c r="CD361" s="62"/>
      <c r="CE361" s="62"/>
      <c r="CF361" s="62"/>
      <c r="CG361" s="62"/>
      <c r="CH361" s="62"/>
      <c r="CI361" s="62"/>
      <c r="CJ361" s="62"/>
      <c r="CK361" s="62"/>
      <c r="CL361" s="62"/>
      <c r="CM361" s="62"/>
      <c r="CN361" s="62"/>
      <c r="CO361" s="62"/>
      <c r="CP361" s="62"/>
      <c r="CQ361" s="62"/>
      <c r="CR361" s="62"/>
      <c r="CS361" s="62"/>
      <c r="CT361" s="62"/>
      <c r="CU361" s="62"/>
      <c r="CV361" s="62"/>
      <c r="CW361" s="62"/>
      <c r="CX361" s="62"/>
      <c r="CY361" s="62"/>
      <c r="CZ361" s="62"/>
      <c r="DA361" s="62"/>
      <c r="DB361" s="62"/>
      <c r="DC361" s="62"/>
      <c r="DD361" s="62"/>
      <c r="DE361" s="62"/>
      <c r="DF361" s="62"/>
      <c r="DG361" s="62"/>
      <c r="DH361" s="62"/>
      <c r="DI361" s="62"/>
      <c r="DJ361" s="62"/>
      <c r="DK361" s="62"/>
      <c r="DL361" s="62"/>
      <c r="DM361" s="62"/>
      <c r="DN361" s="62"/>
      <c r="DO361" s="62"/>
      <c r="DP361" s="62"/>
      <c r="DQ361" s="62"/>
      <c r="DR361" s="62"/>
      <c r="DS361" s="62"/>
      <c r="DT361" s="62"/>
      <c r="DU361" s="62"/>
      <c r="DV361" s="62"/>
      <c r="DW361" s="62"/>
      <c r="DX361" s="62"/>
      <c r="DY361" s="62"/>
      <c r="DZ361" s="62"/>
      <c r="EA361" s="62"/>
      <c r="EB361" s="62"/>
      <c r="EC361" s="62"/>
      <c r="ED361" s="62"/>
      <c r="EE361" s="62"/>
      <c r="EF361" s="62"/>
      <c r="EG361" s="62"/>
      <c r="EH361" s="62"/>
      <c r="EI361" s="62"/>
      <c r="EJ361" s="62"/>
      <c r="EK361" s="62"/>
      <c r="EL361" s="62"/>
      <c r="EM361" s="62"/>
      <c r="EN361" s="62"/>
    </row>
    <row r="362" spans="43:144" ht="14.4" x14ac:dyDescent="0.3">
      <c r="AQ362" s="62"/>
      <c r="AR362"/>
      <c r="AS362"/>
      <c r="AT362"/>
      <c r="AU362"/>
      <c r="AV362"/>
      <c r="AW362"/>
      <c r="AX362"/>
      <c r="AY362"/>
      <c r="AZ362"/>
      <c r="BA362"/>
      <c r="BB362"/>
      <c r="BC362"/>
      <c r="BD362"/>
      <c r="BE362" s="62"/>
      <c r="BF362" s="62"/>
      <c r="BG362" s="62"/>
      <c r="BH362" s="62"/>
      <c r="BI362" s="62"/>
      <c r="BJ362" s="62"/>
      <c r="BK362" s="62"/>
      <c r="BL362" s="62"/>
      <c r="BM362" s="62"/>
      <c r="BN362" s="62"/>
      <c r="BO362" s="62"/>
      <c r="BP362" s="62"/>
      <c r="BQ362" s="62"/>
      <c r="BR362" s="62"/>
      <c r="BS362" s="62"/>
      <c r="BT362" s="62"/>
      <c r="BU362" s="62"/>
      <c r="BV362" s="62"/>
      <c r="BW362" s="62"/>
      <c r="BX362" s="62"/>
      <c r="BY362" s="62"/>
      <c r="BZ362" s="62"/>
      <c r="CA362" s="62"/>
      <c r="CB362" s="62"/>
      <c r="CC362" s="62"/>
      <c r="CD362" s="62"/>
      <c r="CE362" s="62"/>
      <c r="CF362" s="62"/>
      <c r="CG362" s="62"/>
      <c r="CH362" s="62"/>
      <c r="CI362" s="62"/>
      <c r="CJ362" s="62"/>
      <c r="CK362" s="62"/>
      <c r="CL362" s="62"/>
      <c r="CM362" s="62"/>
      <c r="CN362" s="62"/>
      <c r="CO362" s="62"/>
      <c r="CP362" s="62"/>
      <c r="CQ362" s="62"/>
      <c r="CR362" s="62"/>
      <c r="CS362" s="62"/>
      <c r="CT362" s="62"/>
      <c r="CU362" s="62"/>
      <c r="CV362" s="62"/>
      <c r="CW362" s="62"/>
      <c r="CX362" s="62"/>
      <c r="CY362" s="62"/>
      <c r="CZ362" s="62"/>
      <c r="DA362" s="62"/>
      <c r="DB362" s="62"/>
      <c r="DC362" s="62"/>
      <c r="DD362" s="62"/>
      <c r="DE362" s="62"/>
      <c r="DF362" s="62"/>
      <c r="DG362" s="62"/>
      <c r="DH362" s="62"/>
      <c r="DI362" s="62"/>
      <c r="DJ362" s="62"/>
      <c r="DK362" s="62"/>
      <c r="DL362" s="62"/>
      <c r="DM362" s="62"/>
      <c r="DN362" s="62"/>
      <c r="DO362" s="62"/>
      <c r="DP362" s="62"/>
      <c r="DQ362" s="62"/>
      <c r="DR362" s="62"/>
      <c r="DS362" s="62"/>
      <c r="DT362" s="62"/>
      <c r="DU362" s="62"/>
      <c r="DV362" s="62"/>
      <c r="DW362" s="62"/>
      <c r="DX362" s="62"/>
      <c r="DY362" s="62"/>
      <c r="DZ362" s="62"/>
      <c r="EA362" s="62"/>
      <c r="EB362" s="62"/>
      <c r="EC362" s="62"/>
      <c r="ED362" s="62"/>
      <c r="EE362" s="62"/>
      <c r="EF362" s="62"/>
      <c r="EG362" s="62"/>
      <c r="EH362" s="62"/>
      <c r="EI362" s="62"/>
      <c r="EJ362" s="62"/>
      <c r="EK362" s="62"/>
      <c r="EL362" s="62"/>
      <c r="EM362" s="62"/>
      <c r="EN362" s="62"/>
    </row>
    <row r="363" spans="43:144" ht="14.4" x14ac:dyDescent="0.3">
      <c r="AQ363" s="62"/>
      <c r="AR363"/>
      <c r="AS363"/>
      <c r="AT363"/>
      <c r="AU363"/>
      <c r="AV363"/>
      <c r="AW363"/>
      <c r="AX363"/>
      <c r="AY363"/>
      <c r="AZ363"/>
      <c r="BA363"/>
      <c r="BB363"/>
      <c r="BC363"/>
      <c r="BD363"/>
      <c r="BE363" s="62"/>
      <c r="BF363" s="62"/>
      <c r="BG363" s="62"/>
      <c r="BH363" s="62"/>
      <c r="BI363" s="62"/>
      <c r="BJ363" s="62"/>
      <c r="BK363" s="62"/>
      <c r="BL363" s="62"/>
      <c r="BM363" s="62"/>
      <c r="BN363" s="62"/>
      <c r="BO363" s="62"/>
      <c r="BP363" s="62"/>
      <c r="BQ363" s="62"/>
      <c r="BR363" s="62"/>
      <c r="BS363" s="62"/>
      <c r="BT363" s="62"/>
      <c r="BU363" s="62"/>
      <c r="BV363" s="62"/>
      <c r="BW363" s="62"/>
      <c r="BX363" s="62"/>
      <c r="BY363" s="62"/>
      <c r="BZ363" s="62"/>
      <c r="CA363" s="62"/>
      <c r="CB363" s="62"/>
      <c r="CC363" s="62"/>
      <c r="CD363" s="62"/>
      <c r="CE363" s="62"/>
      <c r="CF363" s="62"/>
      <c r="CG363" s="62"/>
      <c r="CH363" s="62"/>
      <c r="CI363" s="62"/>
      <c r="CJ363" s="62"/>
      <c r="CK363" s="62"/>
      <c r="CL363" s="62"/>
      <c r="CM363" s="62"/>
      <c r="CN363" s="62"/>
      <c r="CO363" s="62"/>
      <c r="CP363" s="62"/>
      <c r="CQ363" s="62"/>
      <c r="CR363" s="62"/>
      <c r="CS363" s="62"/>
      <c r="CT363" s="62"/>
      <c r="CU363" s="62"/>
      <c r="CV363" s="62"/>
      <c r="CW363" s="62"/>
      <c r="CX363" s="62"/>
      <c r="CY363" s="62"/>
      <c r="CZ363" s="62"/>
      <c r="DA363" s="62"/>
      <c r="DB363" s="62"/>
      <c r="DC363" s="62"/>
      <c r="DD363" s="62"/>
      <c r="DE363" s="62"/>
      <c r="DF363" s="62"/>
      <c r="DG363" s="62"/>
      <c r="DH363" s="62"/>
      <c r="DI363" s="62"/>
      <c r="DJ363" s="62"/>
      <c r="DK363" s="62"/>
      <c r="DL363" s="62"/>
      <c r="DM363" s="62"/>
      <c r="DN363" s="62"/>
      <c r="DO363" s="62"/>
      <c r="DP363" s="62"/>
      <c r="DQ363" s="62"/>
      <c r="DR363" s="62"/>
      <c r="DS363" s="62"/>
      <c r="DT363" s="62"/>
      <c r="DU363" s="62"/>
      <c r="DV363" s="62"/>
      <c r="DW363" s="62"/>
      <c r="DX363" s="62"/>
      <c r="DY363" s="62"/>
      <c r="DZ363" s="62"/>
      <c r="EA363" s="62"/>
      <c r="EB363" s="62"/>
      <c r="EC363" s="62"/>
      <c r="ED363" s="62"/>
      <c r="EE363" s="62"/>
      <c r="EF363" s="62"/>
      <c r="EG363" s="62"/>
      <c r="EH363" s="62"/>
      <c r="EI363" s="62"/>
      <c r="EJ363" s="62"/>
      <c r="EK363" s="62"/>
      <c r="EL363" s="62"/>
      <c r="EM363" s="62"/>
      <c r="EN363" s="62"/>
    </row>
    <row r="364" spans="43:144" ht="14.4" x14ac:dyDescent="0.3">
      <c r="AQ364" s="62"/>
      <c r="AR364"/>
      <c r="AS364"/>
      <c r="AT364"/>
      <c r="AU364"/>
      <c r="AV364"/>
      <c r="AW364"/>
      <c r="AX364"/>
      <c r="AY364"/>
      <c r="AZ364"/>
      <c r="BA364"/>
      <c r="BB364"/>
      <c r="BC364"/>
      <c r="BD364"/>
      <c r="BE364" s="62"/>
      <c r="BF364" s="62"/>
      <c r="BG364" s="62"/>
      <c r="BH364" s="62"/>
      <c r="BI364" s="62"/>
      <c r="BJ364" s="62"/>
      <c r="BK364" s="62"/>
      <c r="BL364" s="62"/>
      <c r="BM364" s="62"/>
      <c r="BN364" s="62"/>
      <c r="BO364" s="62"/>
      <c r="BP364" s="62"/>
      <c r="BQ364" s="62"/>
      <c r="BR364" s="62"/>
      <c r="BS364" s="62"/>
      <c r="BT364" s="62"/>
      <c r="BU364" s="62"/>
      <c r="BV364" s="62"/>
      <c r="BW364" s="62"/>
      <c r="BX364" s="62"/>
      <c r="BY364" s="62"/>
      <c r="BZ364" s="62"/>
      <c r="CA364" s="62"/>
      <c r="CB364" s="62"/>
      <c r="CC364" s="62"/>
      <c r="CD364" s="62"/>
      <c r="CE364" s="62"/>
      <c r="CF364" s="62"/>
      <c r="CG364" s="62"/>
      <c r="CH364" s="62"/>
      <c r="CI364" s="62"/>
      <c r="CJ364" s="62"/>
      <c r="CK364" s="62"/>
      <c r="CL364" s="62"/>
      <c r="CM364" s="62"/>
      <c r="CN364" s="62"/>
      <c r="CO364" s="62"/>
      <c r="CP364" s="62"/>
      <c r="CQ364" s="62"/>
      <c r="CR364" s="62"/>
      <c r="CS364" s="62"/>
      <c r="CT364" s="62"/>
      <c r="CU364" s="62"/>
      <c r="CV364" s="62"/>
      <c r="CW364" s="62"/>
      <c r="CX364" s="62"/>
      <c r="CY364" s="62"/>
      <c r="CZ364" s="62"/>
      <c r="DA364" s="62"/>
      <c r="DB364" s="62"/>
      <c r="DC364" s="62"/>
      <c r="DD364" s="62"/>
      <c r="DE364" s="62"/>
      <c r="DF364" s="62"/>
      <c r="DG364" s="62"/>
      <c r="DH364" s="62"/>
      <c r="DI364" s="62"/>
      <c r="DJ364" s="62"/>
      <c r="DK364" s="62"/>
      <c r="DL364" s="62"/>
      <c r="DM364" s="62"/>
      <c r="DN364" s="62"/>
      <c r="DO364" s="62"/>
      <c r="DP364" s="62"/>
      <c r="DQ364" s="62"/>
      <c r="DR364" s="62"/>
      <c r="DS364" s="62"/>
      <c r="DT364" s="62"/>
      <c r="DU364" s="62"/>
      <c r="DV364" s="62"/>
      <c r="DW364" s="62"/>
      <c r="DX364" s="62"/>
      <c r="DY364" s="62"/>
      <c r="DZ364" s="62"/>
      <c r="EA364" s="62"/>
      <c r="EB364" s="62"/>
      <c r="EC364" s="62"/>
      <c r="ED364" s="62"/>
      <c r="EE364" s="62"/>
      <c r="EF364" s="62"/>
      <c r="EG364" s="62"/>
      <c r="EH364" s="62"/>
      <c r="EI364" s="62"/>
      <c r="EJ364" s="62"/>
      <c r="EK364" s="62"/>
      <c r="EL364" s="62"/>
      <c r="EM364" s="62"/>
      <c r="EN364" s="62"/>
    </row>
    <row r="365" spans="43:144" ht="14.4" x14ac:dyDescent="0.3">
      <c r="AQ365" s="62"/>
      <c r="AR365"/>
      <c r="AS365"/>
      <c r="AT365"/>
      <c r="AU365"/>
      <c r="AV365"/>
      <c r="AW365"/>
      <c r="AX365"/>
      <c r="AY365"/>
      <c r="AZ365"/>
      <c r="BA365"/>
      <c r="BB365"/>
      <c r="BC365"/>
      <c r="BD365"/>
      <c r="BE365" s="62"/>
      <c r="BF365" s="62"/>
      <c r="BG365" s="62"/>
      <c r="BH365" s="62"/>
      <c r="BI365" s="62"/>
      <c r="BJ365" s="62"/>
      <c r="BK365" s="62"/>
      <c r="BL365" s="62"/>
      <c r="BM365" s="62"/>
      <c r="BN365" s="62"/>
      <c r="BO365" s="62"/>
      <c r="BP365" s="62"/>
      <c r="BQ365" s="62"/>
      <c r="BR365" s="62"/>
      <c r="BS365" s="62"/>
      <c r="BT365" s="62"/>
      <c r="BU365" s="62"/>
      <c r="BV365" s="62"/>
      <c r="BW365" s="62"/>
      <c r="BX365" s="62"/>
      <c r="BY365" s="62"/>
      <c r="BZ365" s="62"/>
      <c r="CA365" s="62"/>
      <c r="CB365" s="62"/>
      <c r="CC365" s="62"/>
      <c r="CD365" s="62"/>
      <c r="CE365" s="62"/>
      <c r="CF365" s="62"/>
      <c r="CG365" s="62"/>
      <c r="CH365" s="62"/>
      <c r="CI365" s="62"/>
      <c r="CJ365" s="62"/>
      <c r="CK365" s="62"/>
      <c r="CL365" s="62"/>
      <c r="CM365" s="62"/>
      <c r="CN365" s="62"/>
      <c r="CO365" s="62"/>
      <c r="CP365" s="62"/>
      <c r="CQ365" s="62"/>
      <c r="CR365" s="62"/>
      <c r="CS365" s="62"/>
      <c r="CT365" s="62"/>
      <c r="CU365" s="62"/>
      <c r="CV365" s="62"/>
      <c r="CW365" s="62"/>
      <c r="CX365" s="62"/>
      <c r="CY365" s="62"/>
      <c r="CZ365" s="62"/>
      <c r="DA365" s="62"/>
      <c r="DB365" s="62"/>
      <c r="DC365" s="62"/>
      <c r="DD365" s="62"/>
      <c r="DE365" s="62"/>
      <c r="DF365" s="62"/>
      <c r="DG365" s="62"/>
      <c r="DH365" s="62"/>
      <c r="DI365" s="62"/>
      <c r="DJ365" s="62"/>
      <c r="DK365" s="62"/>
      <c r="DL365" s="62"/>
      <c r="DM365" s="62"/>
      <c r="DN365" s="62"/>
      <c r="DO365" s="62"/>
      <c r="DP365" s="62"/>
      <c r="DQ365" s="62"/>
      <c r="DR365" s="62"/>
      <c r="DS365" s="62"/>
      <c r="DT365" s="62"/>
      <c r="DU365" s="62"/>
      <c r="DV365" s="62"/>
      <c r="DW365" s="62"/>
      <c r="DX365" s="62"/>
      <c r="DY365" s="62"/>
      <c r="DZ365" s="62"/>
      <c r="EA365" s="62"/>
      <c r="EB365" s="62"/>
      <c r="EC365" s="62"/>
      <c r="ED365" s="62"/>
      <c r="EE365" s="62"/>
      <c r="EF365" s="62"/>
      <c r="EG365" s="62"/>
      <c r="EH365" s="62"/>
      <c r="EI365" s="62"/>
      <c r="EJ365" s="62"/>
      <c r="EK365" s="62"/>
      <c r="EL365" s="62"/>
      <c r="EM365" s="62"/>
      <c r="EN365" s="62"/>
    </row>
    <row r="366" spans="43:144" ht="14.4" x14ac:dyDescent="0.3">
      <c r="AQ366" s="62"/>
      <c r="AR366"/>
      <c r="AS366"/>
      <c r="AT366"/>
      <c r="AU366"/>
      <c r="AV366"/>
      <c r="AW366"/>
      <c r="AX366"/>
      <c r="AY366"/>
      <c r="AZ366"/>
      <c r="BA366"/>
      <c r="BB366"/>
      <c r="BC366"/>
      <c r="BD366"/>
      <c r="BE366" s="62"/>
      <c r="BF366" s="62"/>
      <c r="BG366" s="62"/>
      <c r="BH366" s="62"/>
      <c r="BI366" s="62"/>
      <c r="BJ366" s="62"/>
      <c r="BK366" s="62"/>
      <c r="BL366" s="62"/>
      <c r="BM366" s="62"/>
      <c r="BN366" s="62"/>
      <c r="BO366" s="62"/>
      <c r="BP366" s="62"/>
      <c r="BQ366" s="62"/>
      <c r="BR366" s="62"/>
      <c r="BS366" s="62"/>
      <c r="BT366" s="62"/>
      <c r="BU366" s="62"/>
      <c r="BV366" s="62"/>
      <c r="BW366" s="62"/>
      <c r="BX366" s="62"/>
      <c r="BY366" s="62"/>
      <c r="BZ366" s="62"/>
      <c r="CA366" s="62"/>
      <c r="CB366" s="62"/>
      <c r="CC366" s="62"/>
      <c r="CD366" s="62"/>
      <c r="CE366" s="62"/>
      <c r="CF366" s="62"/>
      <c r="CG366" s="62"/>
      <c r="CH366" s="62"/>
      <c r="CI366" s="62"/>
      <c r="CJ366" s="62"/>
      <c r="CK366" s="62"/>
      <c r="CL366" s="62"/>
      <c r="CM366" s="62"/>
      <c r="CN366" s="62"/>
      <c r="CO366" s="62"/>
      <c r="CP366" s="62"/>
      <c r="CQ366" s="62"/>
      <c r="CR366" s="62"/>
      <c r="CS366" s="62"/>
      <c r="CT366" s="62"/>
      <c r="CU366" s="62"/>
      <c r="CV366" s="62"/>
      <c r="CW366" s="62"/>
      <c r="CX366" s="62"/>
      <c r="CY366" s="62"/>
      <c r="CZ366" s="62"/>
      <c r="DA366" s="62"/>
      <c r="DB366" s="62"/>
      <c r="DC366" s="62"/>
      <c r="DD366" s="62"/>
      <c r="DE366" s="62"/>
      <c r="DF366" s="62"/>
      <c r="DG366" s="62"/>
      <c r="DH366" s="62"/>
      <c r="DI366" s="62"/>
      <c r="DJ366" s="62"/>
      <c r="DK366" s="62"/>
      <c r="DL366" s="62"/>
      <c r="DM366" s="62"/>
      <c r="DN366" s="62"/>
      <c r="DO366" s="62"/>
      <c r="DP366" s="62"/>
      <c r="DQ366" s="62"/>
      <c r="DR366" s="62"/>
      <c r="DS366" s="62"/>
      <c r="DT366" s="62"/>
      <c r="DU366" s="62"/>
      <c r="DV366" s="62"/>
      <c r="DW366" s="62"/>
      <c r="DX366" s="62"/>
      <c r="DY366" s="62"/>
      <c r="DZ366" s="62"/>
      <c r="EA366" s="62"/>
      <c r="EB366" s="62"/>
      <c r="EC366" s="62"/>
      <c r="ED366" s="62"/>
      <c r="EE366" s="62"/>
      <c r="EF366" s="62"/>
      <c r="EG366" s="62"/>
      <c r="EH366" s="62"/>
      <c r="EI366" s="62"/>
      <c r="EJ366" s="62"/>
      <c r="EK366" s="62"/>
      <c r="EL366" s="62"/>
      <c r="EM366" s="62"/>
      <c r="EN366" s="62"/>
    </row>
    <row r="367" spans="43:144" ht="14.4" x14ac:dyDescent="0.3">
      <c r="AQ367" s="62"/>
      <c r="AR367"/>
      <c r="AS367"/>
      <c r="AT367"/>
      <c r="AU367"/>
      <c r="AV367"/>
      <c r="AW367"/>
      <c r="AX367"/>
      <c r="AY367"/>
      <c r="AZ367"/>
      <c r="BA367"/>
      <c r="BB367"/>
      <c r="BC367"/>
      <c r="BD367"/>
      <c r="BE367" s="62"/>
      <c r="BF367" s="62"/>
      <c r="BG367" s="62"/>
      <c r="BH367" s="62"/>
      <c r="BI367" s="62"/>
      <c r="BJ367" s="62"/>
      <c r="BK367" s="62"/>
      <c r="BL367" s="62"/>
      <c r="BM367" s="62"/>
      <c r="BN367" s="62"/>
      <c r="BO367" s="62"/>
      <c r="BP367" s="62"/>
      <c r="BQ367" s="62"/>
      <c r="BR367" s="62"/>
      <c r="BS367" s="62"/>
      <c r="BT367" s="62"/>
      <c r="BU367" s="62"/>
      <c r="BV367" s="62"/>
      <c r="BW367" s="62"/>
      <c r="BX367" s="62"/>
      <c r="BY367" s="62"/>
      <c r="BZ367" s="62"/>
      <c r="CA367" s="62"/>
      <c r="CB367" s="62"/>
      <c r="CC367" s="62"/>
      <c r="CD367" s="62"/>
      <c r="CE367" s="62"/>
      <c r="CF367" s="62"/>
      <c r="CG367" s="62"/>
      <c r="CH367" s="62"/>
      <c r="CI367" s="62"/>
      <c r="CJ367" s="62"/>
      <c r="CK367" s="62"/>
      <c r="CL367" s="62"/>
      <c r="CM367" s="62"/>
      <c r="CN367" s="62"/>
      <c r="CO367" s="62"/>
      <c r="CP367" s="62"/>
      <c r="CQ367" s="62"/>
      <c r="CR367" s="62"/>
      <c r="CS367" s="62"/>
      <c r="CT367" s="62"/>
      <c r="CU367" s="62"/>
      <c r="CV367" s="62"/>
      <c r="CW367" s="62"/>
      <c r="CX367" s="62"/>
      <c r="CY367" s="62"/>
      <c r="CZ367" s="62"/>
      <c r="DA367" s="62"/>
      <c r="DB367" s="62"/>
      <c r="DC367" s="62"/>
      <c r="DD367" s="62"/>
      <c r="DE367" s="62"/>
      <c r="DF367" s="62"/>
      <c r="DG367" s="62"/>
      <c r="DH367" s="62"/>
      <c r="DI367" s="62"/>
      <c r="DJ367" s="62"/>
      <c r="DK367" s="62"/>
      <c r="DL367" s="62"/>
      <c r="DM367" s="62"/>
      <c r="DN367" s="62"/>
      <c r="DO367" s="62"/>
      <c r="DP367" s="62"/>
      <c r="DQ367" s="62"/>
      <c r="DR367" s="62"/>
      <c r="DS367" s="62"/>
      <c r="DT367" s="62"/>
      <c r="DU367" s="62"/>
      <c r="DV367" s="62"/>
      <c r="DW367" s="62"/>
      <c r="DX367" s="62"/>
      <c r="DY367" s="62"/>
      <c r="DZ367" s="62"/>
      <c r="EA367" s="62"/>
      <c r="EB367" s="62"/>
      <c r="EC367" s="62"/>
      <c r="ED367" s="62"/>
      <c r="EE367" s="62"/>
      <c r="EF367" s="62"/>
      <c r="EG367" s="62"/>
      <c r="EH367" s="62"/>
      <c r="EI367" s="62"/>
      <c r="EJ367" s="62"/>
      <c r="EK367" s="62"/>
      <c r="EL367" s="62"/>
      <c r="EM367" s="62"/>
      <c r="EN367" s="62"/>
    </row>
    <row r="368" spans="43:144" ht="14.4" x14ac:dyDescent="0.3">
      <c r="AQ368" s="62"/>
      <c r="AR368"/>
      <c r="AS368"/>
      <c r="AT368"/>
      <c r="AU368"/>
      <c r="AV368"/>
      <c r="AW368"/>
      <c r="AX368"/>
      <c r="AY368"/>
      <c r="AZ368"/>
      <c r="BA368"/>
      <c r="BB368"/>
      <c r="BC368"/>
      <c r="BD368"/>
      <c r="BE368" s="62"/>
      <c r="BF368" s="62"/>
      <c r="BG368" s="62"/>
      <c r="BH368" s="62"/>
      <c r="BI368" s="62"/>
      <c r="BJ368" s="62"/>
      <c r="BK368" s="62"/>
      <c r="BL368" s="62"/>
      <c r="BM368" s="62"/>
      <c r="BN368" s="62"/>
      <c r="BO368" s="62"/>
      <c r="BP368" s="62"/>
      <c r="BQ368" s="62"/>
      <c r="BR368" s="62"/>
      <c r="BS368" s="62"/>
      <c r="BT368" s="62"/>
      <c r="BU368" s="62"/>
      <c r="BV368" s="62"/>
      <c r="BW368" s="62"/>
      <c r="BX368" s="62"/>
      <c r="BY368" s="62"/>
      <c r="BZ368" s="62"/>
      <c r="CA368" s="62"/>
      <c r="CB368" s="62"/>
      <c r="CC368" s="62"/>
      <c r="CD368" s="62"/>
      <c r="CE368" s="62"/>
      <c r="CF368" s="62"/>
      <c r="CG368" s="62"/>
      <c r="CH368" s="62"/>
      <c r="CI368" s="62"/>
      <c r="CJ368" s="62"/>
      <c r="CK368" s="62"/>
      <c r="CL368" s="62"/>
      <c r="CM368" s="62"/>
      <c r="CN368" s="62"/>
      <c r="CO368" s="62"/>
      <c r="CP368" s="62"/>
      <c r="CQ368" s="62"/>
      <c r="CR368" s="62"/>
      <c r="CS368" s="62"/>
      <c r="CT368" s="62"/>
      <c r="CU368" s="62"/>
      <c r="CV368" s="62"/>
      <c r="CW368" s="62"/>
      <c r="CX368" s="62"/>
      <c r="CY368" s="62"/>
      <c r="CZ368" s="62"/>
      <c r="DA368" s="62"/>
      <c r="DB368" s="62"/>
      <c r="DC368" s="62"/>
      <c r="DD368" s="62"/>
      <c r="DE368" s="62"/>
      <c r="DF368" s="62"/>
      <c r="DG368" s="62"/>
      <c r="DH368" s="62"/>
      <c r="DI368" s="62"/>
      <c r="DJ368" s="62"/>
      <c r="DK368" s="62"/>
      <c r="DL368" s="62"/>
      <c r="DM368" s="62"/>
      <c r="DN368" s="62"/>
      <c r="DO368" s="62"/>
      <c r="DP368" s="62"/>
      <c r="DQ368" s="62"/>
      <c r="DR368" s="62"/>
      <c r="DS368" s="62"/>
      <c r="DT368" s="62"/>
      <c r="DU368" s="62"/>
      <c r="DV368" s="62"/>
      <c r="DW368" s="62"/>
      <c r="DX368" s="62"/>
      <c r="DY368" s="62"/>
      <c r="DZ368" s="62"/>
      <c r="EA368" s="62"/>
      <c r="EB368" s="62"/>
      <c r="EC368" s="62"/>
      <c r="ED368" s="62"/>
      <c r="EE368" s="62"/>
      <c r="EF368" s="62"/>
      <c r="EG368" s="62"/>
      <c r="EH368" s="62"/>
      <c r="EI368" s="62"/>
      <c r="EJ368" s="62"/>
      <c r="EK368" s="62"/>
      <c r="EL368" s="62"/>
      <c r="EM368" s="62"/>
      <c r="EN368" s="62"/>
    </row>
    <row r="369" spans="43:144" ht="14.4" x14ac:dyDescent="0.3">
      <c r="AQ369" s="62"/>
      <c r="AR369"/>
      <c r="AS369"/>
      <c r="AT369"/>
      <c r="AU369"/>
      <c r="AV369"/>
      <c r="AW369"/>
      <c r="AX369"/>
      <c r="AY369"/>
      <c r="AZ369"/>
      <c r="BA369"/>
      <c r="BB369"/>
      <c r="BC369"/>
      <c r="BD369"/>
      <c r="BE369" s="62"/>
      <c r="BF369" s="62"/>
      <c r="BG369" s="62"/>
      <c r="BH369" s="62"/>
      <c r="BI369" s="62"/>
      <c r="BJ369" s="62"/>
      <c r="BK369" s="62"/>
      <c r="BL369" s="62"/>
      <c r="BM369" s="62"/>
      <c r="BN369" s="62"/>
      <c r="BO369" s="62"/>
      <c r="BP369" s="62"/>
      <c r="BQ369" s="62"/>
      <c r="BR369" s="62"/>
      <c r="BS369" s="62"/>
      <c r="BT369" s="62"/>
      <c r="BU369" s="62"/>
      <c r="BV369" s="62"/>
      <c r="BW369" s="62"/>
      <c r="BX369" s="62"/>
      <c r="BY369" s="62"/>
      <c r="BZ369" s="62"/>
      <c r="CA369" s="62"/>
      <c r="CB369" s="62"/>
      <c r="CC369" s="62"/>
      <c r="CD369" s="62"/>
      <c r="CE369" s="62"/>
      <c r="CF369" s="62"/>
      <c r="CG369" s="62"/>
      <c r="CH369" s="62"/>
      <c r="CI369" s="62"/>
      <c r="CJ369" s="62"/>
      <c r="CK369" s="62"/>
      <c r="CL369" s="62"/>
      <c r="CM369" s="62"/>
      <c r="CN369" s="62"/>
      <c r="CO369" s="62"/>
      <c r="CP369" s="62"/>
      <c r="CQ369" s="62"/>
      <c r="CR369" s="62"/>
      <c r="CS369" s="62"/>
      <c r="CT369" s="62"/>
      <c r="CU369" s="62"/>
      <c r="CV369" s="62"/>
      <c r="CW369" s="62"/>
      <c r="CX369" s="62"/>
      <c r="CY369" s="62"/>
      <c r="CZ369" s="62"/>
      <c r="DA369" s="62"/>
      <c r="DB369" s="62"/>
      <c r="DC369" s="62"/>
      <c r="DD369" s="62"/>
      <c r="DE369" s="62"/>
      <c r="DF369" s="62"/>
      <c r="DG369" s="62"/>
      <c r="DH369" s="62"/>
      <c r="DI369" s="62"/>
      <c r="DJ369" s="62"/>
      <c r="DK369" s="62"/>
      <c r="DL369" s="62"/>
      <c r="DM369" s="62"/>
      <c r="DN369" s="62"/>
      <c r="DO369" s="62"/>
      <c r="DP369" s="62"/>
      <c r="DQ369" s="62"/>
      <c r="DR369" s="62"/>
      <c r="DS369" s="62"/>
      <c r="DT369" s="62"/>
      <c r="DU369" s="62"/>
      <c r="DV369" s="62"/>
      <c r="DW369" s="62"/>
      <c r="DX369" s="62"/>
      <c r="DY369" s="62"/>
      <c r="DZ369" s="62"/>
      <c r="EA369" s="62"/>
      <c r="EB369" s="62"/>
      <c r="EC369" s="62"/>
      <c r="ED369" s="62"/>
      <c r="EE369" s="62"/>
      <c r="EF369" s="62"/>
      <c r="EG369" s="62"/>
      <c r="EH369" s="62"/>
      <c r="EI369" s="62"/>
      <c r="EJ369" s="62"/>
      <c r="EK369" s="62"/>
      <c r="EL369" s="62"/>
      <c r="EM369" s="62"/>
      <c r="EN369" s="62"/>
    </row>
    <row r="370" spans="43:144" ht="14.4" x14ac:dyDescent="0.3">
      <c r="AQ370" s="62"/>
      <c r="AR370"/>
      <c r="AS370"/>
      <c r="AT370"/>
      <c r="AU370"/>
      <c r="AV370"/>
      <c r="AW370"/>
      <c r="AX370"/>
      <c r="AY370"/>
      <c r="AZ370"/>
      <c r="BA370"/>
      <c r="BB370"/>
      <c r="BC370"/>
      <c r="BD370"/>
      <c r="BE370" s="62"/>
      <c r="BF370" s="62"/>
      <c r="BG370" s="62"/>
      <c r="BH370" s="62"/>
      <c r="BI370" s="62"/>
      <c r="BJ370" s="62"/>
      <c r="BK370" s="62"/>
      <c r="BL370" s="62"/>
      <c r="BM370" s="62"/>
      <c r="BN370" s="62"/>
      <c r="BO370" s="62"/>
      <c r="BP370" s="62"/>
      <c r="BQ370" s="62"/>
      <c r="BR370" s="62"/>
      <c r="BS370" s="62"/>
      <c r="BT370" s="62"/>
      <c r="BU370" s="62"/>
      <c r="BV370" s="62"/>
      <c r="BW370" s="62"/>
      <c r="BX370" s="62"/>
      <c r="BY370" s="62"/>
      <c r="BZ370" s="62"/>
      <c r="CA370" s="62"/>
      <c r="CB370" s="62"/>
      <c r="CC370" s="62"/>
      <c r="CD370" s="62"/>
      <c r="CE370" s="62"/>
      <c r="CF370" s="62"/>
      <c r="CG370" s="62"/>
      <c r="CH370" s="62"/>
      <c r="CI370" s="62"/>
      <c r="CJ370" s="62"/>
      <c r="CK370" s="62"/>
      <c r="CL370" s="62"/>
      <c r="CM370" s="62"/>
      <c r="CN370" s="62"/>
      <c r="CO370" s="62"/>
      <c r="CP370" s="62"/>
      <c r="CQ370" s="62"/>
      <c r="CR370" s="62"/>
      <c r="CS370" s="62"/>
      <c r="CT370" s="62"/>
      <c r="CU370" s="62"/>
      <c r="CV370" s="62"/>
      <c r="CW370" s="62"/>
      <c r="CX370" s="62"/>
      <c r="CY370" s="62"/>
      <c r="CZ370" s="62"/>
      <c r="DA370" s="62"/>
      <c r="DB370" s="62"/>
      <c r="DC370" s="62"/>
      <c r="DD370" s="62"/>
      <c r="DE370" s="62"/>
      <c r="DF370" s="62"/>
      <c r="DG370" s="62"/>
      <c r="DH370" s="62"/>
      <c r="DI370" s="62"/>
      <c r="DJ370" s="62"/>
      <c r="DK370" s="62"/>
      <c r="DL370" s="62"/>
      <c r="DM370" s="62"/>
      <c r="DN370" s="62"/>
      <c r="DO370" s="62"/>
      <c r="DP370" s="62"/>
      <c r="DQ370" s="62"/>
      <c r="DR370" s="62"/>
      <c r="DS370" s="62"/>
      <c r="DT370" s="62"/>
      <c r="DU370" s="62"/>
      <c r="DV370" s="62"/>
      <c r="DW370" s="62"/>
      <c r="DX370" s="62"/>
      <c r="DY370" s="62"/>
      <c r="DZ370" s="62"/>
      <c r="EA370" s="62"/>
      <c r="EB370" s="62"/>
      <c r="EC370" s="62"/>
      <c r="ED370" s="62"/>
      <c r="EE370" s="62"/>
      <c r="EF370" s="62"/>
      <c r="EG370" s="62"/>
      <c r="EH370" s="62"/>
      <c r="EI370" s="62"/>
      <c r="EJ370" s="62"/>
      <c r="EK370" s="62"/>
      <c r="EL370" s="62"/>
      <c r="EM370" s="62"/>
      <c r="EN370" s="62"/>
    </row>
    <row r="371" spans="43:144" ht="14.4" x14ac:dyDescent="0.3">
      <c r="AQ371" s="62"/>
      <c r="AR371"/>
      <c r="AS371"/>
      <c r="AT371"/>
      <c r="AU371"/>
      <c r="AV371"/>
      <c r="AW371"/>
      <c r="AX371"/>
      <c r="AY371"/>
      <c r="AZ371"/>
      <c r="BA371"/>
      <c r="BB371"/>
      <c r="BC371"/>
      <c r="BD371"/>
      <c r="BE371" s="62"/>
      <c r="BF371" s="62"/>
      <c r="BG371" s="62"/>
      <c r="BH371" s="62"/>
      <c r="BI371" s="62"/>
      <c r="BJ371" s="62"/>
      <c r="BK371" s="62"/>
      <c r="BL371" s="62"/>
      <c r="BM371" s="62"/>
      <c r="BN371" s="62"/>
      <c r="BO371" s="62"/>
      <c r="BP371" s="62"/>
      <c r="BQ371" s="62"/>
      <c r="BR371" s="62"/>
      <c r="BS371" s="62"/>
      <c r="BT371" s="62"/>
      <c r="BU371" s="62"/>
      <c r="BV371" s="62"/>
      <c r="BW371" s="62"/>
      <c r="BX371" s="62"/>
      <c r="BY371" s="62"/>
      <c r="BZ371" s="62"/>
      <c r="CA371" s="62"/>
      <c r="CB371" s="62"/>
      <c r="CC371" s="62"/>
      <c r="CD371" s="62"/>
      <c r="CE371" s="62"/>
      <c r="CF371" s="62"/>
      <c r="CG371" s="62"/>
      <c r="CH371" s="62"/>
      <c r="CI371" s="62"/>
      <c r="CJ371" s="62"/>
      <c r="CK371" s="62"/>
      <c r="CL371" s="62"/>
      <c r="CM371" s="62"/>
      <c r="CN371" s="62"/>
      <c r="CO371" s="62"/>
      <c r="CP371" s="62"/>
      <c r="CQ371" s="62"/>
      <c r="CR371" s="62"/>
      <c r="CS371" s="62"/>
      <c r="CT371" s="62"/>
      <c r="CU371" s="62"/>
      <c r="CV371" s="62"/>
      <c r="CW371" s="62"/>
      <c r="CX371" s="62"/>
      <c r="CY371" s="62"/>
      <c r="CZ371" s="62"/>
      <c r="DA371" s="62"/>
      <c r="DB371" s="62"/>
      <c r="DC371" s="62"/>
      <c r="DD371" s="62"/>
      <c r="DE371" s="62"/>
      <c r="DF371" s="62"/>
      <c r="DG371" s="62"/>
      <c r="DH371" s="62"/>
      <c r="DI371" s="62"/>
      <c r="DJ371" s="62"/>
      <c r="DK371" s="62"/>
      <c r="DL371" s="62"/>
      <c r="DM371" s="62"/>
      <c r="DN371" s="62"/>
      <c r="DO371" s="62"/>
      <c r="DP371" s="62"/>
      <c r="DQ371" s="62"/>
      <c r="DR371" s="62"/>
      <c r="DS371" s="62"/>
      <c r="DT371" s="62"/>
      <c r="DU371" s="62"/>
      <c r="DV371" s="62"/>
      <c r="DW371" s="62"/>
      <c r="DX371" s="62"/>
      <c r="DY371" s="62"/>
      <c r="DZ371" s="62"/>
      <c r="EA371" s="62"/>
      <c r="EB371" s="62"/>
      <c r="EC371" s="62"/>
      <c r="ED371" s="62"/>
      <c r="EE371" s="62"/>
      <c r="EF371" s="62"/>
      <c r="EG371" s="62"/>
      <c r="EH371" s="62"/>
      <c r="EI371" s="62"/>
      <c r="EJ371" s="62"/>
      <c r="EK371" s="62"/>
      <c r="EL371" s="62"/>
      <c r="EM371" s="62"/>
      <c r="EN371" s="62"/>
    </row>
    <row r="372" spans="43:144" ht="14.4" x14ac:dyDescent="0.3">
      <c r="AQ372" s="62"/>
      <c r="AR372"/>
      <c r="AS372"/>
      <c r="AT372"/>
      <c r="AU372"/>
      <c r="AV372"/>
      <c r="AW372"/>
      <c r="AX372"/>
      <c r="AY372"/>
      <c r="AZ372"/>
      <c r="BA372"/>
      <c r="BB372"/>
      <c r="BC372"/>
      <c r="BD372"/>
      <c r="BE372" s="62"/>
      <c r="BF372" s="62"/>
      <c r="BG372" s="62"/>
      <c r="BH372" s="62"/>
      <c r="BI372" s="62"/>
      <c r="BJ372" s="62"/>
      <c r="BK372" s="62"/>
      <c r="BL372" s="62"/>
      <c r="BM372" s="62"/>
      <c r="BN372" s="62"/>
      <c r="BO372" s="62"/>
      <c r="BP372" s="62"/>
      <c r="BQ372" s="62"/>
      <c r="BR372" s="62"/>
      <c r="BS372" s="62"/>
      <c r="BT372" s="62"/>
      <c r="BU372" s="62"/>
      <c r="BV372" s="62"/>
      <c r="BW372" s="62"/>
      <c r="BX372" s="62"/>
      <c r="BY372" s="62"/>
      <c r="BZ372" s="62"/>
      <c r="CA372" s="62"/>
      <c r="CB372" s="62"/>
      <c r="CC372" s="62"/>
      <c r="CD372" s="62"/>
      <c r="CE372" s="62"/>
      <c r="CF372" s="62"/>
      <c r="CG372" s="62"/>
      <c r="CH372" s="62"/>
      <c r="CI372" s="62"/>
      <c r="CJ372" s="62"/>
      <c r="CK372" s="62"/>
      <c r="CL372" s="62"/>
      <c r="CM372" s="62"/>
      <c r="CN372" s="62"/>
      <c r="CO372" s="62"/>
      <c r="CP372" s="62"/>
      <c r="CQ372" s="62"/>
      <c r="CR372" s="62"/>
      <c r="CS372" s="62"/>
      <c r="CT372" s="62"/>
      <c r="CU372" s="62"/>
      <c r="CV372" s="62"/>
      <c r="CW372" s="62"/>
      <c r="CX372" s="62"/>
      <c r="CY372" s="62"/>
      <c r="CZ372" s="62"/>
      <c r="DA372" s="62"/>
      <c r="DB372" s="62"/>
      <c r="DC372" s="62"/>
      <c r="DD372" s="62"/>
      <c r="DE372" s="62"/>
      <c r="DF372" s="62"/>
      <c r="DG372" s="62"/>
      <c r="DH372" s="62"/>
      <c r="DI372" s="62"/>
      <c r="DJ372" s="62"/>
      <c r="DK372" s="62"/>
      <c r="DL372" s="62"/>
      <c r="DM372" s="62"/>
      <c r="DN372" s="62"/>
      <c r="DO372" s="62"/>
      <c r="DP372" s="62"/>
      <c r="DQ372" s="62"/>
      <c r="DR372" s="62"/>
      <c r="DS372" s="62"/>
      <c r="DT372" s="62"/>
      <c r="DU372" s="62"/>
      <c r="DV372" s="62"/>
      <c r="DW372" s="62"/>
      <c r="DX372" s="62"/>
      <c r="DY372" s="62"/>
      <c r="DZ372" s="62"/>
      <c r="EA372" s="62"/>
      <c r="EB372" s="62"/>
      <c r="EC372" s="62"/>
      <c r="ED372" s="62"/>
      <c r="EE372" s="62"/>
      <c r="EF372" s="62"/>
      <c r="EG372" s="62"/>
      <c r="EH372" s="62"/>
      <c r="EI372" s="62"/>
      <c r="EJ372" s="62"/>
      <c r="EK372" s="62"/>
      <c r="EL372" s="62"/>
      <c r="EM372" s="62"/>
      <c r="EN372" s="62"/>
    </row>
    <row r="373" spans="43:144" ht="14.4" x14ac:dyDescent="0.3">
      <c r="AQ373" s="62"/>
      <c r="AR373"/>
      <c r="AS373"/>
      <c r="AT373"/>
      <c r="AU373"/>
      <c r="AV373"/>
      <c r="AW373"/>
      <c r="AX373"/>
      <c r="AY373"/>
      <c r="AZ373"/>
      <c r="BA373"/>
      <c r="BB373"/>
      <c r="BC373"/>
      <c r="BD373"/>
      <c r="BE373" s="62"/>
      <c r="BF373" s="62"/>
      <c r="BG373" s="62"/>
      <c r="BH373" s="62"/>
      <c r="BI373" s="62"/>
      <c r="BJ373" s="62"/>
      <c r="BK373" s="62"/>
      <c r="BL373" s="62"/>
      <c r="BM373" s="62"/>
      <c r="BN373" s="62"/>
      <c r="BO373" s="62"/>
      <c r="BP373" s="62"/>
      <c r="BQ373" s="62"/>
      <c r="BR373" s="62"/>
      <c r="BS373" s="62"/>
      <c r="BT373" s="62"/>
      <c r="BU373" s="62"/>
      <c r="BV373" s="62"/>
      <c r="BW373" s="62"/>
      <c r="BX373" s="62"/>
      <c r="BY373" s="62"/>
      <c r="BZ373" s="62"/>
      <c r="CA373" s="62"/>
      <c r="CB373" s="62"/>
      <c r="CC373" s="62"/>
      <c r="CD373" s="62"/>
      <c r="CE373" s="62"/>
      <c r="CF373" s="62"/>
      <c r="CG373" s="62"/>
      <c r="CH373" s="62"/>
      <c r="CI373" s="62"/>
      <c r="CJ373" s="62"/>
      <c r="CK373" s="62"/>
      <c r="CL373" s="62"/>
      <c r="CM373" s="62"/>
      <c r="CN373" s="62"/>
      <c r="CO373" s="62"/>
      <c r="CP373" s="62"/>
      <c r="CQ373" s="62"/>
      <c r="CR373" s="62"/>
      <c r="CS373" s="62"/>
      <c r="CT373" s="62"/>
      <c r="CU373" s="62"/>
      <c r="CV373" s="62"/>
      <c r="CW373" s="62"/>
      <c r="CX373" s="62"/>
      <c r="CY373" s="62"/>
      <c r="CZ373" s="62"/>
      <c r="DA373" s="62"/>
      <c r="DB373" s="62"/>
      <c r="DC373" s="62"/>
      <c r="DD373" s="62"/>
      <c r="DE373" s="62"/>
      <c r="DF373" s="62"/>
      <c r="DG373" s="62"/>
      <c r="DH373" s="62"/>
      <c r="DI373" s="62"/>
      <c r="DJ373" s="62"/>
      <c r="DK373" s="62"/>
      <c r="DL373" s="62"/>
      <c r="DM373" s="62"/>
      <c r="DN373" s="62"/>
      <c r="DO373" s="62"/>
      <c r="DP373" s="62"/>
      <c r="DQ373" s="62"/>
      <c r="DR373" s="62"/>
      <c r="DS373" s="62"/>
      <c r="DT373" s="62"/>
      <c r="DU373" s="62"/>
      <c r="DV373" s="62"/>
      <c r="DW373" s="62"/>
      <c r="DX373" s="62"/>
      <c r="DY373" s="62"/>
      <c r="DZ373" s="62"/>
      <c r="EA373" s="62"/>
      <c r="EB373" s="62"/>
      <c r="EC373" s="62"/>
      <c r="ED373" s="62"/>
      <c r="EE373" s="62"/>
      <c r="EF373" s="62"/>
      <c r="EG373" s="62"/>
      <c r="EH373" s="62"/>
      <c r="EI373" s="62"/>
      <c r="EJ373" s="62"/>
      <c r="EK373" s="62"/>
      <c r="EL373" s="62"/>
      <c r="EM373" s="62"/>
      <c r="EN373" s="62"/>
    </row>
    <row r="374" spans="43:144" ht="14.4" x14ac:dyDescent="0.3">
      <c r="AQ374" s="62"/>
      <c r="AR374"/>
      <c r="AS374"/>
      <c r="AT374"/>
      <c r="AU374"/>
      <c r="AV374"/>
      <c r="AW374"/>
      <c r="AX374"/>
      <c r="AY374"/>
      <c r="AZ374"/>
      <c r="BA374"/>
      <c r="BB374"/>
      <c r="BC374"/>
      <c r="BD374"/>
      <c r="BE374" s="62"/>
      <c r="BF374" s="62"/>
      <c r="BG374" s="62"/>
      <c r="BH374" s="62"/>
      <c r="BI374" s="62"/>
      <c r="BJ374" s="62"/>
      <c r="BK374" s="62"/>
      <c r="BL374" s="62"/>
      <c r="BM374" s="62"/>
      <c r="BN374" s="62"/>
      <c r="BO374" s="62"/>
      <c r="BP374" s="62"/>
      <c r="BQ374" s="62"/>
      <c r="BR374" s="62"/>
      <c r="BS374" s="62"/>
      <c r="BT374" s="62"/>
      <c r="BU374" s="62"/>
      <c r="BV374" s="62"/>
      <c r="BW374" s="62"/>
      <c r="BX374" s="62"/>
      <c r="BY374" s="62"/>
      <c r="BZ374" s="62"/>
      <c r="CA374" s="62"/>
      <c r="CB374" s="62"/>
      <c r="CC374" s="62"/>
      <c r="CD374" s="62"/>
      <c r="CE374" s="62"/>
      <c r="CF374" s="62"/>
      <c r="CG374" s="62"/>
      <c r="CH374" s="62"/>
      <c r="CI374" s="62"/>
      <c r="CJ374" s="62"/>
      <c r="CK374" s="62"/>
      <c r="CL374" s="62"/>
      <c r="CM374" s="62"/>
      <c r="CN374" s="62"/>
      <c r="CO374" s="62"/>
      <c r="CP374" s="62"/>
      <c r="CQ374" s="62"/>
      <c r="CR374" s="62"/>
      <c r="CS374" s="62"/>
      <c r="CT374" s="62"/>
      <c r="CU374" s="62"/>
      <c r="CV374" s="62"/>
      <c r="CW374" s="62"/>
      <c r="CX374" s="62"/>
      <c r="CY374" s="62"/>
      <c r="CZ374" s="62"/>
      <c r="DA374" s="62"/>
      <c r="DB374" s="62"/>
      <c r="DC374" s="62"/>
      <c r="DD374" s="62"/>
      <c r="DE374" s="62"/>
      <c r="DF374" s="62"/>
      <c r="DG374" s="62"/>
      <c r="DH374" s="62"/>
      <c r="DI374" s="62"/>
      <c r="DJ374" s="62"/>
      <c r="DK374" s="62"/>
      <c r="DL374" s="62"/>
      <c r="DM374" s="62"/>
      <c r="DN374" s="62"/>
      <c r="DO374" s="62"/>
      <c r="DP374" s="62"/>
      <c r="DQ374" s="62"/>
      <c r="DR374" s="62"/>
      <c r="DS374" s="62"/>
      <c r="DT374" s="62"/>
      <c r="DU374" s="62"/>
      <c r="DV374" s="62"/>
      <c r="DW374" s="62"/>
      <c r="DX374" s="62"/>
      <c r="DY374" s="62"/>
      <c r="DZ374" s="62"/>
      <c r="EA374" s="62"/>
      <c r="EB374" s="62"/>
      <c r="EC374" s="62"/>
      <c r="ED374" s="62"/>
      <c r="EE374" s="62"/>
      <c r="EF374" s="62"/>
      <c r="EG374" s="62"/>
      <c r="EH374" s="62"/>
      <c r="EI374" s="62"/>
      <c r="EJ374" s="62"/>
      <c r="EK374" s="62"/>
      <c r="EL374" s="62"/>
      <c r="EM374" s="62"/>
      <c r="EN374" s="62"/>
    </row>
    <row r="375" spans="43:144" ht="14.4" x14ac:dyDescent="0.3">
      <c r="AQ375" s="62"/>
      <c r="AR375"/>
      <c r="AS375"/>
      <c r="AT375"/>
      <c r="AU375"/>
      <c r="AV375"/>
      <c r="AW375"/>
      <c r="AX375"/>
      <c r="AY375"/>
      <c r="AZ375"/>
      <c r="BA375"/>
      <c r="BB375"/>
      <c r="BC375"/>
      <c r="BD375"/>
      <c r="BE375" s="62"/>
      <c r="BF375" s="62"/>
      <c r="BG375" s="62"/>
      <c r="BH375" s="62"/>
      <c r="BI375" s="62"/>
      <c r="BJ375" s="62"/>
      <c r="BK375" s="62"/>
      <c r="BL375" s="62"/>
      <c r="BM375" s="62"/>
      <c r="BN375" s="62"/>
      <c r="BO375" s="62"/>
      <c r="BP375" s="62"/>
      <c r="BQ375" s="62"/>
      <c r="BR375" s="62"/>
      <c r="BS375" s="62"/>
      <c r="BT375" s="62"/>
      <c r="BU375" s="62"/>
      <c r="BV375" s="62"/>
      <c r="BW375" s="62"/>
      <c r="BX375" s="62"/>
      <c r="BY375" s="62"/>
      <c r="BZ375" s="62"/>
      <c r="CA375" s="62"/>
      <c r="CB375" s="62"/>
      <c r="CC375" s="62"/>
      <c r="CD375" s="62"/>
      <c r="CE375" s="62"/>
      <c r="CF375" s="62"/>
      <c r="CG375" s="62"/>
      <c r="CH375" s="62"/>
      <c r="CI375" s="62"/>
      <c r="CJ375" s="62"/>
      <c r="CK375" s="62"/>
      <c r="CL375" s="62"/>
      <c r="CM375" s="62"/>
      <c r="CN375" s="62"/>
      <c r="CO375" s="62"/>
      <c r="CP375" s="62"/>
      <c r="CQ375" s="62"/>
      <c r="CR375" s="62"/>
      <c r="CS375" s="62"/>
      <c r="CT375" s="62"/>
      <c r="CU375" s="62"/>
      <c r="CV375" s="62"/>
      <c r="CW375" s="62"/>
      <c r="CX375" s="62"/>
      <c r="CY375" s="62"/>
      <c r="CZ375" s="62"/>
      <c r="DA375" s="62"/>
      <c r="DB375" s="62"/>
      <c r="DC375" s="62"/>
      <c r="DD375" s="62"/>
      <c r="DE375" s="62"/>
      <c r="DF375" s="62"/>
      <c r="DG375" s="62"/>
      <c r="DH375" s="62"/>
      <c r="DI375" s="62"/>
      <c r="DJ375" s="62"/>
      <c r="DK375" s="62"/>
      <c r="DL375" s="62"/>
      <c r="DM375" s="62"/>
      <c r="DN375" s="62"/>
      <c r="DO375" s="62"/>
      <c r="DP375" s="62"/>
      <c r="DQ375" s="62"/>
      <c r="DR375" s="62"/>
      <c r="DS375" s="62"/>
      <c r="DT375" s="62"/>
      <c r="DU375" s="62"/>
      <c r="DV375" s="62"/>
      <c r="DW375" s="62"/>
      <c r="DX375" s="62"/>
      <c r="DY375" s="62"/>
      <c r="DZ375" s="62"/>
      <c r="EA375" s="62"/>
      <c r="EB375" s="62"/>
      <c r="EC375" s="62"/>
      <c r="ED375" s="62"/>
      <c r="EE375" s="62"/>
      <c r="EF375" s="62"/>
      <c r="EG375" s="62"/>
      <c r="EH375" s="62"/>
      <c r="EI375" s="62"/>
      <c r="EJ375" s="62"/>
      <c r="EK375" s="62"/>
      <c r="EL375" s="62"/>
      <c r="EM375" s="62"/>
      <c r="EN375" s="62"/>
    </row>
    <row r="376" spans="43:144" ht="14.4" x14ac:dyDescent="0.3">
      <c r="AQ376" s="62"/>
      <c r="AR376"/>
      <c r="AS376"/>
      <c r="AT376"/>
      <c r="AU376"/>
      <c r="AV376"/>
      <c r="AW376"/>
      <c r="AX376"/>
      <c r="AY376"/>
      <c r="AZ376"/>
      <c r="BA376"/>
      <c r="BB376"/>
      <c r="BC376"/>
      <c r="BD376"/>
      <c r="BE376" s="62"/>
      <c r="BF376" s="62"/>
      <c r="BG376" s="62"/>
      <c r="BH376" s="62"/>
      <c r="BI376" s="62"/>
      <c r="BJ376" s="62"/>
      <c r="BK376" s="62"/>
      <c r="BL376" s="62"/>
      <c r="BM376" s="62"/>
      <c r="BN376" s="62"/>
      <c r="BO376" s="62"/>
      <c r="BP376" s="62"/>
      <c r="BQ376" s="62"/>
      <c r="BR376" s="62"/>
      <c r="BS376" s="62"/>
      <c r="BT376" s="62"/>
      <c r="BU376" s="62"/>
      <c r="BV376" s="62"/>
      <c r="BW376" s="62"/>
      <c r="BX376" s="62"/>
      <c r="BY376" s="62"/>
      <c r="BZ376" s="62"/>
      <c r="CA376" s="62"/>
      <c r="CB376" s="62"/>
      <c r="CC376" s="62"/>
      <c r="CD376" s="62"/>
      <c r="CE376" s="62"/>
      <c r="CF376" s="62"/>
      <c r="CG376" s="62"/>
      <c r="CH376" s="62"/>
      <c r="CI376" s="62"/>
      <c r="CJ376" s="62"/>
      <c r="CK376" s="62"/>
      <c r="CL376" s="62"/>
      <c r="CM376" s="62"/>
      <c r="CN376" s="62"/>
      <c r="CO376" s="62"/>
      <c r="CP376" s="62"/>
      <c r="CQ376" s="62"/>
      <c r="CR376" s="62"/>
      <c r="CS376" s="62"/>
      <c r="CT376" s="62"/>
      <c r="CU376" s="62"/>
      <c r="CV376" s="62"/>
      <c r="CW376" s="62"/>
      <c r="CX376" s="62"/>
      <c r="CY376" s="62"/>
      <c r="CZ376" s="62"/>
      <c r="DA376" s="62"/>
      <c r="DB376" s="62"/>
      <c r="DC376" s="62"/>
      <c r="DD376" s="62"/>
      <c r="DE376" s="62"/>
      <c r="DF376" s="62"/>
      <c r="DG376" s="62"/>
      <c r="DH376" s="62"/>
      <c r="DI376" s="62"/>
      <c r="DJ376" s="62"/>
      <c r="DK376" s="62"/>
      <c r="DL376" s="62"/>
      <c r="DM376" s="62"/>
      <c r="DN376" s="62"/>
      <c r="DO376" s="62"/>
      <c r="DP376" s="62"/>
      <c r="DQ376" s="62"/>
      <c r="DR376" s="62"/>
      <c r="DS376" s="62"/>
      <c r="DT376" s="62"/>
      <c r="DU376" s="62"/>
      <c r="DV376" s="62"/>
      <c r="DW376" s="62"/>
      <c r="DX376" s="62"/>
      <c r="DY376" s="62"/>
      <c r="DZ376" s="62"/>
      <c r="EA376" s="62"/>
      <c r="EB376" s="62"/>
      <c r="EC376" s="62"/>
      <c r="ED376" s="62"/>
      <c r="EE376" s="62"/>
      <c r="EF376" s="62"/>
      <c r="EG376" s="62"/>
      <c r="EH376" s="62"/>
      <c r="EI376" s="62"/>
      <c r="EJ376" s="62"/>
      <c r="EK376" s="62"/>
      <c r="EL376" s="62"/>
      <c r="EM376" s="62"/>
      <c r="EN376" s="62"/>
    </row>
    <row r="377" spans="43:144" ht="14.4" x14ac:dyDescent="0.3">
      <c r="AQ377" s="62"/>
      <c r="AR377"/>
      <c r="AS377"/>
      <c r="AT377"/>
      <c r="AU377"/>
      <c r="AV377"/>
      <c r="AW377"/>
      <c r="AX377"/>
      <c r="AY377"/>
      <c r="AZ377"/>
      <c r="BA377"/>
      <c r="BB377"/>
      <c r="BC377"/>
      <c r="BD377"/>
      <c r="BE377" s="62"/>
      <c r="BF377" s="62"/>
      <c r="BG377" s="62"/>
      <c r="BH377" s="62"/>
      <c r="BI377" s="62"/>
      <c r="BJ377" s="62"/>
      <c r="BK377" s="62"/>
      <c r="BL377" s="62"/>
      <c r="BM377" s="62"/>
      <c r="BN377" s="62"/>
      <c r="BO377" s="62"/>
      <c r="BP377" s="62"/>
      <c r="BQ377" s="62"/>
      <c r="BR377" s="62"/>
      <c r="BS377" s="62"/>
      <c r="BT377" s="62"/>
      <c r="BU377" s="62"/>
      <c r="BV377" s="62"/>
      <c r="BW377" s="62"/>
      <c r="BX377" s="62"/>
      <c r="BY377" s="62"/>
      <c r="BZ377" s="62"/>
      <c r="CA377" s="62"/>
      <c r="CB377" s="62"/>
      <c r="CC377" s="62"/>
      <c r="CD377" s="62"/>
      <c r="CE377" s="62"/>
      <c r="CF377" s="62"/>
      <c r="CG377" s="62"/>
      <c r="CH377" s="62"/>
      <c r="CI377" s="62"/>
      <c r="CJ377" s="62"/>
      <c r="CK377" s="62"/>
      <c r="CL377" s="62"/>
      <c r="CM377" s="62"/>
      <c r="CN377" s="62"/>
      <c r="CO377" s="62"/>
      <c r="CP377" s="62"/>
      <c r="CQ377" s="62"/>
      <c r="CR377" s="62"/>
      <c r="CS377" s="62"/>
      <c r="CT377" s="62"/>
      <c r="CU377" s="62"/>
      <c r="CV377" s="62"/>
      <c r="CW377" s="62"/>
      <c r="CX377" s="62"/>
      <c r="CY377" s="62"/>
      <c r="CZ377" s="62"/>
      <c r="DA377" s="62"/>
      <c r="DB377" s="62"/>
      <c r="DC377" s="62"/>
      <c r="DD377" s="62"/>
      <c r="DE377" s="62"/>
      <c r="DF377" s="62"/>
      <c r="DG377" s="62"/>
      <c r="DH377" s="62"/>
      <c r="DI377" s="62"/>
      <c r="DJ377" s="62"/>
      <c r="DK377" s="62"/>
      <c r="DL377" s="62"/>
      <c r="DM377" s="62"/>
      <c r="DN377" s="62"/>
      <c r="DO377" s="62"/>
      <c r="DP377" s="62"/>
      <c r="DQ377" s="62"/>
      <c r="DR377" s="62"/>
      <c r="DS377" s="62"/>
      <c r="DT377" s="62"/>
      <c r="DU377" s="62"/>
      <c r="DV377" s="62"/>
      <c r="DW377" s="62"/>
      <c r="DX377" s="62"/>
      <c r="DY377" s="62"/>
      <c r="DZ377" s="62"/>
      <c r="EA377" s="62"/>
      <c r="EB377" s="62"/>
      <c r="EC377" s="62"/>
      <c r="ED377" s="62"/>
      <c r="EE377" s="62"/>
      <c r="EF377" s="62"/>
      <c r="EG377" s="62"/>
      <c r="EH377" s="62"/>
      <c r="EI377" s="62"/>
      <c r="EJ377" s="62"/>
      <c r="EK377" s="62"/>
      <c r="EL377" s="62"/>
      <c r="EM377" s="62"/>
      <c r="EN377" s="62"/>
    </row>
    <row r="378" spans="43:144" ht="14.4" x14ac:dyDescent="0.3">
      <c r="AQ378" s="62"/>
      <c r="AR378"/>
      <c r="AS378"/>
      <c r="AT378"/>
      <c r="AU378"/>
      <c r="AV378"/>
      <c r="AW378"/>
      <c r="AX378"/>
      <c r="AY378"/>
      <c r="AZ378"/>
      <c r="BA378"/>
      <c r="BB378"/>
      <c r="BC378"/>
      <c r="BD378"/>
      <c r="BE378" s="62"/>
      <c r="BF378" s="62"/>
      <c r="BG378" s="62"/>
      <c r="BH378" s="62"/>
      <c r="BI378" s="62"/>
      <c r="BJ378" s="62"/>
      <c r="BK378" s="62"/>
      <c r="BL378" s="62"/>
      <c r="BM378" s="62"/>
      <c r="BN378" s="62"/>
      <c r="BO378" s="62"/>
      <c r="BP378" s="62"/>
      <c r="BQ378" s="62"/>
      <c r="BR378" s="62"/>
      <c r="BS378" s="62"/>
      <c r="BT378" s="62"/>
      <c r="BU378" s="62"/>
      <c r="BV378" s="62"/>
      <c r="BW378" s="62"/>
      <c r="BX378" s="62"/>
      <c r="BY378" s="62"/>
      <c r="BZ378" s="62"/>
      <c r="CA378" s="62"/>
      <c r="CB378" s="62"/>
      <c r="CC378" s="62"/>
      <c r="CD378" s="62"/>
      <c r="CE378" s="62"/>
      <c r="CF378" s="62"/>
      <c r="CG378" s="62"/>
      <c r="CH378" s="62"/>
      <c r="CI378" s="62"/>
      <c r="CJ378" s="62"/>
      <c r="CK378" s="62"/>
      <c r="CL378" s="62"/>
      <c r="CM378" s="62"/>
      <c r="CN378" s="62"/>
      <c r="CO378" s="62"/>
      <c r="CP378" s="62"/>
      <c r="CQ378" s="62"/>
      <c r="CR378" s="62"/>
      <c r="CS378" s="62"/>
      <c r="CT378" s="62"/>
      <c r="CU378" s="62"/>
      <c r="CV378" s="62"/>
      <c r="CW378" s="62"/>
      <c r="CX378" s="62"/>
      <c r="CY378" s="62"/>
      <c r="CZ378" s="62"/>
      <c r="DA378" s="62"/>
      <c r="DB378" s="62"/>
      <c r="DC378" s="62"/>
      <c r="DD378" s="62"/>
      <c r="DE378" s="62"/>
      <c r="DF378" s="62"/>
      <c r="DG378" s="62"/>
      <c r="DH378" s="62"/>
      <c r="DI378" s="62"/>
      <c r="DJ378" s="62"/>
      <c r="DK378" s="62"/>
      <c r="DL378" s="62"/>
      <c r="DM378" s="62"/>
      <c r="DN378" s="62"/>
      <c r="DO378" s="62"/>
      <c r="DP378" s="62"/>
      <c r="DQ378" s="62"/>
      <c r="DR378" s="62"/>
      <c r="DS378" s="62"/>
      <c r="DT378" s="62"/>
      <c r="DU378" s="62"/>
      <c r="DV378" s="62"/>
      <c r="DW378" s="62"/>
      <c r="DX378" s="62"/>
      <c r="DY378" s="62"/>
      <c r="DZ378" s="62"/>
      <c r="EA378" s="62"/>
      <c r="EB378" s="62"/>
      <c r="EC378" s="62"/>
      <c r="ED378" s="62"/>
      <c r="EE378" s="62"/>
      <c r="EF378" s="62"/>
      <c r="EG378" s="62"/>
      <c r="EH378" s="62"/>
      <c r="EI378" s="62"/>
      <c r="EJ378" s="62"/>
      <c r="EK378" s="62"/>
      <c r="EL378" s="62"/>
      <c r="EM378" s="62"/>
      <c r="EN378" s="62"/>
    </row>
    <row r="379" spans="43:144" ht="14.4" x14ac:dyDescent="0.3">
      <c r="AQ379" s="62"/>
      <c r="AR379"/>
      <c r="AS379"/>
      <c r="AT379"/>
      <c r="AU379"/>
      <c r="AV379"/>
      <c r="AW379"/>
      <c r="AX379"/>
      <c r="AY379"/>
      <c r="AZ379"/>
      <c r="BA379"/>
      <c r="BB379"/>
      <c r="BC379"/>
      <c r="BD379"/>
      <c r="BE379" s="62"/>
      <c r="BF379" s="62"/>
      <c r="BG379" s="62"/>
      <c r="BH379" s="62"/>
      <c r="BI379" s="62"/>
      <c r="BJ379" s="62"/>
      <c r="BK379" s="62"/>
      <c r="BL379" s="62"/>
      <c r="BM379" s="62"/>
      <c r="BN379" s="62"/>
      <c r="BO379" s="62"/>
      <c r="BP379" s="62"/>
      <c r="BQ379" s="62"/>
      <c r="BR379" s="62"/>
      <c r="BS379" s="62"/>
      <c r="BT379" s="62"/>
      <c r="BU379" s="62"/>
      <c r="BV379" s="62"/>
      <c r="BW379" s="62"/>
      <c r="BX379" s="62"/>
      <c r="BY379" s="62"/>
      <c r="BZ379" s="62"/>
      <c r="CA379" s="62"/>
      <c r="CB379" s="62"/>
      <c r="CC379" s="62"/>
      <c r="CD379" s="62"/>
      <c r="CE379" s="62"/>
      <c r="CF379" s="62"/>
      <c r="CG379" s="62"/>
      <c r="CH379" s="62"/>
      <c r="CI379" s="62"/>
      <c r="CJ379" s="62"/>
      <c r="CK379" s="62"/>
      <c r="CL379" s="62"/>
      <c r="CM379" s="62"/>
      <c r="CN379" s="62"/>
      <c r="CO379" s="62"/>
      <c r="CP379" s="62"/>
      <c r="CQ379" s="62"/>
      <c r="CR379" s="62"/>
      <c r="CS379" s="62"/>
      <c r="CT379" s="62"/>
      <c r="CU379" s="62"/>
      <c r="CV379" s="62"/>
      <c r="CW379" s="62"/>
      <c r="CX379" s="62"/>
      <c r="CY379" s="62"/>
      <c r="CZ379" s="62"/>
      <c r="DA379" s="62"/>
      <c r="DB379" s="62"/>
      <c r="DC379" s="62"/>
      <c r="DD379" s="62"/>
      <c r="DE379" s="62"/>
      <c r="DF379" s="62"/>
      <c r="DG379" s="62"/>
      <c r="DH379" s="62"/>
      <c r="DI379" s="62"/>
      <c r="DJ379" s="62"/>
      <c r="DK379" s="62"/>
      <c r="DL379" s="62"/>
      <c r="DM379" s="62"/>
      <c r="DN379" s="62"/>
      <c r="DO379" s="62"/>
      <c r="DP379" s="62"/>
      <c r="DQ379" s="62"/>
      <c r="DR379" s="62"/>
      <c r="DS379" s="62"/>
      <c r="DT379" s="62"/>
      <c r="DU379" s="62"/>
      <c r="DV379" s="62"/>
      <c r="DW379" s="62"/>
      <c r="DX379" s="62"/>
      <c r="DY379" s="62"/>
      <c r="DZ379" s="62"/>
      <c r="EA379" s="62"/>
      <c r="EB379" s="62"/>
      <c r="EC379" s="62"/>
      <c r="ED379" s="62"/>
      <c r="EE379" s="62"/>
      <c r="EF379" s="62"/>
      <c r="EG379" s="62"/>
      <c r="EH379" s="62"/>
      <c r="EI379" s="62"/>
      <c r="EJ379" s="62"/>
      <c r="EK379" s="62"/>
      <c r="EL379" s="62"/>
      <c r="EM379" s="62"/>
      <c r="EN379" s="62"/>
    </row>
    <row r="380" spans="43:144" ht="14.4" x14ac:dyDescent="0.3">
      <c r="AQ380" s="62"/>
      <c r="AR380"/>
      <c r="AS380"/>
      <c r="AT380"/>
      <c r="AU380"/>
      <c r="AV380"/>
      <c r="AW380"/>
      <c r="AX380"/>
      <c r="AY380"/>
      <c r="AZ380"/>
      <c r="BA380"/>
      <c r="BB380"/>
      <c r="BC380"/>
      <c r="BD380"/>
      <c r="BE380" s="62"/>
      <c r="BF380" s="62"/>
      <c r="BG380" s="62"/>
      <c r="BH380" s="62"/>
      <c r="BI380" s="62"/>
      <c r="BJ380" s="62"/>
      <c r="BK380" s="62"/>
      <c r="BL380" s="62"/>
      <c r="BM380" s="62"/>
      <c r="BN380" s="62"/>
      <c r="BO380" s="62"/>
      <c r="BP380" s="62"/>
      <c r="BQ380" s="62"/>
      <c r="BR380" s="62"/>
      <c r="BS380" s="62"/>
      <c r="BT380" s="62"/>
      <c r="BU380" s="62"/>
      <c r="BV380" s="62"/>
      <c r="BW380" s="62"/>
      <c r="BX380" s="62"/>
      <c r="BY380" s="62"/>
      <c r="BZ380" s="62"/>
      <c r="CA380" s="62"/>
      <c r="CB380" s="62"/>
      <c r="CC380" s="62"/>
      <c r="CD380" s="62"/>
      <c r="CE380" s="62"/>
      <c r="CF380" s="62"/>
      <c r="CG380" s="62"/>
      <c r="CH380" s="62"/>
      <c r="CI380" s="62"/>
      <c r="CJ380" s="62"/>
      <c r="CK380" s="62"/>
      <c r="CL380" s="62"/>
      <c r="CM380" s="62"/>
      <c r="CN380" s="62"/>
      <c r="CO380" s="62"/>
      <c r="CP380" s="62"/>
      <c r="CQ380" s="62"/>
      <c r="CR380" s="62"/>
      <c r="CS380" s="62"/>
      <c r="CT380" s="62"/>
      <c r="CU380" s="62"/>
      <c r="CV380" s="62"/>
      <c r="CW380" s="62"/>
      <c r="CX380" s="62"/>
      <c r="CY380" s="62"/>
      <c r="CZ380" s="62"/>
      <c r="DA380" s="62"/>
      <c r="DB380" s="62"/>
      <c r="DC380" s="62"/>
      <c r="DD380" s="62"/>
      <c r="DE380" s="62"/>
      <c r="DF380" s="62"/>
      <c r="DG380" s="62"/>
      <c r="DH380" s="62"/>
      <c r="DI380" s="62"/>
      <c r="DJ380" s="62"/>
      <c r="DK380" s="62"/>
      <c r="DL380" s="62"/>
      <c r="DM380" s="62"/>
      <c r="DN380" s="62"/>
      <c r="DO380" s="62"/>
      <c r="DP380" s="62"/>
      <c r="DQ380" s="62"/>
      <c r="DR380" s="62"/>
      <c r="DS380" s="62"/>
      <c r="DT380" s="62"/>
      <c r="DU380" s="62"/>
      <c r="DV380" s="62"/>
      <c r="DW380" s="62"/>
      <c r="DX380" s="62"/>
      <c r="DY380" s="62"/>
      <c r="DZ380" s="62"/>
      <c r="EA380" s="62"/>
      <c r="EB380" s="62"/>
      <c r="EC380" s="62"/>
      <c r="ED380" s="62"/>
      <c r="EE380" s="62"/>
      <c r="EF380" s="62"/>
      <c r="EG380" s="62"/>
      <c r="EH380" s="62"/>
      <c r="EI380" s="62"/>
      <c r="EJ380" s="62"/>
      <c r="EK380" s="62"/>
      <c r="EL380" s="62"/>
      <c r="EM380" s="62"/>
      <c r="EN380" s="62"/>
    </row>
    <row r="381" spans="43:144" ht="14.4" x14ac:dyDescent="0.3">
      <c r="AQ381" s="62"/>
      <c r="AR381"/>
      <c r="AS381"/>
      <c r="AT381"/>
      <c r="AU381"/>
      <c r="AV381"/>
      <c r="AW381"/>
      <c r="AX381"/>
      <c r="AY381"/>
      <c r="AZ381"/>
      <c r="BA381"/>
      <c r="BB381"/>
      <c r="BC381"/>
      <c r="BD381"/>
      <c r="BE381" s="62"/>
      <c r="BF381" s="62"/>
      <c r="BG381" s="62"/>
      <c r="BH381" s="62"/>
      <c r="BI381" s="62"/>
      <c r="BJ381" s="62"/>
      <c r="BK381" s="62"/>
      <c r="BL381" s="62"/>
      <c r="BM381" s="62"/>
      <c r="BN381" s="62"/>
      <c r="BO381" s="62"/>
      <c r="BP381" s="62"/>
      <c r="BQ381" s="62"/>
      <c r="BR381" s="62"/>
      <c r="BS381" s="62"/>
      <c r="BT381" s="62"/>
      <c r="BU381" s="62"/>
      <c r="BV381" s="62"/>
      <c r="BW381" s="62"/>
      <c r="BX381" s="62"/>
      <c r="BY381" s="62"/>
      <c r="BZ381" s="62"/>
      <c r="CA381" s="62"/>
      <c r="CB381" s="62"/>
      <c r="CC381" s="62"/>
      <c r="CD381" s="62"/>
      <c r="CE381" s="62"/>
      <c r="CF381" s="62"/>
      <c r="CG381" s="62"/>
      <c r="CH381" s="62"/>
      <c r="CI381" s="62"/>
      <c r="CJ381" s="62"/>
      <c r="CK381" s="62"/>
      <c r="CL381" s="62"/>
      <c r="CM381" s="62"/>
      <c r="CN381" s="62"/>
      <c r="CO381" s="62"/>
      <c r="CP381" s="62"/>
      <c r="CQ381" s="62"/>
      <c r="CR381" s="62"/>
      <c r="CS381" s="62"/>
      <c r="CT381" s="62"/>
      <c r="CU381" s="62"/>
      <c r="CV381" s="62"/>
      <c r="CW381" s="62"/>
      <c r="CX381" s="62"/>
      <c r="CY381" s="62"/>
      <c r="CZ381" s="62"/>
      <c r="DA381" s="62"/>
      <c r="DB381" s="62"/>
      <c r="DC381" s="62"/>
      <c r="DD381" s="62"/>
      <c r="DE381" s="62"/>
      <c r="DF381" s="62"/>
      <c r="DG381" s="62"/>
      <c r="DH381" s="62"/>
      <c r="DI381" s="62"/>
      <c r="DJ381" s="62"/>
      <c r="DK381" s="62"/>
      <c r="DL381" s="62"/>
      <c r="DM381" s="62"/>
      <c r="DN381" s="62"/>
      <c r="DO381" s="62"/>
      <c r="DP381" s="62"/>
      <c r="DQ381" s="62"/>
      <c r="DR381" s="62"/>
      <c r="DS381" s="62"/>
      <c r="DT381" s="62"/>
      <c r="DU381" s="62"/>
      <c r="DV381" s="62"/>
      <c r="DW381" s="62"/>
      <c r="DX381" s="62"/>
      <c r="DY381" s="62"/>
      <c r="DZ381" s="62"/>
      <c r="EA381" s="62"/>
      <c r="EB381" s="62"/>
      <c r="EC381" s="62"/>
      <c r="ED381" s="62"/>
      <c r="EE381" s="62"/>
      <c r="EF381" s="62"/>
      <c r="EG381" s="62"/>
      <c r="EH381" s="62"/>
      <c r="EI381" s="62"/>
      <c r="EJ381" s="62"/>
      <c r="EK381" s="62"/>
      <c r="EL381" s="62"/>
      <c r="EM381" s="62"/>
      <c r="EN381" s="62"/>
    </row>
    <row r="382" spans="43:144" ht="14.4" x14ac:dyDescent="0.3">
      <c r="AQ382" s="62"/>
      <c r="AR382"/>
      <c r="AS382"/>
      <c r="AT382"/>
      <c r="AU382"/>
      <c r="AV382"/>
      <c r="AW382"/>
      <c r="AX382"/>
      <c r="AY382"/>
      <c r="AZ382"/>
      <c r="BA382"/>
      <c r="BB382"/>
      <c r="BC382"/>
      <c r="BD382"/>
      <c r="BE382" s="62"/>
      <c r="BF382" s="62"/>
      <c r="BG382" s="62"/>
      <c r="BH382" s="62"/>
      <c r="BI382" s="62"/>
      <c r="BJ382" s="62"/>
      <c r="BK382" s="62"/>
      <c r="BL382" s="62"/>
      <c r="BM382" s="62"/>
      <c r="BN382" s="62"/>
      <c r="BO382" s="62"/>
      <c r="BP382" s="62"/>
      <c r="BQ382" s="62"/>
      <c r="BR382" s="62"/>
      <c r="BS382" s="62"/>
      <c r="BT382" s="62"/>
      <c r="BU382" s="62"/>
      <c r="BV382" s="62"/>
      <c r="BW382" s="62"/>
      <c r="BX382" s="62"/>
      <c r="BY382" s="62"/>
      <c r="BZ382" s="62"/>
      <c r="CA382" s="62"/>
      <c r="CB382" s="62"/>
      <c r="CC382" s="62"/>
      <c r="CD382" s="62"/>
      <c r="CE382" s="62"/>
      <c r="CF382" s="62"/>
      <c r="CG382" s="62"/>
      <c r="CH382" s="62"/>
      <c r="CI382" s="62"/>
      <c r="CJ382" s="62"/>
      <c r="CK382" s="62"/>
      <c r="CL382" s="62"/>
      <c r="CM382" s="62"/>
      <c r="CN382" s="62"/>
      <c r="CO382" s="62"/>
      <c r="CP382" s="62"/>
      <c r="CQ382" s="62"/>
      <c r="CR382" s="62"/>
      <c r="CS382" s="62"/>
      <c r="CT382" s="62"/>
      <c r="CU382" s="62"/>
      <c r="CV382" s="62"/>
      <c r="CW382" s="62"/>
      <c r="CX382" s="62"/>
      <c r="CY382" s="62"/>
      <c r="CZ382" s="62"/>
      <c r="DA382" s="62"/>
      <c r="DB382" s="62"/>
      <c r="DC382" s="62"/>
      <c r="DD382" s="62"/>
      <c r="DE382" s="62"/>
      <c r="DF382" s="62"/>
      <c r="DG382" s="62"/>
      <c r="DH382" s="62"/>
      <c r="DI382" s="62"/>
      <c r="DJ382" s="62"/>
      <c r="DK382" s="62"/>
      <c r="DL382" s="62"/>
      <c r="DM382" s="62"/>
      <c r="DN382" s="62"/>
      <c r="DO382" s="62"/>
      <c r="DP382" s="62"/>
      <c r="DQ382" s="62"/>
      <c r="DR382" s="62"/>
      <c r="DS382" s="62"/>
      <c r="DT382" s="62"/>
      <c r="DU382" s="62"/>
      <c r="DV382" s="62"/>
      <c r="DW382" s="62"/>
      <c r="DX382" s="62"/>
      <c r="DY382" s="62"/>
      <c r="DZ382" s="62"/>
      <c r="EA382" s="62"/>
      <c r="EB382" s="62"/>
      <c r="EC382" s="62"/>
      <c r="ED382" s="62"/>
      <c r="EE382" s="62"/>
      <c r="EF382" s="62"/>
      <c r="EG382" s="62"/>
      <c r="EH382" s="62"/>
      <c r="EI382" s="62"/>
      <c r="EJ382" s="62"/>
      <c r="EK382" s="62"/>
      <c r="EL382" s="62"/>
      <c r="EM382" s="62"/>
      <c r="EN382" s="62"/>
    </row>
    <row r="383" spans="43:144" ht="14.4" x14ac:dyDescent="0.3">
      <c r="AQ383" s="62"/>
      <c r="AR383"/>
      <c r="AS383"/>
      <c r="AT383"/>
      <c r="AU383"/>
      <c r="AV383"/>
      <c r="AW383"/>
      <c r="AX383"/>
      <c r="AY383"/>
      <c r="AZ383"/>
      <c r="BA383"/>
      <c r="BB383"/>
      <c r="BC383"/>
      <c r="BD383"/>
      <c r="BE383" s="62"/>
      <c r="BF383" s="62"/>
      <c r="BG383" s="62"/>
      <c r="BH383" s="62"/>
      <c r="BI383" s="62"/>
      <c r="BJ383" s="62"/>
      <c r="BK383" s="62"/>
      <c r="BL383" s="62"/>
      <c r="BM383" s="62"/>
      <c r="BN383" s="62"/>
      <c r="BO383" s="62"/>
      <c r="BP383" s="62"/>
      <c r="BQ383" s="62"/>
      <c r="BR383" s="62"/>
      <c r="BS383" s="62"/>
      <c r="BT383" s="62"/>
      <c r="BU383" s="62"/>
      <c r="BV383" s="62"/>
      <c r="BW383" s="62"/>
      <c r="BX383" s="62"/>
      <c r="BY383" s="62"/>
      <c r="BZ383" s="62"/>
      <c r="CA383" s="62"/>
      <c r="CB383" s="62"/>
      <c r="CC383" s="62"/>
      <c r="CD383" s="62"/>
      <c r="CE383" s="62"/>
      <c r="CF383" s="62"/>
      <c r="CG383" s="62"/>
      <c r="CH383" s="62"/>
      <c r="CI383" s="62"/>
      <c r="CJ383" s="62"/>
      <c r="CK383" s="62"/>
      <c r="CL383" s="62"/>
      <c r="CM383" s="62"/>
      <c r="CN383" s="62"/>
      <c r="CO383" s="62"/>
      <c r="CP383" s="62"/>
      <c r="CQ383" s="62"/>
      <c r="CR383" s="62"/>
      <c r="CS383" s="62"/>
      <c r="CT383" s="62"/>
      <c r="CU383" s="62"/>
      <c r="CV383" s="62"/>
      <c r="CW383" s="62"/>
      <c r="CX383" s="62"/>
      <c r="CY383" s="62"/>
      <c r="CZ383" s="62"/>
      <c r="DA383" s="62"/>
      <c r="DB383" s="62"/>
      <c r="DC383" s="62"/>
      <c r="DD383" s="62"/>
      <c r="DE383" s="62"/>
      <c r="DF383" s="62"/>
      <c r="DG383" s="62"/>
      <c r="DH383" s="62"/>
      <c r="DI383" s="62"/>
      <c r="DJ383" s="62"/>
      <c r="DK383" s="62"/>
      <c r="DL383" s="62"/>
      <c r="DM383" s="62"/>
      <c r="DN383" s="62"/>
      <c r="DO383" s="62"/>
      <c r="DP383" s="62"/>
      <c r="DQ383" s="62"/>
      <c r="DR383" s="62"/>
      <c r="DS383" s="62"/>
      <c r="DT383" s="62"/>
      <c r="DU383" s="62"/>
      <c r="DV383" s="62"/>
      <c r="DW383" s="62"/>
      <c r="DX383" s="62"/>
      <c r="DY383" s="62"/>
      <c r="DZ383" s="62"/>
      <c r="EA383" s="62"/>
      <c r="EB383" s="62"/>
      <c r="EC383" s="62"/>
      <c r="ED383" s="62"/>
      <c r="EE383" s="62"/>
      <c r="EF383" s="62"/>
      <c r="EG383" s="62"/>
      <c r="EH383" s="62"/>
      <c r="EI383" s="62"/>
      <c r="EJ383" s="62"/>
      <c r="EK383" s="62"/>
      <c r="EL383" s="62"/>
      <c r="EM383" s="62"/>
      <c r="EN383" s="62"/>
    </row>
    <row r="384" spans="43:144" ht="14.4" x14ac:dyDescent="0.3">
      <c r="AQ384" s="62"/>
      <c r="AR384"/>
      <c r="AS384"/>
      <c r="AT384"/>
      <c r="AU384"/>
      <c r="AV384"/>
      <c r="AW384"/>
      <c r="AX384"/>
      <c r="AY384"/>
      <c r="AZ384"/>
      <c r="BA384"/>
      <c r="BB384"/>
      <c r="BC384"/>
      <c r="BD384"/>
      <c r="BE384" s="62"/>
      <c r="BF384" s="62"/>
      <c r="BG384" s="62"/>
      <c r="BH384" s="62"/>
      <c r="BI384" s="62"/>
      <c r="BJ384" s="62"/>
      <c r="BK384" s="62"/>
      <c r="BL384" s="62"/>
      <c r="BM384" s="62"/>
      <c r="BN384" s="62"/>
      <c r="BO384" s="62"/>
      <c r="BP384" s="62"/>
      <c r="BQ384" s="62"/>
      <c r="BR384" s="62"/>
      <c r="BS384" s="62"/>
      <c r="BT384" s="62"/>
      <c r="BU384" s="62"/>
      <c r="BV384" s="62"/>
      <c r="BW384" s="62"/>
      <c r="BX384" s="62"/>
      <c r="BY384" s="62"/>
      <c r="BZ384" s="62"/>
      <c r="CA384" s="62"/>
      <c r="CB384" s="62"/>
      <c r="CC384" s="62"/>
      <c r="CD384" s="62"/>
      <c r="CE384" s="62"/>
      <c r="CF384" s="62"/>
      <c r="CG384" s="62"/>
      <c r="CH384" s="62"/>
      <c r="CI384" s="62"/>
      <c r="CJ384" s="62"/>
      <c r="CK384" s="62"/>
      <c r="CL384" s="62"/>
      <c r="CM384" s="62"/>
      <c r="CN384" s="62"/>
      <c r="CO384" s="62"/>
      <c r="CP384" s="62"/>
      <c r="CQ384" s="62"/>
      <c r="CR384" s="62"/>
      <c r="CS384" s="62"/>
      <c r="CT384" s="62"/>
      <c r="CU384" s="62"/>
      <c r="CV384" s="62"/>
      <c r="CW384" s="62"/>
      <c r="CX384" s="62"/>
      <c r="CY384" s="62"/>
      <c r="CZ384" s="62"/>
      <c r="DA384" s="62"/>
      <c r="DB384" s="62"/>
      <c r="DC384" s="62"/>
      <c r="DD384" s="62"/>
      <c r="DE384" s="62"/>
      <c r="DF384" s="62"/>
      <c r="DG384" s="62"/>
      <c r="DH384" s="62"/>
      <c r="DI384" s="62"/>
      <c r="DJ384" s="62"/>
      <c r="DK384" s="62"/>
      <c r="DL384" s="62"/>
      <c r="DM384" s="62"/>
      <c r="DN384" s="62"/>
      <c r="DO384" s="62"/>
      <c r="DP384" s="62"/>
      <c r="DQ384" s="62"/>
      <c r="DR384" s="62"/>
      <c r="DS384" s="62"/>
      <c r="DT384" s="62"/>
      <c r="DU384" s="62"/>
      <c r="DV384" s="62"/>
      <c r="DW384" s="62"/>
      <c r="DX384" s="62"/>
      <c r="DY384" s="62"/>
      <c r="DZ384" s="62"/>
      <c r="EA384" s="62"/>
      <c r="EB384" s="62"/>
      <c r="EC384" s="62"/>
      <c r="ED384" s="62"/>
      <c r="EE384" s="62"/>
      <c r="EF384" s="62"/>
      <c r="EG384" s="62"/>
      <c r="EH384" s="62"/>
      <c r="EI384" s="62"/>
      <c r="EJ384" s="62"/>
      <c r="EK384" s="62"/>
      <c r="EL384" s="62"/>
      <c r="EM384" s="62"/>
      <c r="EN384" s="62"/>
    </row>
    <row r="385" spans="43:144" ht="14.4" x14ac:dyDescent="0.3">
      <c r="AQ385" s="62"/>
      <c r="AR385"/>
      <c r="AS385"/>
      <c r="AT385"/>
      <c r="AU385"/>
      <c r="AV385"/>
      <c r="AW385"/>
      <c r="AX385"/>
      <c r="AY385"/>
      <c r="AZ385"/>
      <c r="BA385"/>
      <c r="BB385"/>
      <c r="BC385"/>
      <c r="BD385"/>
      <c r="BE385" s="62"/>
      <c r="BF385" s="62"/>
      <c r="BG385" s="62"/>
      <c r="BH385" s="62"/>
      <c r="BI385" s="62"/>
      <c r="BJ385" s="62"/>
      <c r="BK385" s="62"/>
      <c r="BL385" s="62"/>
      <c r="BM385" s="62"/>
      <c r="BN385" s="62"/>
      <c r="BO385" s="62"/>
      <c r="BP385" s="62"/>
      <c r="BQ385" s="62"/>
      <c r="BR385" s="62"/>
      <c r="BS385" s="62"/>
      <c r="BT385" s="62"/>
      <c r="BU385" s="62"/>
      <c r="BV385" s="62"/>
      <c r="BW385" s="62"/>
      <c r="BX385" s="62"/>
      <c r="BY385" s="62"/>
      <c r="BZ385" s="62"/>
      <c r="CA385" s="62"/>
      <c r="CB385" s="62"/>
      <c r="CC385" s="62"/>
      <c r="CD385" s="62"/>
      <c r="CE385" s="62"/>
      <c r="CF385" s="62"/>
      <c r="CG385" s="62"/>
      <c r="CH385" s="62"/>
      <c r="CI385" s="62"/>
      <c r="CJ385" s="62"/>
      <c r="CK385" s="62"/>
      <c r="CL385" s="62"/>
      <c r="CM385" s="62"/>
      <c r="CN385" s="62"/>
      <c r="CO385" s="62"/>
      <c r="CP385" s="62"/>
      <c r="CQ385" s="62"/>
      <c r="CR385" s="62"/>
      <c r="CS385" s="62"/>
      <c r="CT385" s="62"/>
      <c r="CU385" s="62"/>
      <c r="CV385" s="62"/>
      <c r="CW385" s="62"/>
      <c r="CX385" s="62"/>
      <c r="CY385" s="62"/>
      <c r="CZ385" s="62"/>
      <c r="DA385" s="62"/>
      <c r="DB385" s="62"/>
      <c r="DC385" s="62"/>
      <c r="DD385" s="62"/>
      <c r="DE385" s="62"/>
      <c r="DF385" s="62"/>
      <c r="DG385" s="62"/>
      <c r="DH385" s="62"/>
      <c r="DI385" s="62"/>
      <c r="DJ385" s="62"/>
      <c r="DK385" s="62"/>
      <c r="DL385" s="62"/>
      <c r="DM385" s="62"/>
      <c r="DN385" s="62"/>
      <c r="DO385" s="62"/>
      <c r="DP385" s="62"/>
      <c r="DQ385" s="62"/>
      <c r="DR385" s="62"/>
      <c r="DS385" s="62"/>
      <c r="DT385" s="62"/>
      <c r="DU385" s="62"/>
      <c r="DV385" s="62"/>
      <c r="DW385" s="62"/>
      <c r="DX385" s="62"/>
      <c r="DY385" s="62"/>
      <c r="DZ385" s="62"/>
      <c r="EA385" s="62"/>
      <c r="EB385" s="62"/>
      <c r="EC385" s="62"/>
      <c r="ED385" s="62"/>
      <c r="EE385" s="62"/>
      <c r="EF385" s="62"/>
      <c r="EG385" s="62"/>
      <c r="EH385" s="62"/>
      <c r="EI385" s="62"/>
      <c r="EJ385" s="62"/>
      <c r="EK385" s="62"/>
      <c r="EL385" s="62"/>
      <c r="EM385" s="62"/>
      <c r="EN385" s="62"/>
    </row>
    <row r="386" spans="43:144" ht="14.4" x14ac:dyDescent="0.3">
      <c r="AQ386" s="62"/>
      <c r="AR386"/>
      <c r="AS386"/>
      <c r="AT386"/>
      <c r="AU386"/>
      <c r="AV386"/>
      <c r="AW386"/>
      <c r="AX386"/>
      <c r="AY386"/>
      <c r="AZ386"/>
      <c r="BA386"/>
      <c r="BB386"/>
      <c r="BC386"/>
      <c r="BD386"/>
      <c r="BE386" s="62"/>
      <c r="BF386" s="62"/>
      <c r="BG386" s="62"/>
      <c r="BH386" s="62"/>
      <c r="BI386" s="62"/>
      <c r="BJ386" s="62"/>
      <c r="BK386" s="62"/>
      <c r="BL386" s="62"/>
      <c r="BM386" s="62"/>
      <c r="BN386" s="62"/>
      <c r="BO386" s="62"/>
      <c r="BP386" s="62"/>
      <c r="BQ386" s="62"/>
      <c r="BR386" s="62"/>
      <c r="BS386" s="62"/>
      <c r="BT386" s="62"/>
      <c r="BU386" s="62"/>
      <c r="BV386" s="62"/>
      <c r="BW386" s="62"/>
      <c r="BX386" s="62"/>
      <c r="BY386" s="62"/>
      <c r="BZ386" s="62"/>
      <c r="CA386" s="62"/>
      <c r="CB386" s="62"/>
      <c r="CC386" s="62"/>
      <c r="CD386" s="62"/>
      <c r="CE386" s="62"/>
      <c r="CF386" s="62"/>
      <c r="CG386" s="62"/>
      <c r="CH386" s="62"/>
      <c r="CI386" s="62"/>
      <c r="CJ386" s="62"/>
      <c r="CK386" s="62"/>
      <c r="CL386" s="62"/>
      <c r="CM386" s="62"/>
      <c r="CN386" s="62"/>
      <c r="CO386" s="62"/>
      <c r="CP386" s="62"/>
      <c r="CQ386" s="62"/>
      <c r="CR386" s="62"/>
      <c r="CS386" s="62"/>
      <c r="CT386" s="62"/>
      <c r="CU386" s="62"/>
      <c r="CV386" s="62"/>
      <c r="CW386" s="62"/>
      <c r="CX386" s="62"/>
      <c r="CY386" s="62"/>
      <c r="CZ386" s="62"/>
      <c r="DA386" s="62"/>
      <c r="DB386" s="62"/>
      <c r="DC386" s="62"/>
      <c r="DD386" s="62"/>
      <c r="DE386" s="62"/>
      <c r="DF386" s="62"/>
      <c r="DG386" s="62"/>
      <c r="DH386" s="62"/>
      <c r="DI386" s="62"/>
      <c r="DJ386" s="62"/>
      <c r="DK386" s="62"/>
      <c r="DL386" s="62"/>
      <c r="DM386" s="62"/>
      <c r="DN386" s="62"/>
      <c r="DO386" s="62"/>
      <c r="DP386" s="62"/>
      <c r="DQ386" s="62"/>
      <c r="DR386" s="62"/>
      <c r="DS386" s="62"/>
      <c r="DT386" s="62"/>
      <c r="DU386" s="62"/>
      <c r="DV386" s="62"/>
      <c r="DW386" s="62"/>
      <c r="DX386" s="62"/>
      <c r="DY386" s="62"/>
      <c r="DZ386" s="62"/>
      <c r="EA386" s="62"/>
      <c r="EB386" s="62"/>
      <c r="EC386" s="62"/>
      <c r="ED386" s="62"/>
      <c r="EE386" s="62"/>
      <c r="EF386" s="62"/>
      <c r="EG386" s="62"/>
      <c r="EH386" s="62"/>
      <c r="EI386" s="62"/>
      <c r="EJ386" s="62"/>
      <c r="EK386" s="62"/>
      <c r="EL386" s="62"/>
      <c r="EM386" s="62"/>
      <c r="EN386" s="62"/>
    </row>
    <row r="387" spans="43:144" ht="14.4" x14ac:dyDescent="0.3">
      <c r="AQ387" s="62"/>
      <c r="AR387"/>
      <c r="AS387"/>
      <c r="AT387"/>
      <c r="AU387"/>
      <c r="AV387"/>
      <c r="AW387"/>
      <c r="AX387"/>
      <c r="AY387"/>
      <c r="AZ387"/>
      <c r="BA387"/>
      <c r="BB387"/>
      <c r="BC387"/>
      <c r="BD387"/>
      <c r="BE387" s="62"/>
      <c r="BF387" s="62"/>
      <c r="BG387" s="62"/>
      <c r="BH387" s="62"/>
      <c r="BI387" s="62"/>
      <c r="BJ387" s="62"/>
      <c r="BK387" s="62"/>
      <c r="BL387" s="62"/>
      <c r="BM387" s="62"/>
      <c r="BN387" s="62"/>
      <c r="BO387" s="62"/>
      <c r="BP387" s="62"/>
      <c r="BQ387" s="62"/>
      <c r="BR387" s="62"/>
      <c r="BS387" s="62"/>
      <c r="BT387" s="62"/>
      <c r="BU387" s="62"/>
      <c r="BV387" s="62"/>
      <c r="BW387" s="62"/>
      <c r="BX387" s="62"/>
      <c r="BY387" s="62"/>
      <c r="BZ387" s="62"/>
      <c r="CA387" s="62"/>
      <c r="CB387" s="62"/>
      <c r="CC387" s="62"/>
      <c r="CD387" s="62"/>
      <c r="CE387" s="62"/>
      <c r="CF387" s="62"/>
      <c r="CG387" s="62"/>
      <c r="CH387" s="62"/>
      <c r="CI387" s="62"/>
      <c r="CJ387" s="62"/>
      <c r="CK387" s="62"/>
      <c r="CL387" s="62"/>
      <c r="CM387" s="62"/>
      <c r="CN387" s="62"/>
      <c r="CO387" s="62"/>
      <c r="CP387" s="62"/>
      <c r="CQ387" s="62"/>
      <c r="CR387" s="62"/>
      <c r="CS387" s="62"/>
      <c r="CT387" s="62"/>
      <c r="CU387" s="62"/>
      <c r="CV387" s="62"/>
      <c r="CW387" s="62"/>
      <c r="CX387" s="62"/>
      <c r="CY387" s="62"/>
      <c r="CZ387" s="62"/>
      <c r="DA387" s="62"/>
      <c r="DB387" s="62"/>
      <c r="DC387" s="62"/>
      <c r="DD387" s="62"/>
      <c r="DE387" s="62"/>
      <c r="DF387" s="62"/>
      <c r="DG387" s="62"/>
      <c r="DH387" s="62"/>
      <c r="DI387" s="62"/>
      <c r="DJ387" s="62"/>
      <c r="DK387" s="62"/>
      <c r="DL387" s="62"/>
      <c r="DM387" s="62"/>
      <c r="DN387" s="62"/>
      <c r="DO387" s="62"/>
      <c r="DP387" s="62"/>
      <c r="DQ387" s="62"/>
      <c r="DR387" s="62"/>
      <c r="DS387" s="62"/>
      <c r="DT387" s="62"/>
      <c r="DU387" s="62"/>
      <c r="DV387" s="62"/>
      <c r="DW387" s="62"/>
      <c r="DX387" s="62"/>
      <c r="DY387" s="62"/>
      <c r="DZ387" s="62"/>
      <c r="EA387" s="62"/>
      <c r="EB387" s="62"/>
      <c r="EC387" s="62"/>
      <c r="ED387" s="62"/>
      <c r="EE387" s="62"/>
      <c r="EF387" s="62"/>
      <c r="EG387" s="62"/>
      <c r="EH387" s="62"/>
      <c r="EI387" s="62"/>
      <c r="EJ387" s="62"/>
      <c r="EK387" s="62"/>
      <c r="EL387" s="62"/>
      <c r="EM387" s="62"/>
      <c r="EN387" s="62"/>
    </row>
    <row r="388" spans="43:144" ht="14.4" x14ac:dyDescent="0.3">
      <c r="AQ388" s="62"/>
      <c r="AR388"/>
      <c r="AS388"/>
      <c r="AT388"/>
      <c r="AU388"/>
      <c r="AV388"/>
      <c r="AW388"/>
      <c r="AX388"/>
      <c r="AY388"/>
      <c r="AZ388"/>
      <c r="BA388"/>
      <c r="BB388"/>
      <c r="BC388"/>
      <c r="BD388"/>
      <c r="BE388" s="62"/>
      <c r="BF388" s="62"/>
      <c r="BG388" s="62"/>
      <c r="BH388" s="62"/>
      <c r="BI388" s="62"/>
      <c r="BJ388" s="62"/>
      <c r="BK388" s="62"/>
      <c r="BL388" s="62"/>
      <c r="BM388" s="62"/>
      <c r="BN388" s="62"/>
      <c r="BO388" s="62"/>
      <c r="BP388" s="62"/>
      <c r="BQ388" s="62"/>
      <c r="BR388" s="62"/>
      <c r="BS388" s="62"/>
      <c r="BT388" s="62"/>
      <c r="BU388" s="62"/>
      <c r="BV388" s="62"/>
      <c r="BW388" s="62"/>
      <c r="BX388" s="62"/>
      <c r="BY388" s="62"/>
      <c r="BZ388" s="62"/>
      <c r="CA388" s="62"/>
      <c r="CB388" s="62"/>
      <c r="CC388" s="62"/>
      <c r="CD388" s="62"/>
      <c r="CE388" s="62"/>
      <c r="CF388" s="62"/>
      <c r="CG388" s="62"/>
      <c r="CH388" s="62"/>
      <c r="CI388" s="62"/>
      <c r="CJ388" s="62"/>
      <c r="CK388" s="62"/>
      <c r="CL388" s="62"/>
      <c r="CM388" s="62"/>
      <c r="CN388" s="62"/>
      <c r="CO388" s="62"/>
      <c r="CP388" s="62"/>
      <c r="CQ388" s="62"/>
      <c r="CR388" s="62"/>
      <c r="CS388" s="62"/>
      <c r="CT388" s="62"/>
      <c r="CU388" s="62"/>
      <c r="CV388" s="62"/>
      <c r="CW388" s="62"/>
      <c r="CX388" s="62"/>
      <c r="CY388" s="62"/>
      <c r="CZ388" s="62"/>
      <c r="DA388" s="62"/>
      <c r="DB388" s="62"/>
      <c r="DC388" s="62"/>
      <c r="DD388" s="62"/>
      <c r="DE388" s="62"/>
      <c r="DF388" s="62"/>
      <c r="DG388" s="62"/>
      <c r="DH388" s="62"/>
      <c r="DI388" s="62"/>
      <c r="DJ388" s="62"/>
      <c r="DK388" s="62"/>
      <c r="DL388" s="62"/>
      <c r="DM388" s="62"/>
      <c r="DN388" s="62"/>
      <c r="DO388" s="62"/>
      <c r="DP388" s="62"/>
      <c r="DQ388" s="62"/>
      <c r="DR388" s="62"/>
      <c r="DS388" s="62"/>
      <c r="DT388" s="62"/>
      <c r="DU388" s="62"/>
      <c r="DV388" s="62"/>
      <c r="DW388" s="62"/>
      <c r="DX388" s="62"/>
      <c r="DY388" s="62"/>
      <c r="DZ388" s="62"/>
      <c r="EA388" s="62"/>
      <c r="EB388" s="62"/>
      <c r="EC388" s="62"/>
      <c r="ED388" s="62"/>
      <c r="EE388" s="62"/>
      <c r="EF388" s="62"/>
      <c r="EG388" s="62"/>
      <c r="EH388" s="62"/>
      <c r="EI388" s="62"/>
      <c r="EJ388" s="62"/>
      <c r="EK388" s="62"/>
      <c r="EL388" s="62"/>
      <c r="EM388" s="62"/>
      <c r="EN388" s="62"/>
    </row>
    <row r="389" spans="43:144" ht="14.4" x14ac:dyDescent="0.3">
      <c r="AQ389" s="62"/>
      <c r="AR389"/>
      <c r="AS389"/>
      <c r="AT389"/>
      <c r="AU389"/>
      <c r="AV389"/>
      <c r="AW389"/>
      <c r="AX389"/>
      <c r="AY389"/>
      <c r="AZ389"/>
      <c r="BA389"/>
      <c r="BB389"/>
      <c r="BC389"/>
      <c r="BD389"/>
      <c r="BE389" s="62"/>
      <c r="BF389" s="62"/>
      <c r="BG389" s="62"/>
      <c r="BH389" s="62"/>
      <c r="BI389" s="62"/>
      <c r="BJ389" s="62"/>
      <c r="BK389" s="62"/>
      <c r="BL389" s="62"/>
      <c r="BM389" s="62"/>
      <c r="BN389" s="62"/>
      <c r="BO389" s="62"/>
      <c r="BP389" s="62"/>
      <c r="BQ389" s="62"/>
      <c r="BR389" s="62"/>
      <c r="BS389" s="62"/>
      <c r="BT389" s="62"/>
      <c r="BU389" s="62"/>
      <c r="BV389" s="62"/>
      <c r="BW389" s="62"/>
      <c r="BX389" s="62"/>
      <c r="BY389" s="62"/>
      <c r="BZ389" s="62"/>
      <c r="CA389" s="62"/>
      <c r="CB389" s="62"/>
      <c r="CC389" s="62"/>
      <c r="CD389" s="62"/>
      <c r="CE389" s="62"/>
      <c r="CF389" s="62"/>
      <c r="CG389" s="62"/>
      <c r="CH389" s="62"/>
      <c r="CI389" s="62"/>
      <c r="CJ389" s="62"/>
      <c r="CK389" s="62"/>
      <c r="CL389" s="62"/>
      <c r="CM389" s="62"/>
      <c r="CN389" s="62"/>
      <c r="CO389" s="62"/>
      <c r="CP389" s="62"/>
      <c r="CQ389" s="62"/>
      <c r="CR389" s="62"/>
      <c r="CS389" s="62"/>
      <c r="CT389" s="62"/>
      <c r="CU389" s="62"/>
      <c r="CV389" s="62"/>
      <c r="CW389" s="62"/>
      <c r="CX389" s="62"/>
      <c r="CY389" s="62"/>
      <c r="CZ389" s="62"/>
      <c r="DA389" s="62"/>
      <c r="DB389" s="62"/>
      <c r="DC389" s="62"/>
      <c r="DD389" s="62"/>
      <c r="DE389" s="62"/>
      <c r="DF389" s="62"/>
      <c r="DG389" s="62"/>
      <c r="DH389" s="62"/>
      <c r="DI389" s="62"/>
      <c r="DJ389" s="62"/>
      <c r="DK389" s="62"/>
      <c r="DL389" s="62"/>
      <c r="DM389" s="62"/>
      <c r="DN389" s="62"/>
      <c r="DO389" s="62"/>
      <c r="DP389" s="62"/>
      <c r="DQ389" s="62"/>
      <c r="DR389" s="62"/>
      <c r="DS389" s="62"/>
      <c r="DT389" s="62"/>
      <c r="DU389" s="62"/>
      <c r="DV389" s="62"/>
      <c r="DW389" s="62"/>
      <c r="DX389" s="62"/>
      <c r="DY389" s="62"/>
      <c r="DZ389" s="62"/>
      <c r="EA389" s="62"/>
      <c r="EB389" s="62"/>
      <c r="EC389" s="62"/>
      <c r="ED389" s="62"/>
      <c r="EE389" s="62"/>
      <c r="EF389" s="62"/>
      <c r="EG389" s="62"/>
      <c r="EH389" s="62"/>
      <c r="EI389" s="62"/>
      <c r="EJ389" s="62"/>
      <c r="EK389" s="62"/>
      <c r="EL389" s="62"/>
      <c r="EM389" s="62"/>
      <c r="EN389" s="62"/>
    </row>
    <row r="390" spans="43:144" ht="14.4" x14ac:dyDescent="0.3">
      <c r="AQ390" s="62"/>
      <c r="AR390"/>
      <c r="AS390"/>
      <c r="AT390"/>
      <c r="AU390"/>
      <c r="AV390"/>
      <c r="AW390"/>
      <c r="AX390"/>
      <c r="AY390"/>
      <c r="AZ390"/>
      <c r="BA390"/>
      <c r="BB390"/>
      <c r="BC390"/>
      <c r="BD390"/>
      <c r="BE390" s="62"/>
      <c r="BF390" s="62"/>
      <c r="BG390" s="62"/>
      <c r="BH390" s="62"/>
      <c r="BI390" s="62"/>
      <c r="BJ390" s="62"/>
      <c r="BK390" s="62"/>
      <c r="BL390" s="62"/>
      <c r="BM390" s="62"/>
      <c r="BN390" s="62"/>
      <c r="BO390" s="62"/>
      <c r="BP390" s="62"/>
      <c r="BQ390" s="62"/>
      <c r="BR390" s="62"/>
      <c r="BS390" s="62"/>
      <c r="BT390" s="62"/>
      <c r="BU390" s="62"/>
      <c r="BV390" s="62"/>
      <c r="BW390" s="62"/>
      <c r="BX390" s="62"/>
      <c r="BY390" s="62"/>
      <c r="BZ390" s="62"/>
      <c r="CA390" s="62"/>
      <c r="CB390" s="62"/>
      <c r="CC390" s="62"/>
      <c r="CD390" s="62"/>
      <c r="CE390" s="62"/>
      <c r="CF390" s="62"/>
      <c r="CG390" s="62"/>
      <c r="CH390" s="62"/>
      <c r="CI390" s="62"/>
      <c r="CJ390" s="62"/>
      <c r="CK390" s="62"/>
      <c r="CL390" s="62"/>
      <c r="CM390" s="62"/>
      <c r="CN390" s="62"/>
      <c r="CO390" s="62"/>
      <c r="CP390" s="62"/>
      <c r="CQ390" s="62"/>
      <c r="CR390" s="62"/>
      <c r="CS390" s="62"/>
      <c r="CT390" s="62"/>
      <c r="CU390" s="62"/>
      <c r="CV390" s="62"/>
      <c r="CW390" s="62"/>
      <c r="CX390" s="62"/>
      <c r="CY390" s="62"/>
      <c r="CZ390" s="62"/>
      <c r="DA390" s="62"/>
      <c r="DB390" s="62"/>
      <c r="DC390" s="62"/>
      <c r="DD390" s="62"/>
      <c r="DE390" s="62"/>
      <c r="DF390" s="62"/>
      <c r="DG390" s="62"/>
      <c r="DH390" s="62"/>
      <c r="DI390" s="62"/>
      <c r="DJ390" s="62"/>
      <c r="DK390" s="62"/>
      <c r="DL390" s="62"/>
      <c r="DM390" s="62"/>
      <c r="DN390" s="62"/>
      <c r="DO390" s="62"/>
      <c r="DP390" s="62"/>
      <c r="DQ390" s="62"/>
      <c r="DR390" s="62"/>
      <c r="DS390" s="62"/>
      <c r="DT390" s="62"/>
      <c r="DU390" s="62"/>
      <c r="DV390" s="62"/>
      <c r="DW390" s="62"/>
      <c r="DX390" s="62"/>
      <c r="DY390" s="62"/>
      <c r="DZ390" s="62"/>
      <c r="EA390" s="62"/>
      <c r="EB390" s="62"/>
      <c r="EC390" s="62"/>
      <c r="ED390" s="62"/>
      <c r="EE390" s="62"/>
      <c r="EF390" s="62"/>
      <c r="EG390" s="62"/>
      <c r="EH390" s="62"/>
      <c r="EI390" s="62"/>
      <c r="EJ390" s="62"/>
      <c r="EK390" s="62"/>
      <c r="EL390" s="62"/>
      <c r="EM390" s="62"/>
      <c r="EN390" s="62"/>
    </row>
    <row r="391" spans="43:144" ht="14.4" x14ac:dyDescent="0.3">
      <c r="AQ391" s="62"/>
      <c r="AR391"/>
      <c r="AS391"/>
      <c r="AT391"/>
      <c r="AU391"/>
      <c r="AV391"/>
      <c r="AW391"/>
      <c r="AX391"/>
      <c r="AY391"/>
      <c r="AZ391"/>
      <c r="BA391"/>
      <c r="BB391"/>
      <c r="BC391"/>
      <c r="BD391"/>
      <c r="BE391" s="62"/>
      <c r="BF391" s="62"/>
      <c r="BG391" s="62"/>
      <c r="BH391" s="62"/>
      <c r="BI391" s="62"/>
      <c r="BJ391" s="62"/>
      <c r="BK391" s="62"/>
      <c r="BL391" s="62"/>
      <c r="BM391" s="62"/>
      <c r="BN391" s="62"/>
      <c r="BO391" s="62"/>
      <c r="BP391" s="62"/>
      <c r="BQ391" s="62"/>
      <c r="BR391" s="62"/>
      <c r="BS391" s="62"/>
      <c r="BT391" s="62"/>
      <c r="BU391" s="62"/>
      <c r="BV391" s="62"/>
      <c r="BW391" s="62"/>
      <c r="BX391" s="62"/>
      <c r="BY391" s="62"/>
      <c r="BZ391" s="62"/>
      <c r="CA391" s="62"/>
      <c r="CB391" s="62"/>
      <c r="CC391" s="62"/>
      <c r="CD391" s="62"/>
      <c r="CE391" s="62"/>
      <c r="CF391" s="62"/>
      <c r="CG391" s="62"/>
      <c r="CH391" s="62"/>
      <c r="CI391" s="62"/>
      <c r="CJ391" s="62"/>
      <c r="CK391" s="62"/>
      <c r="CL391" s="62"/>
      <c r="CM391" s="62"/>
      <c r="CN391" s="62"/>
      <c r="CO391" s="62"/>
      <c r="CP391" s="62"/>
      <c r="CQ391" s="62"/>
      <c r="CR391" s="62"/>
      <c r="CS391" s="62"/>
      <c r="CT391" s="62"/>
      <c r="CU391" s="62"/>
      <c r="CV391" s="62"/>
      <c r="CW391" s="62"/>
      <c r="CX391" s="62"/>
      <c r="CY391" s="62"/>
      <c r="CZ391" s="62"/>
      <c r="DA391" s="62"/>
      <c r="DB391" s="62"/>
      <c r="DC391" s="62"/>
      <c r="DD391" s="62"/>
      <c r="DE391" s="62"/>
      <c r="DF391" s="62"/>
      <c r="DG391" s="62"/>
      <c r="DH391" s="62"/>
      <c r="DI391" s="62"/>
      <c r="DJ391" s="62"/>
      <c r="DK391" s="62"/>
      <c r="DL391" s="62"/>
      <c r="DM391" s="62"/>
      <c r="DN391" s="62"/>
      <c r="DO391" s="62"/>
      <c r="DP391" s="62"/>
      <c r="DQ391" s="62"/>
      <c r="DR391" s="62"/>
      <c r="DS391" s="62"/>
      <c r="DT391" s="62"/>
      <c r="DU391" s="62"/>
      <c r="DV391" s="62"/>
      <c r="DW391" s="62"/>
      <c r="DX391" s="62"/>
      <c r="DY391" s="62"/>
      <c r="DZ391" s="62"/>
      <c r="EA391" s="62"/>
      <c r="EB391" s="62"/>
      <c r="EC391" s="62"/>
      <c r="ED391" s="62"/>
      <c r="EE391" s="62"/>
      <c r="EF391" s="62"/>
      <c r="EG391" s="62"/>
      <c r="EH391" s="62"/>
      <c r="EI391" s="62"/>
      <c r="EJ391" s="62"/>
      <c r="EK391" s="62"/>
      <c r="EL391" s="62"/>
      <c r="EM391" s="62"/>
      <c r="EN391" s="62"/>
    </row>
    <row r="392" spans="43:144" ht="14.4" x14ac:dyDescent="0.3">
      <c r="AQ392" s="62"/>
      <c r="AR392"/>
      <c r="AS392"/>
      <c r="AT392"/>
      <c r="AU392"/>
      <c r="AV392"/>
      <c r="AW392"/>
      <c r="AX392"/>
      <c r="AY392"/>
      <c r="AZ392"/>
      <c r="BA392"/>
      <c r="BB392"/>
      <c r="BC392"/>
      <c r="BD392"/>
      <c r="BE392" s="62"/>
      <c r="BF392" s="62"/>
      <c r="BG392" s="62"/>
      <c r="BH392" s="62"/>
      <c r="BI392" s="62"/>
      <c r="BJ392" s="62"/>
      <c r="BK392" s="62"/>
      <c r="BL392" s="62"/>
      <c r="BM392" s="62"/>
      <c r="BN392" s="62"/>
      <c r="BO392" s="62"/>
      <c r="BP392" s="62"/>
      <c r="BQ392" s="62"/>
      <c r="BR392" s="62"/>
      <c r="BS392" s="62"/>
      <c r="BT392" s="62"/>
      <c r="BU392" s="62"/>
      <c r="BV392" s="62"/>
      <c r="BW392" s="62"/>
      <c r="BX392" s="62"/>
      <c r="BY392" s="62"/>
      <c r="BZ392" s="62"/>
      <c r="CA392" s="62"/>
      <c r="CB392" s="62"/>
      <c r="CC392" s="62"/>
      <c r="CD392" s="62"/>
      <c r="CE392" s="62"/>
      <c r="CF392" s="62"/>
      <c r="CG392" s="62"/>
      <c r="CH392" s="62"/>
      <c r="CI392" s="62"/>
      <c r="CJ392" s="62"/>
      <c r="CK392" s="62"/>
      <c r="CL392" s="62"/>
      <c r="CM392" s="62"/>
      <c r="CN392" s="62"/>
      <c r="CO392" s="62"/>
      <c r="CP392" s="62"/>
      <c r="CQ392" s="62"/>
      <c r="CR392" s="62"/>
      <c r="CS392" s="62"/>
      <c r="CT392" s="62"/>
      <c r="CU392" s="62"/>
      <c r="CV392" s="62"/>
      <c r="CW392" s="62"/>
      <c r="CX392" s="62"/>
      <c r="CY392" s="62"/>
      <c r="CZ392" s="62"/>
      <c r="DA392" s="62"/>
      <c r="DB392" s="62"/>
      <c r="DC392" s="62"/>
      <c r="DD392" s="62"/>
      <c r="DE392" s="62"/>
      <c r="DF392" s="62"/>
      <c r="DG392" s="62"/>
      <c r="DH392" s="62"/>
      <c r="DI392" s="62"/>
      <c r="DJ392" s="62"/>
      <c r="DK392" s="62"/>
      <c r="DL392" s="62"/>
      <c r="DM392" s="62"/>
      <c r="DN392" s="62"/>
      <c r="DO392" s="62"/>
      <c r="DP392" s="62"/>
      <c r="DQ392" s="62"/>
      <c r="DR392" s="62"/>
      <c r="DS392" s="62"/>
      <c r="DT392" s="62"/>
      <c r="DU392" s="62"/>
      <c r="DV392" s="62"/>
      <c r="DW392" s="62"/>
      <c r="DX392" s="62"/>
      <c r="DY392" s="62"/>
      <c r="DZ392" s="62"/>
      <c r="EA392" s="62"/>
      <c r="EB392" s="62"/>
      <c r="EC392" s="62"/>
      <c r="ED392" s="62"/>
      <c r="EE392" s="62"/>
      <c r="EF392" s="62"/>
      <c r="EG392" s="62"/>
      <c r="EH392" s="62"/>
      <c r="EI392" s="62"/>
      <c r="EJ392" s="62"/>
      <c r="EK392" s="62"/>
      <c r="EL392" s="62"/>
      <c r="EM392" s="62"/>
      <c r="EN392" s="62"/>
    </row>
    <row r="393" spans="43:144" ht="14.4" x14ac:dyDescent="0.3">
      <c r="AQ393" s="62"/>
      <c r="AR393"/>
      <c r="AS393"/>
      <c r="AT393"/>
      <c r="AU393"/>
      <c r="AV393"/>
      <c r="AW393"/>
      <c r="AX393"/>
      <c r="AY393"/>
      <c r="AZ393"/>
      <c r="BA393"/>
      <c r="BB393"/>
      <c r="BC393"/>
      <c r="BD393"/>
      <c r="BE393" s="62"/>
      <c r="BF393" s="62"/>
      <c r="BG393" s="62"/>
      <c r="BH393" s="62"/>
      <c r="BI393" s="62"/>
      <c r="BJ393" s="62"/>
      <c r="BK393" s="62"/>
      <c r="BL393" s="62"/>
      <c r="BM393" s="62"/>
      <c r="BN393" s="62"/>
      <c r="BO393" s="62"/>
      <c r="BP393" s="62"/>
      <c r="BQ393" s="62"/>
      <c r="BR393" s="62"/>
      <c r="BS393" s="62"/>
      <c r="BT393" s="62"/>
      <c r="BU393" s="62"/>
      <c r="BV393" s="62"/>
      <c r="BW393" s="62"/>
      <c r="BX393" s="62"/>
      <c r="BY393" s="62"/>
      <c r="BZ393" s="62"/>
      <c r="CA393" s="62"/>
      <c r="CB393" s="62"/>
      <c r="CC393" s="62"/>
      <c r="CD393" s="62"/>
      <c r="CE393" s="62"/>
      <c r="CF393" s="62"/>
      <c r="CG393" s="62"/>
      <c r="CH393" s="62"/>
      <c r="CI393" s="62"/>
      <c r="CJ393" s="62"/>
      <c r="CK393" s="62"/>
      <c r="CL393" s="62"/>
      <c r="CM393" s="62"/>
      <c r="CN393" s="62"/>
      <c r="CO393" s="62"/>
      <c r="CP393" s="62"/>
      <c r="CQ393" s="62"/>
      <c r="CR393" s="62"/>
      <c r="CS393" s="62"/>
      <c r="CT393" s="62"/>
      <c r="CU393" s="62"/>
      <c r="CV393" s="62"/>
      <c r="CW393" s="62"/>
      <c r="CX393" s="62"/>
      <c r="CY393" s="62"/>
      <c r="CZ393" s="62"/>
      <c r="DA393" s="62"/>
      <c r="DB393" s="62"/>
      <c r="DC393" s="62"/>
      <c r="DD393" s="62"/>
      <c r="DE393" s="62"/>
      <c r="DF393" s="62"/>
      <c r="DG393" s="62"/>
      <c r="DH393" s="62"/>
      <c r="DI393" s="62"/>
      <c r="DJ393" s="62"/>
      <c r="DK393" s="62"/>
      <c r="DL393" s="62"/>
      <c r="DM393" s="62"/>
      <c r="DN393" s="62"/>
      <c r="DO393" s="62"/>
      <c r="DP393" s="62"/>
      <c r="DQ393" s="62"/>
      <c r="DR393" s="62"/>
      <c r="DS393" s="62"/>
      <c r="DT393" s="62"/>
      <c r="DU393" s="62"/>
      <c r="DV393" s="62"/>
      <c r="DW393" s="62"/>
      <c r="DX393" s="62"/>
      <c r="DY393" s="62"/>
      <c r="DZ393" s="62"/>
      <c r="EA393" s="62"/>
      <c r="EB393" s="62"/>
      <c r="EC393" s="62"/>
      <c r="ED393" s="62"/>
      <c r="EE393" s="62"/>
      <c r="EF393" s="62"/>
      <c r="EG393" s="62"/>
      <c r="EH393" s="62"/>
      <c r="EI393" s="62"/>
      <c r="EJ393" s="62"/>
      <c r="EK393" s="62"/>
      <c r="EL393" s="62"/>
      <c r="EM393" s="62"/>
      <c r="EN393" s="62"/>
    </row>
    <row r="394" spans="43:144" ht="14.4" x14ac:dyDescent="0.3">
      <c r="AQ394" s="62"/>
      <c r="AR394"/>
      <c r="AS394"/>
      <c r="AT394"/>
      <c r="AU394"/>
      <c r="AV394"/>
      <c r="AW394"/>
      <c r="AX394"/>
      <c r="AY394"/>
      <c r="AZ394"/>
      <c r="BA394"/>
      <c r="BB394"/>
      <c r="BC394"/>
      <c r="BD394"/>
      <c r="BE394" s="62"/>
      <c r="BF394" s="62"/>
      <c r="BG394" s="62"/>
      <c r="BH394" s="62"/>
      <c r="BI394" s="62"/>
      <c r="BJ394" s="62"/>
      <c r="BK394" s="62"/>
      <c r="BL394" s="62"/>
      <c r="BM394" s="62"/>
      <c r="BN394" s="62"/>
      <c r="BO394" s="62"/>
      <c r="BP394" s="62"/>
      <c r="BQ394" s="62"/>
      <c r="BR394" s="62"/>
      <c r="BS394" s="62"/>
      <c r="BT394" s="62"/>
      <c r="BU394" s="62"/>
      <c r="BV394" s="62"/>
      <c r="BW394" s="62"/>
      <c r="BX394" s="62"/>
      <c r="BY394" s="62"/>
      <c r="BZ394" s="62"/>
      <c r="CA394" s="62"/>
      <c r="CB394" s="62"/>
      <c r="CC394" s="62"/>
      <c r="CD394" s="62"/>
      <c r="CE394" s="62"/>
      <c r="CF394" s="62"/>
      <c r="CG394" s="62"/>
      <c r="CH394" s="62"/>
      <c r="CI394" s="62"/>
      <c r="CJ394" s="62"/>
      <c r="CK394" s="62"/>
      <c r="CL394" s="62"/>
      <c r="CM394" s="62"/>
      <c r="CN394" s="62"/>
      <c r="CO394" s="62"/>
      <c r="CP394" s="62"/>
      <c r="CQ394" s="62"/>
      <c r="CR394" s="62"/>
      <c r="CS394" s="62"/>
      <c r="CT394" s="62"/>
      <c r="CU394" s="62"/>
      <c r="CV394" s="62"/>
      <c r="CW394" s="62"/>
      <c r="CX394" s="62"/>
      <c r="CY394" s="62"/>
      <c r="CZ394" s="62"/>
      <c r="DA394" s="62"/>
      <c r="DB394" s="62"/>
      <c r="DC394" s="62"/>
      <c r="DD394" s="62"/>
      <c r="DE394" s="62"/>
      <c r="DF394" s="62"/>
      <c r="DG394" s="62"/>
      <c r="DH394" s="62"/>
      <c r="DI394" s="62"/>
      <c r="DJ394" s="62"/>
      <c r="DK394" s="62"/>
      <c r="DL394" s="62"/>
      <c r="DM394" s="62"/>
      <c r="DN394" s="62"/>
      <c r="DO394" s="62"/>
      <c r="DP394" s="62"/>
      <c r="DQ394" s="62"/>
      <c r="DR394" s="62"/>
      <c r="DS394" s="62"/>
      <c r="DT394" s="62"/>
      <c r="DU394" s="62"/>
      <c r="DV394" s="62"/>
      <c r="DW394" s="62"/>
      <c r="DX394" s="62"/>
      <c r="DY394" s="62"/>
      <c r="DZ394" s="62"/>
      <c r="EA394" s="62"/>
      <c r="EB394" s="62"/>
      <c r="EC394" s="62"/>
      <c r="ED394" s="62"/>
      <c r="EE394" s="62"/>
      <c r="EF394" s="62"/>
      <c r="EG394" s="62"/>
      <c r="EH394" s="62"/>
      <c r="EI394" s="62"/>
      <c r="EJ394" s="62"/>
      <c r="EK394" s="62"/>
      <c r="EL394" s="62"/>
      <c r="EM394" s="62"/>
      <c r="EN394" s="62"/>
    </row>
    <row r="395" spans="43:144" ht="14.4" x14ac:dyDescent="0.3">
      <c r="AQ395" s="62"/>
      <c r="AR395"/>
      <c r="AS395"/>
      <c r="AT395"/>
      <c r="AU395"/>
      <c r="AV395"/>
      <c r="AW395"/>
      <c r="AX395"/>
      <c r="AY395"/>
      <c r="AZ395"/>
      <c r="BA395"/>
      <c r="BB395"/>
      <c r="BC395"/>
      <c r="BD395"/>
      <c r="BE395" s="62"/>
      <c r="BF395" s="62"/>
      <c r="BG395" s="62"/>
      <c r="BH395" s="62"/>
      <c r="BI395" s="62"/>
      <c r="BJ395" s="62"/>
      <c r="BK395" s="62"/>
      <c r="BL395" s="62"/>
      <c r="BM395" s="62"/>
      <c r="BN395" s="62"/>
      <c r="BO395" s="62"/>
      <c r="BP395" s="62"/>
      <c r="BQ395" s="62"/>
      <c r="BR395" s="62"/>
      <c r="BS395" s="62"/>
      <c r="BT395" s="62"/>
      <c r="BU395" s="62"/>
      <c r="BV395" s="62"/>
      <c r="BW395" s="62"/>
      <c r="BX395" s="62"/>
      <c r="BY395" s="62"/>
      <c r="BZ395" s="62"/>
      <c r="CA395" s="62"/>
      <c r="CB395" s="62"/>
      <c r="CC395" s="62"/>
      <c r="CD395" s="62"/>
      <c r="CE395" s="62"/>
      <c r="CF395" s="62"/>
      <c r="CG395" s="62"/>
      <c r="CH395" s="62"/>
      <c r="CI395" s="62"/>
      <c r="CJ395" s="62"/>
      <c r="CK395" s="62"/>
      <c r="CL395" s="62"/>
      <c r="CM395" s="62"/>
      <c r="CN395" s="62"/>
      <c r="CO395" s="62"/>
      <c r="CP395" s="62"/>
      <c r="CQ395" s="62"/>
      <c r="CR395" s="62"/>
      <c r="CS395" s="62"/>
      <c r="CT395" s="62"/>
      <c r="CU395" s="62"/>
      <c r="CV395" s="62"/>
      <c r="CW395" s="62"/>
      <c r="CX395" s="62"/>
      <c r="CY395" s="62"/>
      <c r="CZ395" s="62"/>
      <c r="DA395" s="62"/>
      <c r="DB395" s="62"/>
      <c r="DC395" s="62"/>
      <c r="DD395" s="62"/>
      <c r="DE395" s="62"/>
      <c r="DF395" s="62"/>
      <c r="DG395" s="62"/>
      <c r="DH395" s="62"/>
      <c r="DI395" s="62"/>
      <c r="DJ395" s="62"/>
      <c r="DK395" s="62"/>
      <c r="DL395" s="62"/>
      <c r="DM395" s="62"/>
      <c r="DN395" s="62"/>
      <c r="DO395" s="62"/>
      <c r="DP395" s="62"/>
      <c r="DQ395" s="62"/>
      <c r="DR395" s="62"/>
      <c r="DS395" s="62"/>
      <c r="DT395" s="62"/>
      <c r="DU395" s="62"/>
      <c r="DV395" s="62"/>
      <c r="DW395" s="62"/>
      <c r="DX395" s="62"/>
      <c r="DY395" s="62"/>
      <c r="DZ395" s="62"/>
      <c r="EA395" s="62"/>
      <c r="EB395" s="62"/>
      <c r="EC395" s="62"/>
      <c r="ED395" s="62"/>
      <c r="EE395" s="62"/>
      <c r="EF395" s="62"/>
      <c r="EG395" s="62"/>
      <c r="EH395" s="62"/>
      <c r="EI395" s="62"/>
      <c r="EJ395" s="62"/>
      <c r="EK395" s="62"/>
      <c r="EL395" s="62"/>
      <c r="EM395" s="62"/>
      <c r="EN395" s="62"/>
    </row>
    <row r="396" spans="43:144" ht="14.4" x14ac:dyDescent="0.3">
      <c r="AQ396" s="62"/>
      <c r="AR396"/>
      <c r="AS396"/>
      <c r="AT396"/>
      <c r="AU396"/>
      <c r="AV396"/>
      <c r="AW396"/>
      <c r="AX396"/>
      <c r="AY396"/>
      <c r="AZ396"/>
      <c r="BA396"/>
      <c r="BB396"/>
      <c r="BC396"/>
      <c r="BD396"/>
      <c r="BE396" s="62"/>
      <c r="BF396" s="62"/>
      <c r="BG396" s="62"/>
      <c r="BH396" s="62"/>
      <c r="BI396" s="62"/>
      <c r="BJ396" s="62"/>
      <c r="BK396" s="62"/>
      <c r="BL396" s="62"/>
      <c r="BM396" s="62"/>
      <c r="BN396" s="62"/>
      <c r="BO396" s="62"/>
      <c r="BP396" s="62"/>
      <c r="BQ396" s="62"/>
      <c r="BR396" s="62"/>
      <c r="BS396" s="62"/>
      <c r="BT396" s="62"/>
      <c r="BU396" s="62"/>
      <c r="BV396" s="62"/>
      <c r="BW396" s="62"/>
      <c r="BX396" s="62"/>
      <c r="BY396" s="62"/>
      <c r="BZ396" s="62"/>
      <c r="CA396" s="62"/>
      <c r="CB396" s="62"/>
      <c r="CC396" s="62"/>
      <c r="CD396" s="62"/>
      <c r="CE396" s="62"/>
      <c r="CF396" s="62"/>
      <c r="CG396" s="62"/>
      <c r="CH396" s="62"/>
      <c r="CI396" s="62"/>
      <c r="CJ396" s="62"/>
      <c r="CK396" s="62"/>
      <c r="CL396" s="62"/>
      <c r="CM396" s="62"/>
      <c r="CN396" s="62"/>
      <c r="CO396" s="62"/>
      <c r="CP396" s="62"/>
      <c r="CQ396" s="62"/>
      <c r="CR396" s="62"/>
      <c r="CS396" s="62"/>
      <c r="CT396" s="62"/>
      <c r="CU396" s="62"/>
      <c r="CV396" s="62"/>
      <c r="CW396" s="62"/>
      <c r="CX396" s="62"/>
      <c r="CY396" s="62"/>
      <c r="CZ396" s="62"/>
      <c r="DA396" s="62"/>
      <c r="DB396" s="62"/>
      <c r="DC396" s="62"/>
      <c r="DD396" s="62"/>
      <c r="DE396" s="62"/>
      <c r="DF396" s="62"/>
      <c r="DG396" s="62"/>
      <c r="DH396" s="62"/>
      <c r="DI396" s="62"/>
      <c r="DJ396" s="62"/>
      <c r="DK396" s="62"/>
      <c r="DL396" s="62"/>
      <c r="DM396" s="62"/>
      <c r="DN396" s="62"/>
      <c r="DO396" s="62"/>
      <c r="DP396" s="62"/>
      <c r="DQ396" s="62"/>
      <c r="DR396" s="62"/>
      <c r="DS396" s="62"/>
      <c r="DT396" s="62"/>
      <c r="DU396" s="62"/>
      <c r="DV396" s="62"/>
      <c r="DW396" s="62"/>
      <c r="DX396" s="62"/>
      <c r="DY396" s="62"/>
      <c r="DZ396" s="62"/>
      <c r="EA396" s="62"/>
      <c r="EB396" s="62"/>
      <c r="EC396" s="62"/>
      <c r="ED396" s="62"/>
      <c r="EE396" s="62"/>
      <c r="EF396" s="62"/>
      <c r="EG396" s="62"/>
      <c r="EH396" s="62"/>
      <c r="EI396" s="62"/>
      <c r="EJ396" s="62"/>
      <c r="EK396" s="62"/>
      <c r="EL396" s="62"/>
      <c r="EM396" s="62"/>
      <c r="EN396" s="62"/>
    </row>
    <row r="397" spans="43:144" ht="14.4" x14ac:dyDescent="0.3">
      <c r="AQ397" s="62"/>
      <c r="AR397"/>
      <c r="AS397"/>
      <c r="AT397"/>
      <c r="AU397"/>
      <c r="AV397"/>
      <c r="AW397"/>
      <c r="AX397"/>
      <c r="AY397"/>
      <c r="AZ397"/>
      <c r="BA397"/>
      <c r="BB397"/>
      <c r="BC397"/>
      <c r="BD397"/>
      <c r="BE397" s="62"/>
      <c r="BF397" s="62"/>
      <c r="BG397" s="62"/>
      <c r="BH397" s="62"/>
      <c r="BI397" s="62"/>
      <c r="BJ397" s="62"/>
      <c r="BK397" s="62"/>
      <c r="BL397" s="62"/>
      <c r="BM397" s="62"/>
      <c r="BN397" s="62"/>
      <c r="BO397" s="62"/>
      <c r="BP397" s="62"/>
      <c r="BQ397" s="62"/>
      <c r="BR397" s="62"/>
      <c r="BS397" s="62"/>
      <c r="BT397" s="62"/>
      <c r="BU397" s="62"/>
      <c r="BV397" s="62"/>
      <c r="BW397" s="62"/>
      <c r="BX397" s="62"/>
      <c r="BY397" s="62"/>
      <c r="BZ397" s="62"/>
      <c r="CA397" s="62"/>
      <c r="CB397" s="62"/>
      <c r="CC397" s="62"/>
      <c r="CD397" s="62"/>
      <c r="CE397" s="62"/>
      <c r="CF397" s="62"/>
      <c r="CG397" s="62"/>
      <c r="CH397" s="62"/>
      <c r="CI397" s="62"/>
      <c r="CJ397" s="62"/>
      <c r="CK397" s="62"/>
      <c r="CL397" s="62"/>
      <c r="CM397" s="62"/>
      <c r="CN397" s="62"/>
      <c r="CO397" s="62"/>
      <c r="CP397" s="62"/>
      <c r="CQ397" s="62"/>
      <c r="CR397" s="62"/>
      <c r="CS397" s="62"/>
      <c r="CT397" s="62"/>
      <c r="CU397" s="62"/>
      <c r="CV397" s="62"/>
      <c r="CW397" s="62"/>
      <c r="CX397" s="62"/>
      <c r="CY397" s="62"/>
      <c r="CZ397" s="62"/>
      <c r="DA397" s="62"/>
      <c r="DB397" s="62"/>
      <c r="DC397" s="62"/>
      <c r="DD397" s="62"/>
      <c r="DE397" s="62"/>
      <c r="DF397" s="62"/>
      <c r="DG397" s="62"/>
      <c r="DH397" s="62"/>
      <c r="DI397" s="62"/>
      <c r="DJ397" s="62"/>
      <c r="DK397" s="62"/>
      <c r="DL397" s="62"/>
      <c r="DM397" s="62"/>
      <c r="DN397" s="62"/>
      <c r="DO397" s="62"/>
      <c r="DP397" s="62"/>
      <c r="DQ397" s="62"/>
      <c r="DR397" s="62"/>
      <c r="DS397" s="62"/>
      <c r="DT397" s="62"/>
      <c r="DU397" s="62"/>
      <c r="DV397" s="62"/>
      <c r="DW397" s="62"/>
      <c r="DX397" s="62"/>
      <c r="DY397" s="62"/>
      <c r="DZ397" s="62"/>
      <c r="EA397" s="62"/>
      <c r="EB397" s="62"/>
      <c r="EC397" s="62"/>
      <c r="ED397" s="62"/>
      <c r="EE397" s="62"/>
      <c r="EF397" s="62"/>
      <c r="EG397" s="62"/>
      <c r="EH397" s="62"/>
      <c r="EI397" s="62"/>
      <c r="EJ397" s="62"/>
      <c r="EK397" s="62"/>
      <c r="EL397" s="62"/>
      <c r="EM397" s="62"/>
      <c r="EN397" s="62"/>
    </row>
    <row r="398" spans="43:144" ht="14.4" x14ac:dyDescent="0.3">
      <c r="AQ398" s="62"/>
      <c r="AR398"/>
      <c r="AS398"/>
      <c r="AT398"/>
      <c r="AU398"/>
      <c r="AV398"/>
      <c r="AW398"/>
      <c r="AX398"/>
      <c r="AY398"/>
      <c r="AZ398"/>
      <c r="BA398"/>
      <c r="BB398"/>
      <c r="BC398"/>
      <c r="BD398"/>
      <c r="BE398" s="62"/>
      <c r="BF398" s="62"/>
      <c r="BG398" s="62"/>
      <c r="BH398" s="62"/>
      <c r="BI398" s="62"/>
      <c r="BJ398" s="62"/>
      <c r="BK398" s="62"/>
      <c r="BL398" s="62"/>
      <c r="BM398" s="62"/>
      <c r="BN398" s="62"/>
      <c r="BO398" s="62"/>
      <c r="BP398" s="62"/>
      <c r="BQ398" s="62"/>
      <c r="BR398" s="62"/>
      <c r="BS398" s="62"/>
      <c r="BT398" s="62"/>
      <c r="BU398" s="62"/>
      <c r="BV398" s="62"/>
      <c r="BW398" s="62"/>
      <c r="BX398" s="62"/>
      <c r="BY398" s="62"/>
      <c r="BZ398" s="62"/>
      <c r="CA398" s="62"/>
      <c r="CB398" s="62"/>
      <c r="CC398" s="62"/>
      <c r="CD398" s="62"/>
      <c r="CE398" s="62"/>
      <c r="CF398" s="62"/>
      <c r="CG398" s="62"/>
      <c r="CH398" s="62"/>
      <c r="CI398" s="62"/>
      <c r="CJ398" s="62"/>
      <c r="CK398" s="62"/>
      <c r="CL398" s="62"/>
      <c r="CM398" s="62"/>
      <c r="CN398" s="62"/>
      <c r="CO398" s="62"/>
      <c r="CP398" s="62"/>
      <c r="CQ398" s="62"/>
      <c r="CR398" s="62"/>
      <c r="CS398" s="62"/>
      <c r="CT398" s="62"/>
      <c r="CU398" s="62"/>
      <c r="CV398" s="62"/>
      <c r="CW398" s="62"/>
      <c r="CX398" s="62"/>
      <c r="CY398" s="62"/>
      <c r="CZ398" s="62"/>
      <c r="DA398" s="62"/>
      <c r="DB398" s="62"/>
      <c r="DC398" s="62"/>
      <c r="DD398" s="62"/>
      <c r="DE398" s="62"/>
      <c r="DF398" s="62"/>
      <c r="DG398" s="62"/>
      <c r="DH398" s="62"/>
      <c r="DI398" s="62"/>
      <c r="DJ398" s="62"/>
      <c r="DK398" s="62"/>
      <c r="DL398" s="62"/>
      <c r="DM398" s="62"/>
      <c r="DN398" s="62"/>
      <c r="DO398" s="62"/>
      <c r="DP398" s="62"/>
      <c r="DQ398" s="62"/>
      <c r="DR398" s="62"/>
      <c r="DS398" s="62"/>
      <c r="DT398" s="62"/>
      <c r="DU398" s="62"/>
      <c r="DV398" s="62"/>
      <c r="DW398" s="62"/>
      <c r="DX398" s="62"/>
      <c r="DY398" s="62"/>
      <c r="DZ398" s="62"/>
      <c r="EA398" s="62"/>
      <c r="EB398" s="62"/>
      <c r="EC398" s="62"/>
      <c r="ED398" s="62"/>
      <c r="EE398" s="62"/>
      <c r="EF398" s="62"/>
      <c r="EG398" s="62"/>
      <c r="EH398" s="62"/>
      <c r="EI398" s="62"/>
      <c r="EJ398" s="62"/>
      <c r="EK398" s="62"/>
      <c r="EL398" s="62"/>
      <c r="EM398" s="62"/>
      <c r="EN398" s="62"/>
    </row>
    <row r="399" spans="43:144" ht="14.4" x14ac:dyDescent="0.3">
      <c r="AQ399" s="62"/>
      <c r="AR399"/>
      <c r="AS399"/>
      <c r="AT399"/>
      <c r="AU399"/>
      <c r="AV399"/>
      <c r="AW399"/>
      <c r="AX399"/>
      <c r="AY399"/>
      <c r="AZ399"/>
      <c r="BA399"/>
      <c r="BB399"/>
      <c r="BC399"/>
      <c r="BD399"/>
      <c r="BE399" s="62"/>
      <c r="BF399" s="62"/>
      <c r="BG399" s="62"/>
      <c r="BH399" s="62"/>
      <c r="BI399" s="62"/>
      <c r="BJ399" s="62"/>
      <c r="BK399" s="62"/>
      <c r="BL399" s="62"/>
      <c r="BM399" s="62"/>
      <c r="BN399" s="62"/>
      <c r="BO399" s="62"/>
      <c r="BP399" s="62"/>
      <c r="BQ399" s="62"/>
      <c r="BR399" s="62"/>
      <c r="BS399" s="62"/>
      <c r="BT399" s="62"/>
      <c r="BU399" s="62"/>
      <c r="BV399" s="62"/>
      <c r="BW399" s="62"/>
      <c r="BX399" s="62"/>
      <c r="BY399" s="62"/>
      <c r="BZ399" s="62"/>
      <c r="CA399" s="62"/>
      <c r="CB399" s="62"/>
      <c r="CC399" s="62"/>
      <c r="CD399" s="62"/>
      <c r="CE399" s="62"/>
      <c r="CF399" s="62"/>
      <c r="CG399" s="62"/>
      <c r="CH399" s="62"/>
      <c r="CI399" s="62"/>
      <c r="CJ399" s="62"/>
      <c r="CK399" s="62"/>
      <c r="CL399" s="62"/>
      <c r="CM399" s="62"/>
      <c r="CN399" s="62"/>
      <c r="CO399" s="62"/>
      <c r="CP399" s="62"/>
      <c r="CQ399" s="62"/>
      <c r="CR399" s="62"/>
      <c r="CS399" s="62"/>
      <c r="CT399" s="62"/>
      <c r="CU399" s="62"/>
      <c r="CV399" s="62"/>
      <c r="CW399" s="62"/>
      <c r="CX399" s="62"/>
      <c r="CY399" s="62"/>
      <c r="CZ399" s="62"/>
      <c r="DA399" s="62"/>
      <c r="DB399" s="62"/>
      <c r="DC399" s="62"/>
      <c r="DD399" s="62"/>
      <c r="DE399" s="62"/>
      <c r="DF399" s="62"/>
      <c r="DG399" s="62"/>
      <c r="DH399" s="62"/>
      <c r="DI399" s="62"/>
      <c r="DJ399" s="62"/>
      <c r="DK399" s="62"/>
      <c r="DL399" s="62"/>
      <c r="DM399" s="62"/>
      <c r="DN399" s="62"/>
      <c r="DO399" s="62"/>
      <c r="DP399" s="62"/>
      <c r="DQ399" s="62"/>
      <c r="DR399" s="62"/>
      <c r="DS399" s="62"/>
      <c r="DT399" s="62"/>
      <c r="DU399" s="62"/>
      <c r="DV399" s="62"/>
      <c r="DW399" s="62"/>
      <c r="DX399" s="62"/>
      <c r="DY399" s="62"/>
      <c r="DZ399" s="62"/>
      <c r="EA399" s="62"/>
      <c r="EB399" s="62"/>
      <c r="EC399" s="62"/>
      <c r="ED399" s="62"/>
      <c r="EE399" s="62"/>
      <c r="EF399" s="62"/>
      <c r="EG399" s="62"/>
      <c r="EH399" s="62"/>
      <c r="EI399" s="62"/>
      <c r="EJ399" s="62"/>
      <c r="EK399" s="62"/>
      <c r="EL399" s="62"/>
      <c r="EM399" s="62"/>
      <c r="EN399" s="62"/>
    </row>
    <row r="400" spans="43:144" ht="14.4" x14ac:dyDescent="0.3">
      <c r="AQ400" s="62"/>
      <c r="AR400"/>
      <c r="AS400"/>
      <c r="AT400"/>
      <c r="AU400"/>
      <c r="AV400"/>
      <c r="AW400"/>
      <c r="AX400"/>
      <c r="AY400"/>
      <c r="AZ400"/>
      <c r="BA400"/>
      <c r="BB400"/>
      <c r="BC400"/>
      <c r="BD400"/>
      <c r="BE400" s="62"/>
      <c r="BF400" s="62"/>
      <c r="BG400" s="62"/>
      <c r="BH400" s="62"/>
      <c r="BI400" s="62"/>
      <c r="BJ400" s="62"/>
      <c r="BK400" s="62"/>
      <c r="BL400" s="62"/>
      <c r="BM400" s="62"/>
      <c r="BN400" s="62"/>
      <c r="BO400" s="62"/>
      <c r="BP400" s="62"/>
      <c r="BQ400" s="62"/>
      <c r="BR400" s="62"/>
      <c r="BS400" s="62"/>
      <c r="BT400" s="62"/>
      <c r="BU400" s="62"/>
      <c r="BV400" s="62"/>
      <c r="BW400" s="62"/>
      <c r="BX400" s="62"/>
      <c r="BY400" s="62"/>
      <c r="BZ400" s="62"/>
      <c r="CA400" s="62"/>
      <c r="CB400" s="62"/>
      <c r="CC400" s="62"/>
      <c r="CD400" s="62"/>
      <c r="CE400" s="62"/>
      <c r="CF400" s="62"/>
      <c r="CG400" s="62"/>
      <c r="CH400" s="62"/>
      <c r="CI400" s="62"/>
      <c r="CJ400" s="62"/>
      <c r="CK400" s="62"/>
      <c r="CL400" s="62"/>
      <c r="CM400" s="62"/>
      <c r="CN400" s="62"/>
      <c r="CO400" s="62"/>
      <c r="CP400" s="62"/>
      <c r="CQ400" s="62"/>
      <c r="CR400" s="62"/>
      <c r="CS400" s="62"/>
      <c r="CT400" s="62"/>
      <c r="CU400" s="62"/>
      <c r="CV400" s="62"/>
      <c r="CW400" s="62"/>
      <c r="CX400" s="62"/>
      <c r="CY400" s="62"/>
      <c r="CZ400" s="62"/>
      <c r="DA400" s="62"/>
      <c r="DB400" s="62"/>
      <c r="DC400" s="62"/>
      <c r="DD400" s="62"/>
      <c r="DE400" s="62"/>
      <c r="DF400" s="62"/>
      <c r="DG400" s="62"/>
      <c r="DH400" s="62"/>
      <c r="DI400" s="62"/>
      <c r="DJ400" s="62"/>
      <c r="DK400" s="62"/>
      <c r="DL400" s="62"/>
      <c r="DM400" s="62"/>
      <c r="DN400" s="62"/>
      <c r="DO400" s="62"/>
      <c r="DP400" s="62"/>
      <c r="DQ400" s="62"/>
      <c r="DR400" s="62"/>
      <c r="DS400" s="62"/>
      <c r="DT400" s="62"/>
      <c r="DU400" s="62"/>
      <c r="DV400" s="62"/>
      <c r="DW400" s="62"/>
      <c r="DX400" s="62"/>
      <c r="DY400" s="62"/>
      <c r="DZ400" s="62"/>
      <c r="EA400" s="62"/>
      <c r="EB400" s="62"/>
      <c r="EC400" s="62"/>
      <c r="ED400" s="62"/>
      <c r="EE400" s="62"/>
      <c r="EF400" s="62"/>
      <c r="EG400" s="62"/>
      <c r="EH400" s="62"/>
      <c r="EI400" s="62"/>
      <c r="EJ400" s="62"/>
      <c r="EK400" s="62"/>
      <c r="EL400" s="62"/>
      <c r="EM400" s="62"/>
      <c r="EN400" s="62"/>
    </row>
    <row r="401" spans="43:144" ht="14.4" x14ac:dyDescent="0.3">
      <c r="AQ401" s="62"/>
      <c r="AR401"/>
      <c r="AS401"/>
      <c r="AT401"/>
      <c r="AU401"/>
      <c r="AV401"/>
      <c r="AW401"/>
      <c r="AX401"/>
      <c r="AY401"/>
      <c r="AZ401"/>
      <c r="BA401"/>
      <c r="BB401"/>
      <c r="BC401"/>
      <c r="BD401"/>
      <c r="BE401" s="62"/>
      <c r="BF401" s="62"/>
      <c r="BG401" s="62"/>
      <c r="BH401" s="62"/>
      <c r="BI401" s="62"/>
      <c r="BJ401" s="62"/>
      <c r="BK401" s="62"/>
      <c r="BL401" s="62"/>
      <c r="BM401" s="62"/>
      <c r="BN401" s="62"/>
      <c r="BO401" s="62"/>
      <c r="BP401" s="62"/>
      <c r="BQ401" s="62"/>
      <c r="BR401" s="62"/>
      <c r="BS401" s="62"/>
      <c r="BT401" s="62"/>
      <c r="BU401" s="62"/>
      <c r="BV401" s="62"/>
      <c r="BW401" s="62"/>
      <c r="BX401" s="62"/>
      <c r="BY401" s="62"/>
      <c r="BZ401" s="62"/>
      <c r="CA401" s="62"/>
      <c r="CB401" s="62"/>
      <c r="CC401" s="62"/>
      <c r="CD401" s="62"/>
      <c r="CE401" s="62"/>
      <c r="CF401" s="62"/>
      <c r="CG401" s="62"/>
      <c r="CH401" s="62"/>
      <c r="CI401" s="62"/>
      <c r="CJ401" s="62"/>
      <c r="CK401" s="62"/>
      <c r="CL401" s="62"/>
      <c r="CM401" s="62"/>
      <c r="CN401" s="62"/>
      <c r="CO401" s="62"/>
      <c r="CP401" s="62"/>
      <c r="CQ401" s="62"/>
      <c r="CR401" s="62"/>
      <c r="CS401" s="62"/>
      <c r="CT401" s="62"/>
      <c r="CU401" s="62"/>
      <c r="CV401" s="62"/>
      <c r="CW401" s="62"/>
      <c r="CX401" s="62"/>
      <c r="CY401" s="62"/>
      <c r="CZ401" s="62"/>
      <c r="DA401" s="62"/>
      <c r="DB401" s="62"/>
      <c r="DC401" s="62"/>
      <c r="DD401" s="62"/>
      <c r="DE401" s="62"/>
      <c r="DF401" s="62"/>
      <c r="DG401" s="62"/>
      <c r="DH401" s="62"/>
      <c r="DI401" s="62"/>
      <c r="DJ401" s="62"/>
      <c r="DK401" s="62"/>
      <c r="DL401" s="62"/>
      <c r="DM401" s="62"/>
      <c r="DN401" s="62"/>
      <c r="DO401" s="62"/>
      <c r="DP401" s="62"/>
      <c r="DQ401" s="62"/>
      <c r="DR401" s="62"/>
      <c r="DS401" s="62"/>
      <c r="DT401" s="62"/>
      <c r="DU401" s="62"/>
      <c r="DV401" s="62"/>
      <c r="DW401" s="62"/>
      <c r="DX401" s="62"/>
      <c r="DY401" s="62"/>
      <c r="DZ401" s="62"/>
      <c r="EA401" s="62"/>
      <c r="EB401" s="62"/>
      <c r="EC401" s="62"/>
      <c r="ED401" s="62"/>
      <c r="EE401" s="62"/>
      <c r="EF401" s="62"/>
      <c r="EG401" s="62"/>
      <c r="EH401" s="62"/>
      <c r="EI401" s="62"/>
      <c r="EJ401" s="62"/>
      <c r="EK401" s="62"/>
      <c r="EL401" s="62"/>
      <c r="EM401" s="62"/>
      <c r="EN401" s="62"/>
    </row>
    <row r="402" spans="43:144" ht="14.4" x14ac:dyDescent="0.3">
      <c r="AQ402" s="62"/>
      <c r="AR402"/>
      <c r="AS402"/>
      <c r="AT402"/>
      <c r="AU402"/>
      <c r="AV402"/>
      <c r="AW402"/>
      <c r="AX402"/>
      <c r="AY402"/>
      <c r="AZ402"/>
      <c r="BA402"/>
      <c r="BB402"/>
      <c r="BC402"/>
      <c r="BD402"/>
      <c r="BE402" s="62"/>
      <c r="BF402" s="62"/>
      <c r="BG402" s="62"/>
      <c r="BH402" s="62"/>
      <c r="BI402" s="62"/>
      <c r="BJ402" s="62"/>
      <c r="BK402" s="62"/>
      <c r="BL402" s="62"/>
      <c r="BM402" s="62"/>
      <c r="BN402" s="62"/>
      <c r="BO402" s="62"/>
      <c r="BP402" s="62"/>
      <c r="BQ402" s="62"/>
      <c r="BR402" s="62"/>
      <c r="BS402" s="62"/>
      <c r="BT402" s="62"/>
      <c r="BU402" s="62"/>
      <c r="BV402" s="62"/>
      <c r="BW402" s="62"/>
      <c r="BX402" s="62"/>
      <c r="BY402" s="62"/>
      <c r="BZ402" s="62"/>
      <c r="CA402" s="62"/>
      <c r="CB402" s="62"/>
      <c r="CC402" s="62"/>
      <c r="CD402" s="62"/>
      <c r="CE402" s="62"/>
      <c r="CF402" s="62"/>
      <c r="CG402" s="62"/>
      <c r="CH402" s="62"/>
      <c r="CI402" s="62"/>
      <c r="CJ402" s="62"/>
      <c r="CK402" s="62"/>
      <c r="CL402" s="62"/>
      <c r="CM402" s="62"/>
      <c r="CN402" s="62"/>
      <c r="CO402" s="62"/>
      <c r="CP402" s="62"/>
      <c r="CQ402" s="62"/>
      <c r="CR402" s="62"/>
      <c r="CS402" s="62"/>
      <c r="CT402" s="62"/>
      <c r="CU402" s="62"/>
      <c r="CV402" s="62"/>
      <c r="CW402" s="62"/>
      <c r="CX402" s="62"/>
      <c r="CY402" s="62"/>
      <c r="CZ402" s="62"/>
      <c r="DA402" s="62"/>
      <c r="DB402" s="62"/>
      <c r="DC402" s="62"/>
      <c r="DD402" s="62"/>
      <c r="DE402" s="62"/>
      <c r="DF402" s="62"/>
      <c r="DG402" s="62"/>
      <c r="DH402" s="62"/>
      <c r="DI402" s="62"/>
      <c r="DJ402" s="62"/>
      <c r="DK402" s="62"/>
      <c r="DL402" s="62"/>
      <c r="DM402" s="62"/>
      <c r="DN402" s="62"/>
      <c r="DO402" s="62"/>
      <c r="DP402" s="62"/>
      <c r="DQ402" s="62"/>
      <c r="DR402" s="62"/>
      <c r="DS402" s="62"/>
      <c r="DT402" s="62"/>
      <c r="DU402" s="62"/>
      <c r="DV402" s="62"/>
      <c r="DW402" s="62"/>
      <c r="DX402" s="62"/>
      <c r="DY402" s="62"/>
      <c r="DZ402" s="62"/>
      <c r="EA402" s="62"/>
      <c r="EB402" s="62"/>
      <c r="EC402" s="62"/>
      <c r="ED402" s="62"/>
      <c r="EE402" s="62"/>
      <c r="EF402" s="62"/>
      <c r="EG402" s="62"/>
      <c r="EH402" s="62"/>
      <c r="EI402" s="62"/>
      <c r="EJ402" s="62"/>
      <c r="EK402" s="62"/>
      <c r="EL402" s="62"/>
      <c r="EM402" s="62"/>
      <c r="EN402" s="62"/>
    </row>
    <row r="403" spans="43:144" ht="14.4" x14ac:dyDescent="0.3">
      <c r="AQ403" s="62"/>
      <c r="AR403"/>
      <c r="AS403"/>
      <c r="AT403"/>
      <c r="AU403"/>
      <c r="AV403"/>
      <c r="AW403"/>
      <c r="AX403"/>
      <c r="AY403"/>
      <c r="AZ403"/>
      <c r="BA403"/>
      <c r="BB403"/>
      <c r="BC403"/>
      <c r="BD403"/>
      <c r="BE403" s="62"/>
      <c r="BF403" s="62"/>
      <c r="BG403" s="62"/>
      <c r="BH403" s="62"/>
      <c r="BI403" s="62"/>
      <c r="BJ403" s="62"/>
      <c r="BK403" s="62"/>
      <c r="BL403" s="62"/>
      <c r="BM403" s="62"/>
      <c r="BN403" s="62"/>
      <c r="BO403" s="62"/>
      <c r="BP403" s="62"/>
      <c r="BQ403" s="62"/>
      <c r="BR403" s="62"/>
      <c r="BS403" s="62"/>
      <c r="BT403" s="62"/>
      <c r="BU403" s="62"/>
      <c r="BV403" s="62"/>
      <c r="BW403" s="62"/>
      <c r="BX403" s="62"/>
      <c r="BY403" s="62"/>
      <c r="BZ403" s="62"/>
      <c r="CA403" s="62"/>
      <c r="CB403" s="62"/>
      <c r="CC403" s="62"/>
      <c r="CD403" s="62"/>
      <c r="CE403" s="62"/>
      <c r="CF403" s="62"/>
      <c r="CG403" s="62"/>
      <c r="CH403" s="62"/>
      <c r="CI403" s="62"/>
      <c r="CJ403" s="62"/>
      <c r="CK403" s="62"/>
      <c r="CL403" s="62"/>
      <c r="CM403" s="62"/>
      <c r="CN403" s="62"/>
      <c r="CO403" s="62"/>
      <c r="CP403" s="62"/>
      <c r="CQ403" s="62"/>
      <c r="CR403" s="62"/>
      <c r="CS403" s="62"/>
      <c r="CT403" s="62"/>
      <c r="CU403" s="62"/>
      <c r="CV403" s="62"/>
      <c r="CW403" s="62"/>
      <c r="CX403" s="62"/>
      <c r="CY403" s="62"/>
      <c r="CZ403" s="62"/>
      <c r="DA403" s="62"/>
      <c r="DB403" s="62"/>
      <c r="DC403" s="62"/>
      <c r="DD403" s="62"/>
      <c r="DE403" s="62"/>
      <c r="DF403" s="62"/>
      <c r="DG403" s="62"/>
      <c r="DH403" s="62"/>
      <c r="DI403" s="62"/>
      <c r="DJ403" s="62"/>
      <c r="DK403" s="62"/>
      <c r="DL403" s="62"/>
      <c r="DM403" s="62"/>
      <c r="DN403" s="62"/>
      <c r="DO403" s="62"/>
      <c r="DP403" s="62"/>
      <c r="DQ403" s="62"/>
      <c r="DR403" s="62"/>
      <c r="DS403" s="62"/>
      <c r="DT403" s="62"/>
      <c r="DU403" s="62"/>
      <c r="DV403" s="62"/>
      <c r="DW403" s="62"/>
      <c r="DX403" s="62"/>
      <c r="DY403" s="62"/>
      <c r="DZ403" s="62"/>
      <c r="EA403" s="62"/>
      <c r="EB403" s="62"/>
      <c r="EC403" s="62"/>
      <c r="ED403" s="62"/>
      <c r="EE403" s="62"/>
      <c r="EF403" s="62"/>
      <c r="EG403" s="62"/>
      <c r="EH403" s="62"/>
      <c r="EI403" s="62"/>
      <c r="EJ403" s="62"/>
      <c r="EK403" s="62"/>
      <c r="EL403" s="62"/>
      <c r="EM403" s="62"/>
      <c r="EN403" s="62"/>
    </row>
    <row r="404" spans="43:144" ht="14.4" x14ac:dyDescent="0.3">
      <c r="AQ404" s="62"/>
      <c r="AR404"/>
      <c r="AS404"/>
      <c r="AT404"/>
      <c r="AU404"/>
      <c r="AV404"/>
      <c r="AW404"/>
      <c r="AX404"/>
      <c r="AY404"/>
      <c r="AZ404"/>
      <c r="BA404"/>
      <c r="BB404"/>
      <c r="BC404"/>
      <c r="BD404"/>
      <c r="BE404" s="62"/>
      <c r="BF404" s="62"/>
      <c r="BG404" s="62"/>
      <c r="BH404" s="62"/>
      <c r="BI404" s="62"/>
      <c r="BJ404" s="62"/>
      <c r="BK404" s="62"/>
      <c r="BL404" s="62"/>
      <c r="BM404" s="62"/>
      <c r="BN404" s="62"/>
      <c r="BO404" s="62"/>
      <c r="BP404" s="62"/>
      <c r="BQ404" s="62"/>
      <c r="BR404" s="62"/>
      <c r="BS404" s="62"/>
      <c r="BT404" s="62"/>
      <c r="BU404" s="62"/>
      <c r="BV404" s="62"/>
      <c r="BW404" s="62"/>
      <c r="BX404" s="62"/>
      <c r="BY404" s="62"/>
      <c r="BZ404" s="62"/>
      <c r="CA404" s="62"/>
      <c r="CB404" s="62"/>
      <c r="CC404" s="62"/>
      <c r="CD404" s="62"/>
      <c r="CE404" s="62"/>
      <c r="CF404" s="62"/>
      <c r="CG404" s="62"/>
      <c r="CH404" s="62"/>
      <c r="CI404" s="62"/>
      <c r="CJ404" s="62"/>
      <c r="CK404" s="62"/>
      <c r="CL404" s="62"/>
      <c r="CM404" s="62"/>
      <c r="CN404" s="62"/>
      <c r="CO404" s="62"/>
      <c r="CP404" s="62"/>
      <c r="CQ404" s="62"/>
      <c r="CR404" s="62"/>
      <c r="CS404" s="62"/>
      <c r="CT404" s="62"/>
      <c r="CU404" s="62"/>
      <c r="CV404" s="62"/>
      <c r="CW404" s="62"/>
      <c r="CX404" s="62"/>
      <c r="CY404" s="62"/>
      <c r="CZ404" s="62"/>
      <c r="DA404" s="62"/>
      <c r="DB404" s="62"/>
      <c r="DC404" s="62"/>
      <c r="DD404" s="62"/>
      <c r="DE404" s="62"/>
      <c r="DF404" s="62"/>
      <c r="DG404" s="62"/>
      <c r="DH404" s="62"/>
      <c r="DI404" s="62"/>
      <c r="DJ404" s="62"/>
      <c r="DK404" s="62"/>
      <c r="DL404" s="62"/>
      <c r="DM404" s="62"/>
      <c r="DN404" s="62"/>
      <c r="DO404" s="62"/>
      <c r="DP404" s="62"/>
      <c r="DQ404" s="62"/>
      <c r="DR404" s="62"/>
      <c r="DS404" s="62"/>
      <c r="DT404" s="62"/>
      <c r="DU404" s="62"/>
      <c r="DV404" s="62"/>
      <c r="DW404" s="62"/>
      <c r="DX404" s="62"/>
      <c r="DY404" s="62"/>
      <c r="DZ404" s="62"/>
      <c r="EA404" s="62"/>
      <c r="EB404" s="62"/>
      <c r="EC404" s="62"/>
      <c r="ED404" s="62"/>
      <c r="EE404" s="62"/>
      <c r="EF404" s="62"/>
      <c r="EG404" s="62"/>
      <c r="EH404" s="62"/>
      <c r="EI404" s="62"/>
      <c r="EJ404" s="62"/>
      <c r="EK404" s="62"/>
      <c r="EL404" s="62"/>
      <c r="EM404" s="62"/>
      <c r="EN404" s="62"/>
    </row>
    <row r="405" spans="43:144" ht="14.4" x14ac:dyDescent="0.3">
      <c r="AQ405" s="62"/>
      <c r="AR405"/>
      <c r="AS405"/>
      <c r="AT405"/>
      <c r="AU405"/>
      <c r="AV405"/>
      <c r="AW405"/>
      <c r="AX405"/>
      <c r="AY405"/>
      <c r="AZ405"/>
      <c r="BA405"/>
      <c r="BB405"/>
      <c r="BC405"/>
      <c r="BD405"/>
      <c r="BE405" s="62"/>
      <c r="BF405" s="62"/>
      <c r="BG405" s="62"/>
      <c r="BH405" s="62"/>
      <c r="BI405" s="62"/>
      <c r="BJ405" s="62"/>
      <c r="BK405" s="62"/>
      <c r="BL405" s="62"/>
      <c r="BM405" s="62"/>
      <c r="BN405" s="62"/>
      <c r="BO405" s="62"/>
      <c r="BP405" s="62"/>
      <c r="BQ405" s="62"/>
      <c r="BR405" s="62"/>
      <c r="BS405" s="62"/>
      <c r="BT405" s="62"/>
      <c r="BU405" s="62"/>
      <c r="BV405" s="62"/>
      <c r="BW405" s="62"/>
      <c r="BX405" s="62"/>
      <c r="BY405" s="62"/>
      <c r="BZ405" s="62"/>
      <c r="CA405" s="62"/>
      <c r="CB405" s="62"/>
      <c r="CC405" s="62"/>
      <c r="CD405" s="62"/>
      <c r="CE405" s="62"/>
      <c r="CF405" s="62"/>
      <c r="CG405" s="62"/>
      <c r="CH405" s="62"/>
      <c r="CI405" s="62"/>
      <c r="CJ405" s="62"/>
      <c r="CK405" s="62"/>
      <c r="CL405" s="62"/>
      <c r="CM405" s="62"/>
      <c r="CN405" s="62"/>
      <c r="CO405" s="62"/>
      <c r="CP405" s="62"/>
      <c r="CQ405" s="62"/>
      <c r="CR405" s="62"/>
      <c r="CS405" s="62"/>
      <c r="CT405" s="62"/>
      <c r="CU405" s="62"/>
      <c r="CV405" s="62"/>
      <c r="CW405" s="62"/>
      <c r="CX405" s="62"/>
      <c r="CY405" s="62"/>
      <c r="CZ405" s="62"/>
      <c r="DA405" s="62"/>
      <c r="DB405" s="62"/>
      <c r="DC405" s="62"/>
      <c r="DD405" s="62"/>
      <c r="DE405" s="62"/>
      <c r="DF405" s="62"/>
      <c r="DG405" s="62"/>
      <c r="DH405" s="62"/>
      <c r="DI405" s="62"/>
      <c r="DJ405" s="62"/>
      <c r="DK405" s="62"/>
      <c r="DL405" s="62"/>
      <c r="DM405" s="62"/>
      <c r="DN405" s="62"/>
      <c r="DO405" s="62"/>
      <c r="DP405" s="62"/>
      <c r="DQ405" s="62"/>
      <c r="DR405" s="62"/>
      <c r="DS405" s="62"/>
      <c r="DT405" s="62"/>
      <c r="DU405" s="62"/>
      <c r="DV405" s="62"/>
      <c r="DW405" s="62"/>
      <c r="DX405" s="62"/>
      <c r="DY405" s="62"/>
      <c r="DZ405" s="62"/>
      <c r="EA405" s="62"/>
      <c r="EB405" s="62"/>
      <c r="EC405" s="62"/>
      <c r="ED405" s="62"/>
      <c r="EE405" s="62"/>
      <c r="EF405" s="62"/>
      <c r="EG405" s="62"/>
      <c r="EH405" s="62"/>
      <c r="EI405" s="62"/>
      <c r="EJ405" s="62"/>
      <c r="EK405" s="62"/>
      <c r="EL405" s="62"/>
      <c r="EM405" s="62"/>
      <c r="EN405" s="62"/>
    </row>
    <row r="406" spans="43:144" ht="14.4" x14ac:dyDescent="0.3">
      <c r="AQ406" s="62"/>
      <c r="AR406"/>
      <c r="AS406"/>
      <c r="AT406"/>
      <c r="AU406"/>
      <c r="AV406"/>
      <c r="AW406"/>
      <c r="AX406"/>
      <c r="AY406"/>
      <c r="AZ406"/>
      <c r="BA406"/>
      <c r="BB406"/>
      <c r="BC406"/>
      <c r="BD406"/>
      <c r="BE406" s="62"/>
      <c r="BF406" s="62"/>
      <c r="BG406" s="62"/>
      <c r="BH406" s="62"/>
      <c r="BI406" s="62"/>
      <c r="BJ406" s="62"/>
      <c r="BK406" s="62"/>
      <c r="BL406" s="62"/>
      <c r="BM406" s="62"/>
      <c r="BN406" s="62"/>
      <c r="BO406" s="62"/>
      <c r="BP406" s="62"/>
      <c r="BQ406" s="62"/>
      <c r="BR406" s="62"/>
      <c r="BS406" s="62"/>
      <c r="BT406" s="62"/>
      <c r="BU406" s="62"/>
      <c r="BV406" s="62"/>
      <c r="BW406" s="62"/>
      <c r="BX406" s="62"/>
      <c r="BY406" s="62"/>
      <c r="BZ406" s="62"/>
      <c r="CA406" s="62"/>
      <c r="CB406" s="62"/>
      <c r="CC406" s="62"/>
      <c r="CD406" s="62"/>
      <c r="CE406" s="62"/>
      <c r="CF406" s="62"/>
      <c r="CG406" s="62"/>
      <c r="CH406" s="62"/>
      <c r="CI406" s="62"/>
      <c r="CJ406" s="62"/>
      <c r="CK406" s="62"/>
      <c r="CL406" s="62"/>
      <c r="CM406" s="62"/>
      <c r="CN406" s="62"/>
      <c r="CO406" s="62"/>
      <c r="CP406" s="62"/>
      <c r="CQ406" s="62"/>
      <c r="CR406" s="62"/>
      <c r="CS406" s="62"/>
      <c r="CT406" s="62"/>
      <c r="CU406" s="62"/>
      <c r="CV406" s="62"/>
      <c r="CW406" s="62"/>
      <c r="CX406" s="62"/>
      <c r="CY406" s="62"/>
      <c r="CZ406" s="62"/>
      <c r="DA406" s="62"/>
      <c r="DB406" s="62"/>
      <c r="DC406" s="62"/>
      <c r="DD406" s="62"/>
      <c r="DE406" s="62"/>
      <c r="DF406" s="62"/>
      <c r="DG406" s="62"/>
      <c r="DH406" s="62"/>
      <c r="DI406" s="62"/>
      <c r="DJ406" s="62"/>
      <c r="DK406" s="62"/>
      <c r="DL406" s="62"/>
      <c r="DM406" s="62"/>
      <c r="DN406" s="62"/>
      <c r="DO406" s="62"/>
      <c r="DP406" s="62"/>
      <c r="DQ406" s="62"/>
      <c r="DR406" s="62"/>
      <c r="DS406" s="62"/>
      <c r="DT406" s="62"/>
      <c r="DU406" s="62"/>
      <c r="DV406" s="62"/>
      <c r="DW406" s="62"/>
      <c r="DX406" s="62"/>
      <c r="DY406" s="62"/>
      <c r="DZ406" s="62"/>
      <c r="EA406" s="62"/>
      <c r="EB406" s="62"/>
      <c r="EC406" s="62"/>
      <c r="ED406" s="62"/>
      <c r="EE406" s="62"/>
      <c r="EF406" s="62"/>
      <c r="EG406" s="62"/>
      <c r="EH406" s="62"/>
      <c r="EI406" s="62"/>
      <c r="EJ406" s="62"/>
      <c r="EK406" s="62"/>
      <c r="EL406" s="62"/>
      <c r="EM406" s="62"/>
      <c r="EN406" s="62"/>
    </row>
    <row r="407" spans="43:144" ht="14.4" x14ac:dyDescent="0.3">
      <c r="AQ407" s="62"/>
      <c r="AR407"/>
      <c r="AS407"/>
      <c r="AT407"/>
      <c r="AU407"/>
      <c r="AV407"/>
      <c r="AW407"/>
      <c r="AX407"/>
      <c r="AY407"/>
      <c r="AZ407"/>
      <c r="BA407"/>
      <c r="BB407"/>
      <c r="BC407"/>
      <c r="BD407"/>
      <c r="BE407" s="62"/>
      <c r="BF407" s="62"/>
      <c r="BG407" s="62"/>
      <c r="BH407" s="62"/>
      <c r="BI407" s="62"/>
      <c r="BJ407" s="62"/>
      <c r="BK407" s="62"/>
      <c r="BL407" s="62"/>
      <c r="BM407" s="62"/>
      <c r="BN407" s="62"/>
      <c r="BO407" s="62"/>
      <c r="BP407" s="62"/>
      <c r="BQ407" s="62"/>
      <c r="BR407" s="62"/>
      <c r="BS407" s="62"/>
      <c r="BT407" s="62"/>
      <c r="BU407" s="62"/>
      <c r="BV407" s="62"/>
      <c r="BW407" s="62"/>
      <c r="BX407" s="62"/>
      <c r="BY407" s="62"/>
      <c r="BZ407" s="62"/>
      <c r="CA407" s="62"/>
      <c r="CB407" s="62"/>
      <c r="CC407" s="62"/>
      <c r="CD407" s="62"/>
      <c r="CE407" s="62"/>
      <c r="CF407" s="62"/>
      <c r="CG407" s="62"/>
      <c r="CH407" s="62"/>
      <c r="CI407" s="62"/>
      <c r="CJ407" s="62"/>
      <c r="CK407" s="62"/>
      <c r="CL407" s="62"/>
      <c r="CM407" s="62"/>
      <c r="CN407" s="62"/>
      <c r="CO407" s="62"/>
      <c r="CP407" s="62"/>
      <c r="CQ407" s="62"/>
      <c r="CR407" s="62"/>
      <c r="CS407" s="62"/>
      <c r="CT407" s="62"/>
      <c r="CU407" s="62"/>
      <c r="CV407" s="62"/>
      <c r="CW407" s="62"/>
      <c r="CX407" s="62"/>
      <c r="CY407" s="62"/>
      <c r="CZ407" s="62"/>
      <c r="DA407" s="62"/>
      <c r="DB407" s="62"/>
      <c r="DC407" s="62"/>
      <c r="DD407" s="62"/>
      <c r="DE407" s="62"/>
      <c r="DF407" s="62"/>
      <c r="DG407" s="62"/>
      <c r="DH407" s="62"/>
      <c r="DI407" s="62"/>
      <c r="DJ407" s="62"/>
      <c r="DK407" s="62"/>
      <c r="DL407" s="62"/>
      <c r="DM407" s="62"/>
      <c r="DN407" s="62"/>
      <c r="DO407" s="62"/>
      <c r="DP407" s="62"/>
      <c r="DQ407" s="62"/>
      <c r="DR407" s="62"/>
      <c r="DS407" s="62"/>
      <c r="DT407" s="62"/>
      <c r="DU407" s="62"/>
      <c r="DV407" s="62"/>
      <c r="DW407" s="62"/>
      <c r="DX407" s="62"/>
      <c r="DY407" s="62"/>
      <c r="DZ407" s="62"/>
      <c r="EA407" s="62"/>
      <c r="EB407" s="62"/>
      <c r="EC407" s="62"/>
      <c r="ED407" s="62"/>
      <c r="EE407" s="62"/>
      <c r="EF407" s="62"/>
      <c r="EG407" s="62"/>
      <c r="EH407" s="62"/>
      <c r="EI407" s="62"/>
      <c r="EJ407" s="62"/>
      <c r="EK407" s="62"/>
      <c r="EL407" s="62"/>
      <c r="EM407" s="62"/>
      <c r="EN407" s="62"/>
    </row>
    <row r="408" spans="43:144" ht="14.4" x14ac:dyDescent="0.3">
      <c r="AQ408" s="62"/>
      <c r="AR408"/>
      <c r="AS408"/>
      <c r="AT408"/>
      <c r="AU408"/>
      <c r="AV408"/>
      <c r="AW408"/>
      <c r="AX408"/>
      <c r="AY408"/>
      <c r="AZ408"/>
      <c r="BA408"/>
      <c r="BB408"/>
      <c r="BC408"/>
      <c r="BD408"/>
      <c r="BE408" s="62"/>
      <c r="BF408" s="62"/>
      <c r="BG408" s="62"/>
      <c r="BH408" s="62"/>
      <c r="BI408" s="62"/>
      <c r="BJ408" s="62"/>
      <c r="BK408" s="62"/>
      <c r="BL408" s="62"/>
      <c r="BM408" s="62"/>
      <c r="BN408" s="62"/>
      <c r="BO408" s="62"/>
      <c r="BP408" s="62"/>
      <c r="BQ408" s="62"/>
      <c r="BR408" s="62"/>
      <c r="BS408" s="62"/>
      <c r="BT408" s="62"/>
      <c r="BU408" s="62"/>
      <c r="BV408" s="62"/>
      <c r="BW408" s="62"/>
      <c r="BX408" s="62"/>
      <c r="BY408" s="62"/>
      <c r="BZ408" s="62"/>
      <c r="CA408" s="62"/>
      <c r="CB408" s="62"/>
      <c r="CC408" s="62"/>
      <c r="CD408" s="62"/>
      <c r="CE408" s="62"/>
      <c r="CF408" s="62"/>
      <c r="CG408" s="62"/>
      <c r="CH408" s="62"/>
      <c r="CI408" s="62"/>
      <c r="CJ408" s="62"/>
      <c r="CK408" s="62"/>
      <c r="CL408" s="62"/>
      <c r="CM408" s="62"/>
      <c r="CN408" s="62"/>
      <c r="CO408" s="62"/>
      <c r="CP408" s="62"/>
      <c r="CQ408" s="62"/>
      <c r="CR408" s="62"/>
      <c r="CS408" s="62"/>
      <c r="CT408" s="62"/>
      <c r="CU408" s="62"/>
      <c r="CV408" s="62"/>
      <c r="CW408" s="62"/>
      <c r="CX408" s="62"/>
      <c r="CY408" s="62"/>
      <c r="CZ408" s="62"/>
      <c r="DA408" s="62"/>
      <c r="DB408" s="62"/>
      <c r="DC408" s="62"/>
      <c r="DD408" s="62"/>
      <c r="DE408" s="62"/>
      <c r="DF408" s="62"/>
      <c r="DG408" s="62"/>
      <c r="DH408" s="62"/>
      <c r="DI408" s="62"/>
      <c r="DJ408" s="62"/>
      <c r="DK408" s="62"/>
      <c r="DL408" s="62"/>
      <c r="DM408" s="62"/>
      <c r="DN408" s="62"/>
      <c r="DO408" s="62"/>
      <c r="DP408" s="62"/>
      <c r="DQ408" s="62"/>
      <c r="DR408" s="62"/>
      <c r="DS408" s="62"/>
      <c r="DT408" s="62"/>
      <c r="DU408" s="62"/>
      <c r="DV408" s="62"/>
      <c r="DW408" s="62"/>
      <c r="DX408" s="62"/>
      <c r="DY408" s="62"/>
      <c r="DZ408" s="62"/>
      <c r="EA408" s="62"/>
      <c r="EB408" s="62"/>
      <c r="EC408" s="62"/>
      <c r="ED408" s="62"/>
      <c r="EE408" s="62"/>
      <c r="EF408" s="62"/>
      <c r="EG408" s="62"/>
      <c r="EH408" s="62"/>
      <c r="EI408" s="62"/>
      <c r="EJ408" s="62"/>
      <c r="EK408" s="62"/>
      <c r="EL408" s="62"/>
      <c r="EM408" s="62"/>
      <c r="EN408" s="62"/>
    </row>
    <row r="409" spans="43:144" ht="14.4" x14ac:dyDescent="0.3">
      <c r="AQ409" s="62"/>
      <c r="AR409"/>
      <c r="AS409"/>
      <c r="AT409"/>
      <c r="AU409"/>
      <c r="AV409"/>
      <c r="AW409"/>
      <c r="AX409"/>
      <c r="AY409"/>
      <c r="AZ409"/>
      <c r="BA409"/>
      <c r="BB409"/>
      <c r="BC409"/>
      <c r="BD409"/>
      <c r="BE409" s="62"/>
      <c r="BF409" s="62"/>
      <c r="BG409" s="62"/>
      <c r="BH409" s="62"/>
      <c r="BI409" s="62"/>
      <c r="BJ409" s="62"/>
      <c r="BK409" s="62"/>
      <c r="BL409" s="62"/>
      <c r="BM409" s="62"/>
      <c r="BN409" s="62"/>
      <c r="BO409" s="62"/>
      <c r="BP409" s="62"/>
      <c r="BQ409" s="62"/>
      <c r="BR409" s="62"/>
      <c r="BS409" s="62"/>
      <c r="BT409" s="62"/>
      <c r="BU409" s="62"/>
      <c r="BV409" s="62"/>
      <c r="BW409" s="62"/>
      <c r="BX409" s="62"/>
      <c r="BY409" s="62"/>
      <c r="BZ409" s="62"/>
      <c r="CA409" s="62"/>
      <c r="CB409" s="62"/>
      <c r="CC409" s="62"/>
      <c r="CD409" s="62"/>
      <c r="CE409" s="62"/>
      <c r="CF409" s="62"/>
      <c r="CG409" s="62"/>
      <c r="CH409" s="62"/>
      <c r="CI409" s="62"/>
      <c r="CJ409" s="62"/>
      <c r="CK409" s="62"/>
      <c r="CL409" s="62"/>
      <c r="CM409" s="62"/>
      <c r="CN409" s="62"/>
      <c r="CO409" s="62"/>
      <c r="CP409" s="62"/>
      <c r="CQ409" s="62"/>
      <c r="CR409" s="62"/>
      <c r="CS409" s="62"/>
      <c r="CT409" s="62"/>
      <c r="CU409" s="62"/>
      <c r="CV409" s="62"/>
      <c r="CW409" s="62"/>
      <c r="CX409" s="62"/>
      <c r="CY409" s="62"/>
      <c r="CZ409" s="62"/>
      <c r="DA409" s="62"/>
      <c r="DB409" s="62"/>
      <c r="DC409" s="62"/>
      <c r="DD409" s="62"/>
      <c r="DE409" s="62"/>
      <c r="DF409" s="62"/>
      <c r="DG409" s="62"/>
      <c r="DH409" s="62"/>
      <c r="DI409" s="62"/>
      <c r="DJ409" s="62"/>
      <c r="DK409" s="62"/>
      <c r="DL409" s="62"/>
      <c r="DM409" s="62"/>
      <c r="DN409" s="62"/>
      <c r="DO409" s="62"/>
      <c r="DP409" s="62"/>
      <c r="DQ409" s="62"/>
      <c r="DR409" s="62"/>
      <c r="DS409" s="62"/>
      <c r="DT409" s="62"/>
      <c r="DU409" s="62"/>
      <c r="DV409" s="62"/>
      <c r="DW409" s="62"/>
      <c r="DX409" s="62"/>
      <c r="DY409" s="62"/>
      <c r="DZ409" s="62"/>
      <c r="EA409" s="62"/>
      <c r="EB409" s="62"/>
      <c r="EC409" s="62"/>
      <c r="ED409" s="62"/>
      <c r="EE409" s="62"/>
      <c r="EF409" s="62"/>
      <c r="EG409" s="62"/>
      <c r="EH409" s="62"/>
      <c r="EI409" s="62"/>
      <c r="EJ409" s="62"/>
      <c r="EK409" s="62"/>
      <c r="EL409" s="62"/>
      <c r="EM409" s="62"/>
      <c r="EN409" s="62"/>
    </row>
    <row r="410" spans="43:144" ht="14.4" x14ac:dyDescent="0.3">
      <c r="AQ410" s="62"/>
      <c r="AR410"/>
      <c r="AS410"/>
      <c r="AT410"/>
      <c r="AU410"/>
      <c r="AV410"/>
      <c r="AW410"/>
      <c r="AX410"/>
      <c r="AY410"/>
      <c r="AZ410"/>
      <c r="BA410"/>
      <c r="BB410"/>
      <c r="BC410"/>
      <c r="BD410"/>
      <c r="BE410" s="62"/>
      <c r="BF410" s="62"/>
      <c r="BG410" s="62"/>
      <c r="BH410" s="62"/>
      <c r="BI410" s="62"/>
      <c r="BJ410" s="62"/>
      <c r="BK410" s="62"/>
      <c r="BL410" s="62"/>
      <c r="BM410" s="62"/>
      <c r="BN410" s="62"/>
      <c r="BO410" s="62"/>
      <c r="BP410" s="62"/>
      <c r="BQ410" s="62"/>
      <c r="BR410" s="62"/>
      <c r="BS410" s="62"/>
      <c r="BT410" s="62"/>
      <c r="BU410" s="62"/>
      <c r="BV410" s="62"/>
      <c r="BW410" s="62"/>
      <c r="BX410" s="62"/>
      <c r="BY410" s="62"/>
      <c r="BZ410" s="62"/>
      <c r="CA410" s="62"/>
      <c r="CB410" s="62"/>
      <c r="CC410" s="62"/>
      <c r="CD410" s="62"/>
      <c r="CE410" s="62"/>
      <c r="CF410" s="62"/>
      <c r="CG410" s="62"/>
      <c r="CH410" s="62"/>
      <c r="CI410" s="62"/>
      <c r="CJ410" s="62"/>
      <c r="CK410" s="62"/>
      <c r="CL410" s="62"/>
      <c r="CM410" s="62"/>
      <c r="CN410" s="62"/>
      <c r="CO410" s="62"/>
      <c r="CP410" s="62"/>
      <c r="CQ410" s="62"/>
      <c r="CR410" s="62"/>
      <c r="CS410" s="62"/>
      <c r="CT410" s="62"/>
      <c r="CU410" s="62"/>
      <c r="CV410" s="62"/>
      <c r="CW410" s="62"/>
      <c r="CX410" s="62"/>
      <c r="CY410" s="62"/>
      <c r="CZ410" s="62"/>
      <c r="DA410" s="62"/>
      <c r="DB410" s="62"/>
      <c r="DC410" s="62"/>
      <c r="DD410" s="62"/>
      <c r="DE410" s="62"/>
      <c r="DF410" s="62"/>
      <c r="DG410" s="62"/>
      <c r="DH410" s="62"/>
      <c r="DI410" s="62"/>
      <c r="DJ410" s="62"/>
      <c r="DK410" s="62"/>
      <c r="DL410" s="62"/>
      <c r="DM410" s="62"/>
      <c r="DN410" s="62"/>
      <c r="DO410" s="62"/>
      <c r="DP410" s="62"/>
      <c r="DQ410" s="62"/>
      <c r="DR410" s="62"/>
      <c r="DS410" s="62"/>
      <c r="DT410" s="62"/>
      <c r="DU410" s="62"/>
      <c r="DV410" s="62"/>
      <c r="DW410" s="62"/>
      <c r="DX410" s="62"/>
      <c r="DY410" s="62"/>
      <c r="DZ410" s="62"/>
      <c r="EA410" s="62"/>
      <c r="EB410" s="62"/>
      <c r="EC410" s="62"/>
      <c r="ED410" s="62"/>
      <c r="EE410" s="62"/>
      <c r="EF410" s="62"/>
      <c r="EG410" s="62"/>
      <c r="EH410" s="62"/>
      <c r="EI410" s="62"/>
      <c r="EJ410" s="62"/>
      <c r="EK410" s="62"/>
      <c r="EL410" s="62"/>
      <c r="EM410" s="62"/>
      <c r="EN410" s="62"/>
    </row>
    <row r="411" spans="43:144" ht="14.4" x14ac:dyDescent="0.3">
      <c r="AQ411" s="62"/>
      <c r="AR411"/>
      <c r="AS411"/>
      <c r="AT411"/>
      <c r="AU411"/>
      <c r="AV411"/>
      <c r="AW411"/>
      <c r="AX411"/>
      <c r="AY411"/>
      <c r="AZ411"/>
      <c r="BA411"/>
      <c r="BB411"/>
      <c r="BC411"/>
      <c r="BD411"/>
      <c r="BE411" s="62"/>
      <c r="BF411" s="62"/>
      <c r="BG411" s="62"/>
      <c r="BH411" s="62"/>
      <c r="BI411" s="62"/>
      <c r="BJ411" s="62"/>
      <c r="BK411" s="62"/>
      <c r="BL411" s="62"/>
      <c r="BM411" s="62"/>
      <c r="BN411" s="62"/>
      <c r="BO411" s="62"/>
      <c r="BP411" s="62"/>
      <c r="BQ411" s="62"/>
      <c r="BR411" s="62"/>
      <c r="BS411" s="62"/>
      <c r="BT411" s="62"/>
      <c r="BU411" s="62"/>
      <c r="BV411" s="62"/>
      <c r="BW411" s="62"/>
      <c r="BX411" s="62"/>
      <c r="BY411" s="62"/>
      <c r="BZ411" s="62"/>
      <c r="CA411" s="62"/>
      <c r="CB411" s="62"/>
      <c r="CC411" s="62"/>
      <c r="CD411" s="62"/>
      <c r="CE411" s="62"/>
      <c r="CF411" s="62"/>
      <c r="CG411" s="62"/>
      <c r="CH411" s="62"/>
      <c r="CI411" s="62"/>
      <c r="CJ411" s="62"/>
      <c r="CK411" s="62"/>
      <c r="CL411" s="62"/>
      <c r="CM411" s="62"/>
      <c r="CN411" s="62"/>
      <c r="CO411" s="62"/>
      <c r="CP411" s="62"/>
      <c r="CQ411" s="62"/>
      <c r="CR411" s="62"/>
      <c r="CS411" s="62"/>
      <c r="CT411" s="62"/>
      <c r="CU411" s="62"/>
      <c r="CV411" s="62"/>
      <c r="CW411" s="62"/>
      <c r="CX411" s="62"/>
      <c r="CY411" s="62"/>
      <c r="CZ411" s="62"/>
      <c r="DA411" s="62"/>
      <c r="DB411" s="62"/>
      <c r="DC411" s="62"/>
      <c r="DD411" s="62"/>
      <c r="DE411" s="62"/>
      <c r="DF411" s="62"/>
      <c r="DG411" s="62"/>
      <c r="DH411" s="62"/>
      <c r="DI411" s="62"/>
      <c r="DJ411" s="62"/>
      <c r="DK411" s="62"/>
      <c r="DL411" s="62"/>
      <c r="DM411" s="62"/>
      <c r="DN411" s="62"/>
      <c r="DO411" s="62"/>
      <c r="DP411" s="62"/>
      <c r="DQ411" s="62"/>
      <c r="DR411" s="62"/>
      <c r="DS411" s="62"/>
      <c r="DT411" s="62"/>
      <c r="DU411" s="62"/>
      <c r="DV411" s="62"/>
      <c r="DW411" s="62"/>
      <c r="DX411" s="62"/>
      <c r="DY411" s="62"/>
      <c r="DZ411" s="62"/>
      <c r="EA411" s="62"/>
      <c r="EB411" s="62"/>
      <c r="EC411" s="62"/>
      <c r="ED411" s="62"/>
      <c r="EE411" s="62"/>
      <c r="EF411" s="62"/>
      <c r="EG411" s="62"/>
      <c r="EH411" s="62"/>
      <c r="EI411" s="62"/>
      <c r="EJ411" s="62"/>
      <c r="EK411" s="62"/>
      <c r="EL411" s="62"/>
      <c r="EM411" s="62"/>
      <c r="EN411" s="62"/>
    </row>
    <row r="412" spans="43:144" ht="14.4" x14ac:dyDescent="0.3">
      <c r="AQ412" s="62"/>
      <c r="AR412"/>
      <c r="AS412"/>
      <c r="AT412"/>
      <c r="AU412"/>
      <c r="AV412"/>
      <c r="AW412"/>
      <c r="AX412"/>
      <c r="AY412"/>
      <c r="AZ412"/>
      <c r="BA412"/>
      <c r="BB412"/>
      <c r="BC412"/>
      <c r="BD412"/>
      <c r="BE412" s="62"/>
      <c r="BF412" s="62"/>
      <c r="BG412" s="62"/>
      <c r="BH412" s="62"/>
      <c r="BI412" s="62"/>
      <c r="BJ412" s="62"/>
      <c r="BK412" s="62"/>
      <c r="BL412" s="62"/>
      <c r="BM412" s="62"/>
      <c r="BN412" s="62"/>
      <c r="BO412" s="62"/>
      <c r="BP412" s="62"/>
      <c r="BQ412" s="62"/>
      <c r="BR412" s="62"/>
      <c r="BS412" s="62"/>
      <c r="BT412" s="62"/>
      <c r="BU412" s="62"/>
      <c r="BV412" s="62"/>
      <c r="BW412" s="62"/>
      <c r="BX412" s="62"/>
      <c r="BY412" s="62"/>
      <c r="BZ412" s="62"/>
      <c r="CA412" s="62"/>
      <c r="CB412" s="62"/>
      <c r="CC412" s="62"/>
      <c r="CD412" s="62"/>
      <c r="CE412" s="62"/>
      <c r="CF412" s="62"/>
      <c r="CG412" s="62"/>
      <c r="CH412" s="62"/>
      <c r="CI412" s="62"/>
      <c r="CJ412" s="62"/>
      <c r="CK412" s="62"/>
      <c r="CL412" s="62"/>
      <c r="CM412" s="62"/>
      <c r="CN412" s="62"/>
      <c r="CO412" s="62"/>
      <c r="CP412" s="62"/>
      <c r="CQ412" s="62"/>
      <c r="CR412" s="62"/>
      <c r="CS412" s="62"/>
      <c r="CT412" s="62"/>
      <c r="CU412" s="62"/>
      <c r="CV412" s="62"/>
      <c r="CW412" s="62"/>
      <c r="CX412" s="62"/>
      <c r="CY412" s="62"/>
      <c r="CZ412" s="62"/>
      <c r="DA412" s="62"/>
      <c r="DB412" s="62"/>
      <c r="DC412" s="62"/>
      <c r="DD412" s="62"/>
      <c r="DE412" s="62"/>
      <c r="DF412" s="62"/>
      <c r="DG412" s="62"/>
      <c r="DH412" s="62"/>
      <c r="DI412" s="62"/>
      <c r="DJ412" s="62"/>
      <c r="DK412" s="62"/>
      <c r="DL412" s="62"/>
      <c r="DM412" s="62"/>
      <c r="DN412" s="62"/>
      <c r="DO412" s="62"/>
      <c r="DP412" s="62"/>
      <c r="DQ412" s="62"/>
      <c r="DR412" s="62"/>
      <c r="DS412" s="62"/>
      <c r="DT412" s="62"/>
      <c r="DU412" s="62"/>
      <c r="DV412" s="62"/>
      <c r="DW412" s="62"/>
      <c r="DX412" s="62"/>
      <c r="DY412" s="62"/>
      <c r="DZ412" s="62"/>
      <c r="EA412" s="62"/>
      <c r="EB412" s="62"/>
      <c r="EC412" s="62"/>
      <c r="ED412" s="62"/>
      <c r="EE412" s="62"/>
      <c r="EF412" s="62"/>
      <c r="EG412" s="62"/>
      <c r="EH412" s="62"/>
      <c r="EI412" s="62"/>
      <c r="EJ412" s="62"/>
      <c r="EK412" s="62"/>
      <c r="EL412" s="62"/>
      <c r="EM412" s="62"/>
      <c r="EN412" s="62"/>
    </row>
    <row r="413" spans="43:144" ht="14.4" x14ac:dyDescent="0.3">
      <c r="AQ413" s="62"/>
      <c r="AR413"/>
      <c r="AS413"/>
      <c r="AT413"/>
      <c r="AU413"/>
      <c r="AV413"/>
      <c r="AW413"/>
      <c r="AX413"/>
      <c r="AY413"/>
      <c r="AZ413"/>
      <c r="BA413"/>
      <c r="BB413"/>
      <c r="BC413"/>
      <c r="BD413"/>
      <c r="BE413" s="62"/>
      <c r="BF413" s="62"/>
      <c r="BG413" s="62"/>
      <c r="BH413" s="62"/>
      <c r="BI413" s="62"/>
      <c r="BJ413" s="62"/>
      <c r="BK413" s="62"/>
      <c r="BL413" s="62"/>
      <c r="BM413" s="62"/>
      <c r="BN413" s="62"/>
      <c r="BO413" s="62"/>
      <c r="BP413" s="62"/>
      <c r="BQ413" s="62"/>
      <c r="BR413" s="62"/>
      <c r="BS413" s="62"/>
      <c r="BT413" s="62"/>
      <c r="BU413" s="62"/>
      <c r="BV413" s="62"/>
      <c r="BW413" s="62"/>
      <c r="BX413" s="62"/>
      <c r="BY413" s="62"/>
      <c r="BZ413" s="62"/>
      <c r="CA413" s="62"/>
      <c r="CB413" s="62"/>
      <c r="CC413" s="62"/>
      <c r="CD413" s="62"/>
      <c r="CE413" s="62"/>
      <c r="CF413" s="62"/>
      <c r="CG413" s="62"/>
      <c r="CH413" s="62"/>
      <c r="CI413" s="62"/>
      <c r="CJ413" s="62"/>
      <c r="CK413" s="62"/>
      <c r="CL413" s="62"/>
      <c r="CM413" s="62"/>
      <c r="CN413" s="62"/>
      <c r="CO413" s="62"/>
      <c r="CP413" s="62"/>
      <c r="CQ413" s="62"/>
      <c r="CR413" s="62"/>
      <c r="CS413" s="62"/>
      <c r="CT413" s="62"/>
      <c r="CU413" s="62"/>
      <c r="CV413" s="62"/>
      <c r="CW413" s="62"/>
      <c r="CX413" s="62"/>
      <c r="CY413" s="62"/>
      <c r="CZ413" s="62"/>
      <c r="DA413" s="62"/>
      <c r="DB413" s="62"/>
      <c r="DC413" s="62"/>
      <c r="DD413" s="62"/>
      <c r="DE413" s="62"/>
      <c r="DF413" s="62"/>
      <c r="DG413" s="62"/>
      <c r="DH413" s="62"/>
      <c r="DI413" s="62"/>
      <c r="DJ413" s="62"/>
      <c r="DK413" s="62"/>
      <c r="DL413" s="62"/>
      <c r="DM413" s="62"/>
      <c r="DN413" s="62"/>
      <c r="DO413" s="62"/>
      <c r="DP413" s="62"/>
      <c r="DQ413" s="62"/>
      <c r="DR413" s="62"/>
      <c r="DS413" s="62"/>
      <c r="DT413" s="62"/>
      <c r="DU413" s="62"/>
      <c r="DV413" s="62"/>
      <c r="DW413" s="62"/>
      <c r="DX413" s="62"/>
      <c r="DY413" s="62"/>
      <c r="DZ413" s="62"/>
      <c r="EA413" s="62"/>
      <c r="EB413" s="62"/>
      <c r="EC413" s="62"/>
      <c r="ED413" s="62"/>
      <c r="EE413" s="62"/>
      <c r="EF413" s="62"/>
      <c r="EG413" s="62"/>
      <c r="EH413" s="62"/>
      <c r="EI413" s="62"/>
      <c r="EJ413" s="62"/>
      <c r="EK413" s="62"/>
      <c r="EL413" s="62"/>
      <c r="EM413" s="62"/>
      <c r="EN413" s="62"/>
    </row>
    <row r="414" spans="43:144" ht="14.4" x14ac:dyDescent="0.3">
      <c r="AQ414" s="62"/>
      <c r="AR414"/>
      <c r="AS414"/>
      <c r="AT414"/>
      <c r="AU414"/>
      <c r="AV414"/>
      <c r="AW414"/>
      <c r="AX414"/>
      <c r="AY414"/>
      <c r="AZ414"/>
      <c r="BA414"/>
      <c r="BB414"/>
      <c r="BC414"/>
      <c r="BD414"/>
      <c r="BE414" s="62"/>
      <c r="BF414" s="62"/>
      <c r="BG414" s="62"/>
      <c r="BH414" s="62"/>
      <c r="BI414" s="62"/>
      <c r="BJ414" s="62"/>
      <c r="BK414" s="62"/>
      <c r="BL414" s="62"/>
      <c r="BM414" s="62"/>
      <c r="BN414" s="62"/>
      <c r="BO414" s="62"/>
      <c r="BP414" s="62"/>
      <c r="BQ414" s="62"/>
      <c r="BR414" s="62"/>
      <c r="BS414" s="62"/>
      <c r="BT414" s="62"/>
      <c r="BU414" s="62"/>
      <c r="BV414" s="62"/>
      <c r="BW414" s="62"/>
      <c r="BX414" s="62"/>
      <c r="BY414" s="62"/>
      <c r="BZ414" s="62"/>
      <c r="CA414" s="62"/>
      <c r="CB414" s="62"/>
      <c r="CC414" s="62"/>
      <c r="CD414" s="62"/>
      <c r="CE414" s="62"/>
      <c r="CF414" s="62"/>
      <c r="CG414" s="62"/>
      <c r="CH414" s="62"/>
      <c r="CI414" s="62"/>
      <c r="CJ414" s="62"/>
      <c r="CK414" s="62"/>
      <c r="CL414" s="62"/>
      <c r="CM414" s="62"/>
      <c r="CN414" s="62"/>
      <c r="CO414" s="62"/>
      <c r="CP414" s="62"/>
      <c r="CQ414" s="62"/>
      <c r="CR414" s="62"/>
      <c r="CS414" s="62"/>
      <c r="CT414" s="62"/>
      <c r="CU414" s="62"/>
      <c r="CV414" s="62"/>
      <c r="CW414" s="62"/>
      <c r="CX414" s="62"/>
      <c r="CY414" s="62"/>
      <c r="CZ414" s="62"/>
      <c r="DA414" s="62"/>
      <c r="DB414" s="62"/>
      <c r="DC414" s="62"/>
      <c r="DD414" s="62"/>
      <c r="DE414" s="62"/>
      <c r="DF414" s="62"/>
      <c r="DG414" s="62"/>
      <c r="DH414" s="62"/>
      <c r="DI414" s="62"/>
      <c r="DJ414" s="62"/>
      <c r="DK414" s="62"/>
      <c r="DL414" s="62"/>
      <c r="DM414" s="62"/>
      <c r="DN414" s="62"/>
      <c r="DO414" s="62"/>
      <c r="DP414" s="62"/>
      <c r="DQ414" s="62"/>
      <c r="DR414" s="62"/>
      <c r="DS414" s="62"/>
      <c r="DT414" s="62"/>
      <c r="DU414" s="62"/>
      <c r="DV414" s="62"/>
      <c r="DW414" s="62"/>
      <c r="DX414" s="62"/>
      <c r="DY414" s="62"/>
      <c r="DZ414" s="62"/>
      <c r="EA414" s="62"/>
      <c r="EB414" s="62"/>
      <c r="EC414" s="62"/>
      <c r="ED414" s="62"/>
      <c r="EE414" s="62"/>
      <c r="EF414" s="62"/>
      <c r="EG414" s="62"/>
      <c r="EH414" s="62"/>
      <c r="EI414" s="62"/>
      <c r="EJ414" s="62"/>
      <c r="EK414" s="62"/>
      <c r="EL414" s="62"/>
      <c r="EM414" s="62"/>
      <c r="EN414" s="62"/>
    </row>
    <row r="415" spans="43:144" ht="14.4" x14ac:dyDescent="0.3">
      <c r="AQ415" s="62"/>
      <c r="AR415"/>
      <c r="AS415"/>
      <c r="AT415"/>
      <c r="AU415"/>
      <c r="AV415"/>
      <c r="AW415"/>
      <c r="AX415"/>
      <c r="AY415"/>
      <c r="AZ415"/>
      <c r="BA415"/>
      <c r="BB415"/>
      <c r="BC415"/>
      <c r="BD415"/>
      <c r="BE415" s="62"/>
      <c r="BF415" s="62"/>
      <c r="BG415" s="62"/>
      <c r="BH415" s="62"/>
      <c r="BI415" s="62"/>
      <c r="BJ415" s="62"/>
      <c r="BK415" s="62"/>
      <c r="BL415" s="62"/>
      <c r="BM415" s="62"/>
      <c r="BN415" s="62"/>
      <c r="BO415" s="62"/>
      <c r="BP415" s="62"/>
      <c r="BQ415" s="62"/>
      <c r="BR415" s="62"/>
      <c r="BS415" s="62"/>
      <c r="BT415" s="62"/>
      <c r="BU415" s="62"/>
      <c r="BV415" s="62"/>
      <c r="BW415" s="62"/>
      <c r="BX415" s="62"/>
      <c r="BY415" s="62"/>
      <c r="BZ415" s="62"/>
      <c r="CA415" s="62"/>
      <c r="CB415" s="62"/>
      <c r="CC415" s="62"/>
      <c r="CD415" s="62"/>
      <c r="CE415" s="62"/>
      <c r="CF415" s="62"/>
      <c r="CG415" s="62"/>
      <c r="CH415" s="62"/>
      <c r="CI415" s="62"/>
      <c r="CJ415" s="62"/>
      <c r="CK415" s="62"/>
      <c r="CL415" s="62"/>
      <c r="CM415" s="62"/>
      <c r="CN415" s="62"/>
      <c r="CO415" s="62"/>
      <c r="CP415" s="62"/>
      <c r="CQ415" s="62"/>
      <c r="CR415" s="62"/>
      <c r="CS415" s="62"/>
      <c r="CT415" s="62"/>
      <c r="CU415" s="62"/>
      <c r="CV415" s="62"/>
      <c r="CW415" s="62"/>
      <c r="CX415" s="62"/>
      <c r="CY415" s="62"/>
      <c r="CZ415" s="62"/>
      <c r="DA415" s="62"/>
      <c r="DB415" s="62"/>
      <c r="DC415" s="62"/>
      <c r="DD415" s="62"/>
      <c r="DE415" s="62"/>
      <c r="DF415" s="62"/>
      <c r="DG415" s="62"/>
      <c r="DH415" s="62"/>
      <c r="DI415" s="62"/>
      <c r="DJ415" s="62"/>
      <c r="DK415" s="62"/>
      <c r="DL415" s="62"/>
      <c r="DM415" s="62"/>
      <c r="DN415" s="62"/>
      <c r="DO415" s="62"/>
      <c r="DP415" s="62"/>
      <c r="DQ415" s="62"/>
      <c r="DR415" s="62"/>
      <c r="DS415" s="62"/>
      <c r="DT415" s="62"/>
      <c r="DU415" s="62"/>
      <c r="DV415" s="62"/>
      <c r="DW415" s="62"/>
      <c r="DX415" s="62"/>
      <c r="DY415" s="62"/>
      <c r="DZ415" s="62"/>
      <c r="EA415" s="62"/>
      <c r="EB415" s="62"/>
      <c r="EC415" s="62"/>
      <c r="ED415" s="62"/>
      <c r="EE415" s="62"/>
      <c r="EF415" s="62"/>
      <c r="EG415" s="62"/>
      <c r="EH415" s="62"/>
      <c r="EI415" s="62"/>
      <c r="EJ415" s="62"/>
      <c r="EK415" s="62"/>
      <c r="EL415" s="62"/>
      <c r="EM415" s="62"/>
      <c r="EN415" s="62"/>
    </row>
    <row r="416" spans="43:144" ht="14.4" x14ac:dyDescent="0.3">
      <c r="AQ416" s="62"/>
      <c r="AR416"/>
      <c r="AS416"/>
      <c r="AT416"/>
      <c r="AU416"/>
      <c r="AV416"/>
      <c r="AW416"/>
      <c r="AX416"/>
      <c r="AY416"/>
      <c r="AZ416"/>
      <c r="BA416"/>
      <c r="BB416"/>
      <c r="BC416"/>
      <c r="BD416"/>
      <c r="BE416" s="62"/>
      <c r="BF416" s="62"/>
      <c r="BG416" s="62"/>
      <c r="BH416" s="62"/>
      <c r="BI416" s="62"/>
      <c r="BJ416" s="62"/>
      <c r="BK416" s="62"/>
      <c r="BL416" s="62"/>
      <c r="BM416" s="62"/>
      <c r="BN416" s="62"/>
      <c r="BO416" s="62"/>
      <c r="BP416" s="62"/>
      <c r="BQ416" s="62"/>
      <c r="BR416" s="62"/>
      <c r="BS416" s="62"/>
      <c r="BT416" s="62"/>
      <c r="BU416" s="62"/>
      <c r="BV416" s="62"/>
      <c r="BW416" s="62"/>
      <c r="BX416" s="62"/>
      <c r="BY416" s="62"/>
      <c r="BZ416" s="62"/>
      <c r="CA416" s="62"/>
      <c r="CB416" s="62"/>
      <c r="CC416" s="62"/>
      <c r="CD416" s="62"/>
      <c r="CE416" s="62"/>
      <c r="CF416" s="62"/>
      <c r="CG416" s="62"/>
      <c r="CH416" s="62"/>
      <c r="CI416" s="62"/>
      <c r="CJ416" s="62"/>
      <c r="CK416" s="62"/>
      <c r="CL416" s="62"/>
      <c r="CM416" s="62"/>
      <c r="CN416" s="62"/>
      <c r="CO416" s="62"/>
      <c r="CP416" s="62"/>
      <c r="CQ416" s="62"/>
      <c r="CR416" s="62"/>
      <c r="CS416" s="62"/>
      <c r="CT416" s="62"/>
      <c r="CU416" s="62"/>
      <c r="CV416" s="62"/>
      <c r="CW416" s="62"/>
      <c r="CX416" s="62"/>
      <c r="CY416" s="62"/>
      <c r="CZ416" s="62"/>
      <c r="DA416" s="62"/>
      <c r="DB416" s="62"/>
      <c r="DC416" s="62"/>
      <c r="DD416" s="62"/>
      <c r="DE416" s="62"/>
      <c r="DF416" s="62"/>
      <c r="DG416" s="62"/>
      <c r="DH416" s="62"/>
      <c r="DI416" s="62"/>
      <c r="DJ416" s="62"/>
      <c r="DK416" s="62"/>
      <c r="DL416" s="62"/>
      <c r="DM416" s="62"/>
      <c r="DN416" s="62"/>
      <c r="DO416" s="62"/>
      <c r="DP416" s="62"/>
      <c r="DQ416" s="62"/>
      <c r="DR416" s="62"/>
      <c r="DS416" s="62"/>
      <c r="DT416" s="62"/>
      <c r="DU416" s="62"/>
      <c r="DV416" s="62"/>
      <c r="DW416" s="62"/>
      <c r="DX416" s="62"/>
      <c r="DY416" s="62"/>
      <c r="DZ416" s="62"/>
      <c r="EA416" s="62"/>
      <c r="EB416" s="62"/>
      <c r="EC416" s="62"/>
      <c r="ED416" s="62"/>
      <c r="EE416" s="62"/>
      <c r="EF416" s="62"/>
      <c r="EG416" s="62"/>
      <c r="EH416" s="62"/>
      <c r="EI416" s="62"/>
      <c r="EJ416" s="62"/>
      <c r="EK416" s="62"/>
      <c r="EL416" s="62"/>
      <c r="EM416" s="62"/>
      <c r="EN416" s="62"/>
    </row>
    <row r="417" spans="43:144" ht="14.4" x14ac:dyDescent="0.3">
      <c r="AQ417" s="62"/>
      <c r="AR417"/>
      <c r="AS417"/>
      <c r="AT417"/>
      <c r="AU417"/>
      <c r="AV417"/>
      <c r="AW417"/>
      <c r="AX417"/>
      <c r="AY417"/>
      <c r="AZ417"/>
      <c r="BA417"/>
      <c r="BB417"/>
      <c r="BC417"/>
      <c r="BD417"/>
      <c r="BE417" s="62"/>
      <c r="BF417" s="62"/>
      <c r="BG417" s="62"/>
      <c r="BH417" s="62"/>
      <c r="BI417" s="62"/>
      <c r="BJ417" s="62"/>
      <c r="BK417" s="62"/>
      <c r="BL417" s="62"/>
      <c r="BM417" s="62"/>
      <c r="BN417" s="62"/>
      <c r="BO417" s="62"/>
      <c r="BP417" s="62"/>
      <c r="BQ417" s="62"/>
      <c r="BR417" s="62"/>
      <c r="BS417" s="62"/>
      <c r="BT417" s="62"/>
      <c r="BU417" s="62"/>
      <c r="BV417" s="62"/>
      <c r="BW417" s="62"/>
      <c r="BX417" s="62"/>
      <c r="BY417" s="62"/>
      <c r="BZ417" s="62"/>
      <c r="CA417" s="62"/>
      <c r="CB417" s="62"/>
      <c r="CC417" s="62"/>
      <c r="CD417" s="62"/>
      <c r="CE417" s="62"/>
      <c r="CF417" s="62"/>
      <c r="CG417" s="62"/>
      <c r="CH417" s="62"/>
      <c r="CI417" s="62"/>
      <c r="CJ417" s="62"/>
      <c r="CK417" s="62"/>
      <c r="CL417" s="62"/>
      <c r="CM417" s="62"/>
      <c r="CN417" s="62"/>
      <c r="CO417" s="62"/>
      <c r="CP417" s="62"/>
      <c r="CQ417" s="62"/>
      <c r="CR417" s="62"/>
      <c r="CS417" s="62"/>
      <c r="CT417" s="62"/>
      <c r="CU417" s="62"/>
      <c r="CV417" s="62"/>
      <c r="CW417" s="62"/>
      <c r="CX417" s="62"/>
      <c r="CY417" s="62"/>
      <c r="CZ417" s="62"/>
      <c r="DA417" s="62"/>
      <c r="DB417" s="62"/>
      <c r="DC417" s="62"/>
      <c r="DD417" s="62"/>
      <c r="DE417" s="62"/>
      <c r="DF417" s="62"/>
      <c r="DG417" s="62"/>
      <c r="DH417" s="62"/>
      <c r="DI417" s="62"/>
      <c r="DJ417" s="62"/>
      <c r="DK417" s="62"/>
      <c r="DL417" s="62"/>
      <c r="DM417" s="62"/>
      <c r="DN417" s="62"/>
      <c r="DO417" s="62"/>
      <c r="DP417" s="62"/>
      <c r="DQ417" s="62"/>
      <c r="DR417" s="62"/>
      <c r="DS417" s="62"/>
      <c r="DT417" s="62"/>
      <c r="DU417" s="62"/>
      <c r="DV417" s="62"/>
      <c r="DW417" s="62"/>
      <c r="DX417" s="62"/>
      <c r="DY417" s="62"/>
      <c r="DZ417" s="62"/>
      <c r="EA417" s="62"/>
      <c r="EB417" s="62"/>
      <c r="EC417" s="62"/>
      <c r="ED417" s="62"/>
      <c r="EE417" s="62"/>
      <c r="EF417" s="62"/>
      <c r="EG417" s="62"/>
      <c r="EH417" s="62"/>
      <c r="EI417" s="62"/>
      <c r="EJ417" s="62"/>
      <c r="EK417" s="62"/>
      <c r="EL417" s="62"/>
      <c r="EM417" s="62"/>
      <c r="EN417" s="62"/>
    </row>
    <row r="418" spans="43:144" ht="14.4" x14ac:dyDescent="0.3">
      <c r="AQ418" s="62"/>
      <c r="AR418"/>
      <c r="AS418"/>
      <c r="AT418"/>
      <c r="AU418"/>
      <c r="AV418"/>
      <c r="AW418"/>
      <c r="AX418"/>
      <c r="AY418"/>
      <c r="AZ418"/>
      <c r="BA418"/>
      <c r="BB418"/>
      <c r="BC418"/>
      <c r="BD418"/>
      <c r="BE418" s="62"/>
      <c r="BF418" s="62"/>
      <c r="BG418" s="62"/>
      <c r="BH418" s="62"/>
      <c r="BI418" s="62"/>
      <c r="BJ418" s="62"/>
      <c r="BK418" s="62"/>
      <c r="BL418" s="62"/>
      <c r="BM418" s="62"/>
      <c r="BN418" s="62"/>
      <c r="BO418" s="62"/>
      <c r="BP418" s="62"/>
      <c r="BQ418" s="62"/>
      <c r="BR418" s="62"/>
      <c r="BS418" s="62"/>
      <c r="BT418" s="62"/>
      <c r="BU418" s="62"/>
      <c r="BV418" s="62"/>
      <c r="BW418" s="62"/>
      <c r="BX418" s="62"/>
      <c r="BY418" s="62"/>
      <c r="BZ418" s="62"/>
      <c r="CA418" s="62"/>
      <c r="CB418" s="62"/>
      <c r="CC418" s="62"/>
      <c r="CD418" s="62"/>
      <c r="CE418" s="62"/>
      <c r="CF418" s="62"/>
      <c r="CG418" s="62"/>
      <c r="CH418" s="62"/>
      <c r="CI418" s="62"/>
      <c r="CJ418" s="62"/>
      <c r="CK418" s="62"/>
      <c r="CL418" s="62"/>
      <c r="CM418" s="62"/>
      <c r="CN418" s="62"/>
      <c r="CO418" s="62"/>
      <c r="CP418" s="62"/>
      <c r="CQ418" s="62"/>
      <c r="CR418" s="62"/>
      <c r="CS418" s="62"/>
      <c r="CT418" s="62"/>
      <c r="CU418" s="62"/>
      <c r="CV418" s="62"/>
      <c r="CW418" s="62"/>
      <c r="CX418" s="62"/>
      <c r="CY418" s="62"/>
      <c r="CZ418" s="62"/>
      <c r="DA418" s="62"/>
      <c r="DB418" s="62"/>
      <c r="DC418" s="62"/>
      <c r="DD418" s="62"/>
      <c r="DE418" s="62"/>
      <c r="DF418" s="62"/>
      <c r="DG418" s="62"/>
      <c r="DH418" s="62"/>
      <c r="DI418" s="62"/>
      <c r="DJ418" s="62"/>
      <c r="DK418" s="62"/>
      <c r="DL418" s="62"/>
      <c r="DM418" s="62"/>
      <c r="DN418" s="62"/>
      <c r="DO418" s="62"/>
      <c r="DP418" s="62"/>
      <c r="DQ418" s="62"/>
      <c r="DR418" s="62"/>
      <c r="DS418" s="62"/>
      <c r="DT418" s="62"/>
      <c r="DU418" s="62"/>
      <c r="DV418" s="62"/>
      <c r="DW418" s="62"/>
      <c r="DX418" s="62"/>
      <c r="DY418" s="62"/>
      <c r="DZ418" s="62"/>
      <c r="EA418" s="62"/>
      <c r="EB418" s="62"/>
      <c r="EC418" s="62"/>
      <c r="ED418" s="62"/>
      <c r="EE418" s="62"/>
      <c r="EF418" s="62"/>
      <c r="EG418" s="62"/>
      <c r="EH418" s="62"/>
      <c r="EI418" s="62"/>
      <c r="EJ418" s="62"/>
      <c r="EK418" s="62"/>
      <c r="EL418" s="62"/>
      <c r="EM418" s="62"/>
      <c r="EN418" s="62"/>
    </row>
    <row r="419" spans="43:144" ht="14.4" x14ac:dyDescent="0.3">
      <c r="AQ419" s="62"/>
      <c r="AR419"/>
      <c r="AS419"/>
      <c r="AT419"/>
      <c r="AU419"/>
      <c r="AV419"/>
      <c r="AW419"/>
      <c r="AX419"/>
      <c r="AY419"/>
      <c r="AZ419"/>
      <c r="BA419"/>
      <c r="BB419"/>
      <c r="BC419"/>
      <c r="BD419"/>
      <c r="BE419" s="62"/>
      <c r="BF419" s="62"/>
      <c r="BG419" s="62"/>
      <c r="BH419" s="62"/>
      <c r="BI419" s="62"/>
      <c r="BJ419" s="62"/>
      <c r="BK419" s="62"/>
      <c r="BL419" s="62"/>
      <c r="BM419" s="62"/>
      <c r="BN419" s="62"/>
      <c r="BO419" s="62"/>
      <c r="BP419" s="62"/>
      <c r="BQ419" s="62"/>
      <c r="BR419" s="62"/>
      <c r="BS419" s="62"/>
      <c r="BT419" s="62"/>
      <c r="BU419" s="62"/>
      <c r="BV419" s="62"/>
      <c r="BW419" s="62"/>
      <c r="BX419" s="62"/>
      <c r="BY419" s="62"/>
      <c r="BZ419" s="62"/>
      <c r="CA419" s="62"/>
      <c r="CB419" s="62"/>
      <c r="CC419" s="62"/>
      <c r="CD419" s="62"/>
      <c r="CE419" s="62"/>
      <c r="CF419" s="62"/>
      <c r="CG419" s="62"/>
      <c r="CH419" s="62"/>
      <c r="CI419" s="62"/>
      <c r="CJ419" s="62"/>
      <c r="CK419" s="62"/>
      <c r="CL419" s="62"/>
      <c r="CM419" s="62"/>
      <c r="CN419" s="62"/>
      <c r="CO419" s="62"/>
      <c r="CP419" s="62"/>
      <c r="CQ419" s="62"/>
      <c r="CR419" s="62"/>
      <c r="CS419" s="62"/>
      <c r="CT419" s="62"/>
      <c r="CU419" s="62"/>
      <c r="CV419" s="62"/>
      <c r="CW419" s="62"/>
      <c r="CX419" s="62"/>
      <c r="CY419" s="62"/>
      <c r="CZ419" s="62"/>
      <c r="DA419" s="62"/>
      <c r="DB419" s="62"/>
      <c r="DC419" s="62"/>
      <c r="DD419" s="62"/>
      <c r="DE419" s="62"/>
      <c r="DF419" s="62"/>
      <c r="DG419" s="62"/>
      <c r="DH419" s="62"/>
      <c r="DI419" s="62"/>
      <c r="DJ419" s="62"/>
      <c r="DK419" s="62"/>
      <c r="DL419" s="62"/>
      <c r="DM419" s="62"/>
      <c r="DN419" s="62"/>
      <c r="DO419" s="62"/>
      <c r="DP419" s="62"/>
      <c r="DQ419" s="62"/>
      <c r="DR419" s="62"/>
      <c r="DS419" s="62"/>
      <c r="DT419" s="62"/>
      <c r="DU419" s="62"/>
      <c r="DV419" s="62"/>
      <c r="DW419" s="62"/>
      <c r="DX419" s="62"/>
      <c r="DY419" s="62"/>
      <c r="DZ419" s="62"/>
      <c r="EA419" s="62"/>
      <c r="EB419" s="62"/>
      <c r="EC419" s="62"/>
      <c r="ED419" s="62"/>
      <c r="EE419" s="62"/>
      <c r="EF419" s="62"/>
      <c r="EG419" s="62"/>
      <c r="EH419" s="62"/>
      <c r="EI419" s="62"/>
      <c r="EJ419" s="62"/>
      <c r="EK419" s="62"/>
      <c r="EL419" s="62"/>
      <c r="EM419" s="62"/>
      <c r="EN419" s="62"/>
    </row>
    <row r="420" spans="43:144" ht="14.4" x14ac:dyDescent="0.3">
      <c r="AQ420" s="62"/>
      <c r="AR420"/>
      <c r="AS420"/>
      <c r="AT420"/>
      <c r="AU420"/>
      <c r="AV420"/>
      <c r="AW420"/>
      <c r="AX420"/>
      <c r="AY420"/>
      <c r="AZ420"/>
      <c r="BA420"/>
      <c r="BB420"/>
      <c r="BC420"/>
      <c r="BD420"/>
      <c r="BE420" s="62"/>
      <c r="BF420" s="62"/>
      <c r="BG420" s="62"/>
      <c r="BH420" s="62"/>
      <c r="BI420" s="62"/>
      <c r="BJ420" s="62"/>
      <c r="BK420" s="62"/>
      <c r="BL420" s="62"/>
      <c r="BM420" s="62"/>
      <c r="BN420" s="62"/>
      <c r="BO420" s="62"/>
      <c r="BP420" s="62"/>
      <c r="BQ420" s="62"/>
      <c r="BR420" s="62"/>
      <c r="BS420" s="62"/>
      <c r="BT420" s="62"/>
      <c r="BU420" s="62"/>
      <c r="BV420" s="62"/>
      <c r="BW420" s="62"/>
      <c r="BX420" s="62"/>
      <c r="BY420" s="62"/>
      <c r="BZ420" s="62"/>
      <c r="CA420" s="62"/>
      <c r="CB420" s="62"/>
      <c r="CC420" s="62"/>
      <c r="CD420" s="62"/>
      <c r="CE420" s="62"/>
      <c r="CF420" s="62"/>
      <c r="CG420" s="62"/>
      <c r="CH420" s="62"/>
      <c r="CI420" s="62"/>
      <c r="CJ420" s="62"/>
      <c r="CK420" s="62"/>
      <c r="CL420" s="62"/>
      <c r="CM420" s="62"/>
      <c r="CN420" s="62"/>
      <c r="CO420" s="62"/>
      <c r="CP420" s="62"/>
      <c r="CQ420" s="62"/>
      <c r="CR420" s="62"/>
      <c r="CS420" s="62"/>
      <c r="CT420" s="62"/>
      <c r="CU420" s="62"/>
      <c r="CV420" s="62"/>
      <c r="CW420" s="62"/>
      <c r="CX420" s="62"/>
      <c r="CY420" s="62"/>
      <c r="CZ420" s="62"/>
      <c r="DA420" s="62"/>
      <c r="DB420" s="62"/>
      <c r="DC420" s="62"/>
      <c r="DD420" s="62"/>
      <c r="DE420" s="62"/>
      <c r="DF420" s="62"/>
      <c r="DG420" s="62"/>
      <c r="DH420" s="62"/>
      <c r="DI420" s="62"/>
      <c r="DJ420" s="62"/>
      <c r="DK420" s="62"/>
      <c r="DL420" s="62"/>
      <c r="DM420" s="62"/>
      <c r="DN420" s="62"/>
      <c r="DO420" s="62"/>
      <c r="DP420" s="62"/>
      <c r="DQ420" s="62"/>
      <c r="DR420" s="62"/>
      <c r="DS420" s="62"/>
      <c r="DT420" s="62"/>
      <c r="DU420" s="62"/>
      <c r="DV420" s="62"/>
      <c r="DW420" s="62"/>
      <c r="DX420" s="62"/>
      <c r="DY420" s="62"/>
      <c r="DZ420" s="62"/>
      <c r="EA420" s="62"/>
      <c r="EB420" s="62"/>
      <c r="EC420" s="62"/>
      <c r="ED420" s="62"/>
      <c r="EE420" s="62"/>
      <c r="EF420" s="62"/>
      <c r="EG420" s="62"/>
      <c r="EH420" s="62"/>
      <c r="EI420" s="62"/>
      <c r="EJ420" s="62"/>
      <c r="EK420" s="62"/>
      <c r="EL420" s="62"/>
      <c r="EM420" s="62"/>
      <c r="EN420" s="62"/>
    </row>
    <row r="421" spans="43:144" ht="14.4" x14ac:dyDescent="0.3">
      <c r="AQ421" s="62"/>
      <c r="AR421"/>
      <c r="AS421"/>
      <c r="AT421"/>
      <c r="AU421"/>
      <c r="AV421"/>
      <c r="AW421"/>
      <c r="AX421"/>
      <c r="AY421"/>
      <c r="AZ421"/>
      <c r="BA421"/>
      <c r="BB421"/>
      <c r="BC421"/>
      <c r="BD421"/>
      <c r="BE421" s="62"/>
      <c r="BF421" s="62"/>
      <c r="BG421" s="62"/>
      <c r="BH421" s="62"/>
      <c r="BI421" s="62"/>
      <c r="BJ421" s="62"/>
      <c r="BK421" s="62"/>
      <c r="BL421" s="62"/>
      <c r="BM421" s="62"/>
      <c r="BN421" s="62"/>
      <c r="BO421" s="62"/>
      <c r="BP421" s="62"/>
      <c r="BQ421" s="62"/>
      <c r="BR421" s="62"/>
      <c r="BS421" s="62"/>
      <c r="BT421" s="62"/>
      <c r="BU421" s="62"/>
      <c r="BV421" s="62"/>
      <c r="BW421" s="62"/>
      <c r="BX421" s="62"/>
      <c r="BY421" s="62"/>
      <c r="BZ421" s="62"/>
      <c r="CA421" s="62"/>
      <c r="CB421" s="62"/>
      <c r="CC421" s="62"/>
      <c r="CD421" s="62"/>
      <c r="CE421" s="62"/>
      <c r="CF421" s="62"/>
      <c r="CG421" s="62"/>
      <c r="CH421" s="62"/>
      <c r="CI421" s="62"/>
      <c r="CJ421" s="62"/>
      <c r="CK421" s="62"/>
      <c r="CL421" s="62"/>
      <c r="CM421" s="62"/>
      <c r="CN421" s="62"/>
      <c r="CO421" s="62"/>
      <c r="CP421" s="62"/>
      <c r="CQ421" s="62"/>
      <c r="CR421" s="62"/>
      <c r="CS421" s="62"/>
      <c r="CT421" s="62"/>
      <c r="CU421" s="62"/>
      <c r="CV421" s="62"/>
      <c r="CW421" s="62"/>
      <c r="CX421" s="62"/>
      <c r="CY421" s="62"/>
      <c r="CZ421" s="62"/>
      <c r="DA421" s="62"/>
      <c r="DB421" s="62"/>
      <c r="DC421" s="62"/>
      <c r="DD421" s="62"/>
      <c r="DE421" s="62"/>
      <c r="DF421" s="62"/>
      <c r="DG421" s="62"/>
      <c r="DH421" s="62"/>
      <c r="DI421" s="62"/>
      <c r="DJ421" s="62"/>
      <c r="DK421" s="62"/>
      <c r="DL421" s="62"/>
      <c r="DM421" s="62"/>
      <c r="DN421" s="62"/>
      <c r="DO421" s="62"/>
      <c r="DP421" s="62"/>
      <c r="DQ421" s="62"/>
      <c r="DR421" s="62"/>
      <c r="DS421" s="62"/>
      <c r="DT421" s="62"/>
      <c r="DU421" s="62"/>
      <c r="DV421" s="62"/>
      <c r="DW421" s="62"/>
      <c r="DX421" s="62"/>
      <c r="DY421" s="62"/>
      <c r="DZ421" s="62"/>
      <c r="EA421" s="62"/>
      <c r="EB421" s="62"/>
      <c r="EC421" s="62"/>
      <c r="ED421" s="62"/>
      <c r="EE421" s="62"/>
      <c r="EF421" s="62"/>
      <c r="EG421" s="62"/>
      <c r="EH421" s="62"/>
      <c r="EI421" s="62"/>
      <c r="EJ421" s="62"/>
      <c r="EK421" s="62"/>
      <c r="EL421" s="62"/>
      <c r="EM421" s="62"/>
      <c r="EN421" s="62"/>
    </row>
    <row r="422" spans="43:144" ht="14.4" x14ac:dyDescent="0.3">
      <c r="AQ422" s="62"/>
      <c r="AR422"/>
      <c r="AS422"/>
      <c r="AT422"/>
      <c r="AU422"/>
      <c r="AV422"/>
      <c r="AW422"/>
      <c r="AX422"/>
      <c r="AY422"/>
      <c r="AZ422"/>
      <c r="BA422"/>
      <c r="BB422"/>
      <c r="BC422"/>
      <c r="BD422"/>
      <c r="BE422" s="62"/>
      <c r="BF422" s="62"/>
      <c r="BG422" s="62"/>
      <c r="BH422" s="62"/>
      <c r="BI422" s="62"/>
      <c r="BJ422" s="62"/>
      <c r="BK422" s="62"/>
      <c r="BL422" s="62"/>
      <c r="BM422" s="62"/>
      <c r="BN422" s="62"/>
      <c r="BO422" s="62"/>
      <c r="BP422" s="62"/>
      <c r="BQ422" s="62"/>
      <c r="BR422" s="62"/>
      <c r="BS422" s="62"/>
      <c r="BT422" s="62"/>
      <c r="BU422" s="62"/>
      <c r="BV422" s="62"/>
      <c r="BW422" s="62"/>
      <c r="BX422" s="62"/>
      <c r="BY422" s="62"/>
      <c r="BZ422" s="62"/>
      <c r="CA422" s="62"/>
      <c r="CB422" s="62"/>
      <c r="CC422" s="62"/>
      <c r="CD422" s="62"/>
      <c r="CE422" s="62"/>
      <c r="CF422" s="62"/>
      <c r="CG422" s="62"/>
      <c r="CH422" s="62"/>
      <c r="CI422" s="62"/>
      <c r="CJ422" s="62"/>
      <c r="CK422" s="62"/>
      <c r="CL422" s="62"/>
      <c r="CM422" s="62"/>
      <c r="CN422" s="62"/>
      <c r="CO422" s="62"/>
      <c r="CP422" s="62"/>
      <c r="CQ422" s="62"/>
      <c r="CR422" s="62"/>
      <c r="CS422" s="62"/>
      <c r="CT422" s="62"/>
      <c r="CU422" s="62"/>
      <c r="CV422" s="62"/>
      <c r="CW422" s="62"/>
      <c r="CX422" s="62"/>
      <c r="CY422" s="62"/>
      <c r="CZ422" s="62"/>
      <c r="DA422" s="62"/>
      <c r="DB422" s="62"/>
      <c r="DC422" s="62"/>
      <c r="DD422" s="62"/>
      <c r="DE422" s="62"/>
      <c r="DF422" s="62"/>
      <c r="DG422" s="62"/>
      <c r="DH422" s="62"/>
      <c r="DI422" s="62"/>
      <c r="DJ422" s="62"/>
      <c r="DK422" s="62"/>
      <c r="DL422" s="62"/>
      <c r="DM422" s="62"/>
      <c r="DN422" s="62"/>
      <c r="DO422" s="62"/>
      <c r="DP422" s="62"/>
      <c r="DQ422" s="62"/>
      <c r="DR422" s="62"/>
      <c r="DS422" s="62"/>
      <c r="DT422" s="62"/>
      <c r="DU422" s="62"/>
      <c r="DV422" s="62"/>
      <c r="DW422" s="62"/>
      <c r="DX422" s="62"/>
      <c r="DY422" s="62"/>
      <c r="DZ422" s="62"/>
      <c r="EA422" s="62"/>
      <c r="EB422" s="62"/>
      <c r="EC422" s="62"/>
      <c r="ED422" s="62"/>
      <c r="EE422" s="62"/>
      <c r="EF422" s="62"/>
      <c r="EG422" s="62"/>
      <c r="EH422" s="62"/>
      <c r="EI422" s="62"/>
      <c r="EJ422" s="62"/>
      <c r="EK422" s="62"/>
      <c r="EL422" s="62"/>
      <c r="EM422" s="62"/>
      <c r="EN422" s="62"/>
    </row>
    <row r="423" spans="43:144" ht="14.4" x14ac:dyDescent="0.3">
      <c r="AQ423" s="62"/>
      <c r="AR423"/>
      <c r="AS423"/>
      <c r="AT423"/>
      <c r="AU423"/>
      <c r="AV423"/>
      <c r="AW423"/>
      <c r="AX423"/>
      <c r="AY423"/>
      <c r="AZ423"/>
      <c r="BA423"/>
      <c r="BB423"/>
      <c r="BC423"/>
      <c r="BD423"/>
      <c r="BE423" s="62"/>
      <c r="BF423" s="62"/>
      <c r="BG423" s="62"/>
      <c r="BH423" s="62"/>
      <c r="BI423" s="62"/>
      <c r="BJ423" s="62"/>
      <c r="BK423" s="62"/>
      <c r="BL423" s="62"/>
      <c r="BM423" s="62"/>
      <c r="BN423" s="62"/>
      <c r="BO423" s="62"/>
      <c r="BP423" s="62"/>
      <c r="BQ423" s="62"/>
      <c r="BR423" s="62"/>
      <c r="BS423" s="62"/>
      <c r="BT423" s="62"/>
      <c r="BU423" s="62"/>
      <c r="BV423" s="62"/>
      <c r="BW423" s="62"/>
      <c r="BX423" s="62"/>
      <c r="BY423" s="62"/>
      <c r="BZ423" s="62"/>
      <c r="CA423" s="62"/>
      <c r="CB423" s="62"/>
      <c r="CC423" s="62"/>
      <c r="CD423" s="62"/>
      <c r="CE423" s="62"/>
      <c r="CF423" s="62"/>
      <c r="CG423" s="62"/>
      <c r="CH423" s="62"/>
      <c r="CI423" s="62"/>
      <c r="CJ423" s="62"/>
      <c r="CK423" s="62"/>
      <c r="CL423" s="62"/>
      <c r="CM423" s="62"/>
      <c r="CN423" s="62"/>
      <c r="CO423" s="62"/>
      <c r="CP423" s="62"/>
      <c r="CQ423" s="62"/>
      <c r="CR423" s="62"/>
      <c r="CS423" s="62"/>
      <c r="CT423" s="62"/>
      <c r="CU423" s="62"/>
      <c r="CV423" s="62"/>
      <c r="CW423" s="62"/>
      <c r="CX423" s="62"/>
      <c r="CY423" s="62"/>
      <c r="CZ423" s="62"/>
      <c r="DA423" s="62"/>
      <c r="DB423" s="62"/>
      <c r="DC423" s="62"/>
      <c r="DD423" s="62"/>
      <c r="DE423" s="62"/>
      <c r="DF423" s="62"/>
      <c r="DG423" s="62"/>
      <c r="DH423" s="62"/>
      <c r="DI423" s="62"/>
      <c r="DJ423" s="62"/>
      <c r="DK423" s="62"/>
      <c r="DL423" s="62"/>
      <c r="DM423" s="62"/>
      <c r="DN423" s="62"/>
      <c r="DO423" s="62"/>
      <c r="DP423" s="62"/>
      <c r="DQ423" s="62"/>
      <c r="DR423" s="62"/>
      <c r="DS423" s="62"/>
      <c r="DT423" s="62"/>
      <c r="DU423" s="62"/>
      <c r="DV423" s="62"/>
      <c r="DW423" s="62"/>
      <c r="DX423" s="62"/>
      <c r="DY423" s="62"/>
      <c r="DZ423" s="62"/>
      <c r="EA423" s="62"/>
      <c r="EB423" s="62"/>
      <c r="EC423" s="62"/>
      <c r="ED423" s="62"/>
      <c r="EE423" s="62"/>
      <c r="EF423" s="62"/>
      <c r="EG423" s="62"/>
      <c r="EH423" s="62"/>
      <c r="EI423" s="62"/>
      <c r="EJ423" s="62"/>
      <c r="EK423" s="62"/>
      <c r="EL423" s="62"/>
      <c r="EM423" s="62"/>
      <c r="EN423" s="62"/>
    </row>
    <row r="424" spans="43:144" ht="14.4" x14ac:dyDescent="0.3">
      <c r="AQ424" s="62"/>
      <c r="AR424"/>
      <c r="AS424"/>
      <c r="AT424"/>
      <c r="AU424"/>
      <c r="AV424"/>
      <c r="AW424"/>
      <c r="AX424"/>
      <c r="AY424"/>
      <c r="AZ424"/>
      <c r="BA424"/>
      <c r="BB424"/>
      <c r="BC424"/>
      <c r="BD424"/>
      <c r="BE424" s="62"/>
      <c r="BF424" s="62"/>
      <c r="BG424" s="62"/>
      <c r="BH424" s="62"/>
      <c r="BI424" s="62"/>
      <c r="BJ424" s="62"/>
      <c r="BK424" s="62"/>
      <c r="BL424" s="62"/>
      <c r="BM424" s="62"/>
      <c r="BN424" s="62"/>
      <c r="BO424" s="62"/>
      <c r="BP424" s="62"/>
      <c r="BQ424" s="62"/>
      <c r="BR424" s="62"/>
      <c r="BS424" s="62"/>
      <c r="BT424" s="62"/>
      <c r="BU424" s="62"/>
      <c r="BV424" s="62"/>
      <c r="BW424" s="62"/>
      <c r="BX424" s="62"/>
      <c r="BY424" s="62"/>
      <c r="BZ424" s="62"/>
      <c r="CA424" s="62"/>
      <c r="CB424" s="62"/>
      <c r="CC424" s="62"/>
      <c r="CD424" s="62"/>
      <c r="CE424" s="62"/>
      <c r="CF424" s="62"/>
      <c r="CG424" s="62"/>
      <c r="CH424" s="62"/>
      <c r="CI424" s="62"/>
      <c r="CJ424" s="62"/>
      <c r="CK424" s="62"/>
      <c r="CL424" s="62"/>
      <c r="CM424" s="62"/>
      <c r="CN424" s="62"/>
      <c r="CO424" s="62"/>
      <c r="CP424" s="62"/>
      <c r="CQ424" s="62"/>
      <c r="CR424" s="62"/>
      <c r="CS424" s="62"/>
      <c r="CT424" s="62"/>
      <c r="CU424" s="62"/>
      <c r="CV424" s="62"/>
      <c r="CW424" s="62"/>
      <c r="CX424" s="62"/>
      <c r="CY424" s="62"/>
      <c r="CZ424" s="62"/>
      <c r="DA424" s="62"/>
      <c r="DB424" s="62"/>
      <c r="DC424" s="62"/>
      <c r="DD424" s="62"/>
      <c r="DE424" s="62"/>
      <c r="DF424" s="62"/>
      <c r="DG424" s="62"/>
      <c r="DH424" s="62"/>
      <c r="DI424" s="62"/>
      <c r="DJ424" s="62"/>
      <c r="DK424" s="62"/>
      <c r="DL424" s="62"/>
      <c r="DM424" s="62"/>
      <c r="DN424" s="62"/>
      <c r="DO424" s="62"/>
      <c r="DP424" s="62"/>
      <c r="DQ424" s="62"/>
      <c r="DR424" s="62"/>
      <c r="DS424" s="62"/>
      <c r="DT424" s="62"/>
      <c r="DU424" s="62"/>
      <c r="DV424" s="62"/>
      <c r="DW424" s="62"/>
      <c r="DX424" s="62"/>
      <c r="DY424" s="62"/>
      <c r="DZ424" s="62"/>
      <c r="EA424" s="62"/>
      <c r="EB424" s="62"/>
      <c r="EC424" s="62"/>
      <c r="ED424" s="62"/>
      <c r="EE424" s="62"/>
      <c r="EF424" s="62"/>
      <c r="EG424" s="62"/>
      <c r="EH424" s="62"/>
      <c r="EI424" s="62"/>
      <c r="EJ424" s="62"/>
      <c r="EK424" s="62"/>
      <c r="EL424" s="62"/>
      <c r="EM424" s="62"/>
      <c r="EN424" s="62"/>
    </row>
    <row r="425" spans="43:144" ht="14.4" x14ac:dyDescent="0.3">
      <c r="AQ425" s="62"/>
      <c r="AR425"/>
      <c r="AS425"/>
      <c r="AT425"/>
      <c r="AU425"/>
      <c r="AV425"/>
      <c r="AW425"/>
      <c r="AX425"/>
      <c r="AY425"/>
      <c r="AZ425"/>
      <c r="BA425"/>
      <c r="BB425"/>
      <c r="BC425"/>
      <c r="BD425"/>
      <c r="BE425" s="62"/>
      <c r="BF425" s="62"/>
      <c r="BG425" s="62"/>
      <c r="BH425" s="62"/>
      <c r="BI425" s="62"/>
      <c r="BJ425" s="62"/>
      <c r="BK425" s="62"/>
      <c r="BL425" s="62"/>
      <c r="BM425" s="62"/>
      <c r="BN425" s="62"/>
      <c r="BO425" s="62"/>
      <c r="BP425" s="62"/>
      <c r="BQ425" s="62"/>
      <c r="BR425" s="62"/>
      <c r="BS425" s="62"/>
      <c r="BT425" s="62"/>
      <c r="BU425" s="62"/>
      <c r="BV425" s="62"/>
      <c r="BW425" s="62"/>
      <c r="BX425" s="62"/>
      <c r="BY425" s="62"/>
      <c r="BZ425" s="62"/>
      <c r="CA425" s="62"/>
      <c r="CB425" s="62"/>
      <c r="CC425" s="62"/>
      <c r="CD425" s="62"/>
      <c r="CE425" s="62"/>
      <c r="CF425" s="62"/>
      <c r="CG425" s="62"/>
      <c r="CH425" s="62"/>
      <c r="CI425" s="62"/>
      <c r="CJ425" s="62"/>
      <c r="CK425" s="62"/>
      <c r="CL425" s="62"/>
      <c r="CM425" s="62"/>
      <c r="CN425" s="62"/>
      <c r="CO425" s="62"/>
      <c r="CP425" s="62"/>
      <c r="CQ425" s="62"/>
      <c r="CR425" s="62"/>
      <c r="CS425" s="62"/>
      <c r="CT425" s="62"/>
      <c r="CU425" s="62"/>
      <c r="CV425" s="62"/>
      <c r="CW425" s="62"/>
      <c r="CX425" s="62"/>
      <c r="CY425" s="62"/>
      <c r="CZ425" s="62"/>
      <c r="DA425" s="62"/>
      <c r="DB425" s="62"/>
      <c r="DC425" s="62"/>
      <c r="DD425" s="62"/>
      <c r="DE425" s="62"/>
      <c r="DF425" s="62"/>
      <c r="DG425" s="62"/>
      <c r="DH425" s="62"/>
      <c r="DI425" s="62"/>
      <c r="DJ425" s="62"/>
      <c r="DK425" s="62"/>
      <c r="DL425" s="62"/>
      <c r="DM425" s="62"/>
      <c r="DN425" s="62"/>
      <c r="DO425" s="62"/>
      <c r="DP425" s="62"/>
      <c r="DQ425" s="62"/>
      <c r="DR425" s="62"/>
      <c r="DS425" s="62"/>
      <c r="DT425" s="62"/>
      <c r="DU425" s="62"/>
      <c r="DV425" s="62"/>
      <c r="DW425" s="62"/>
      <c r="DX425" s="62"/>
      <c r="DY425" s="62"/>
      <c r="DZ425" s="62"/>
      <c r="EA425" s="62"/>
      <c r="EB425" s="62"/>
      <c r="EC425" s="62"/>
      <c r="ED425" s="62"/>
      <c r="EE425" s="62"/>
      <c r="EF425" s="62"/>
      <c r="EG425" s="62"/>
      <c r="EH425" s="62"/>
      <c r="EI425" s="62"/>
      <c r="EJ425" s="62"/>
      <c r="EK425" s="62"/>
      <c r="EL425" s="62"/>
      <c r="EM425" s="62"/>
      <c r="EN425" s="62"/>
    </row>
    <row r="426" spans="43:144" ht="14.4" x14ac:dyDescent="0.3">
      <c r="AQ426" s="62"/>
      <c r="AR426"/>
      <c r="AS426"/>
      <c r="AT426"/>
      <c r="AU426"/>
      <c r="AV426"/>
      <c r="AW426"/>
      <c r="AX426"/>
      <c r="AY426"/>
      <c r="AZ426"/>
      <c r="BA426"/>
      <c r="BB426"/>
      <c r="BC426"/>
      <c r="BD426"/>
      <c r="BE426" s="62"/>
      <c r="BF426" s="62"/>
      <c r="BG426" s="62"/>
      <c r="BH426" s="62"/>
      <c r="BI426" s="62"/>
      <c r="BJ426" s="62"/>
      <c r="BK426" s="62"/>
      <c r="BL426" s="62"/>
      <c r="BM426" s="62"/>
      <c r="BN426" s="62"/>
      <c r="BO426" s="62"/>
      <c r="BP426" s="62"/>
      <c r="BQ426" s="62"/>
      <c r="BR426" s="62"/>
      <c r="BS426" s="62"/>
      <c r="BT426" s="62"/>
      <c r="BU426" s="62"/>
      <c r="BV426" s="62"/>
      <c r="BW426" s="62"/>
      <c r="BX426" s="62"/>
      <c r="BY426" s="62"/>
      <c r="BZ426" s="62"/>
      <c r="CA426" s="62"/>
      <c r="CB426" s="62"/>
      <c r="CC426" s="62"/>
      <c r="CD426" s="62"/>
      <c r="CE426" s="62"/>
      <c r="CF426" s="62"/>
      <c r="CG426" s="62"/>
      <c r="CH426" s="62"/>
      <c r="CI426" s="62"/>
      <c r="CJ426" s="62"/>
      <c r="CK426" s="62"/>
      <c r="CL426" s="62"/>
      <c r="CM426" s="62"/>
      <c r="CN426" s="62"/>
      <c r="CO426" s="62"/>
      <c r="CP426" s="62"/>
      <c r="CQ426" s="62"/>
      <c r="CR426" s="62"/>
      <c r="CS426" s="62"/>
      <c r="CT426" s="62"/>
      <c r="CU426" s="62"/>
      <c r="CV426" s="62"/>
      <c r="CW426" s="62"/>
      <c r="CX426" s="62"/>
      <c r="CY426" s="62"/>
      <c r="CZ426" s="62"/>
      <c r="DA426" s="62"/>
      <c r="DB426" s="62"/>
      <c r="DC426" s="62"/>
      <c r="DD426" s="62"/>
      <c r="DE426" s="62"/>
      <c r="DF426" s="62"/>
      <c r="DG426" s="62"/>
      <c r="DH426" s="62"/>
      <c r="DI426" s="62"/>
      <c r="DJ426" s="62"/>
      <c r="DK426" s="62"/>
      <c r="DL426" s="62"/>
      <c r="DM426" s="62"/>
      <c r="DN426" s="62"/>
      <c r="DO426" s="62"/>
      <c r="DP426" s="62"/>
      <c r="DQ426" s="62"/>
      <c r="DR426" s="62"/>
      <c r="DS426" s="62"/>
      <c r="DT426" s="62"/>
      <c r="DU426" s="62"/>
      <c r="DV426" s="62"/>
      <c r="DW426" s="62"/>
      <c r="DX426" s="62"/>
      <c r="DY426" s="62"/>
      <c r="DZ426" s="62"/>
      <c r="EA426" s="62"/>
      <c r="EB426" s="62"/>
      <c r="EC426" s="62"/>
      <c r="ED426" s="62"/>
      <c r="EE426" s="62"/>
      <c r="EF426" s="62"/>
      <c r="EG426" s="62"/>
      <c r="EH426" s="62"/>
      <c r="EI426" s="62"/>
      <c r="EJ426" s="62"/>
      <c r="EK426" s="62"/>
      <c r="EL426" s="62"/>
      <c r="EM426" s="62"/>
      <c r="EN426" s="62"/>
    </row>
    <row r="427" spans="43:144" ht="14.4" x14ac:dyDescent="0.3">
      <c r="AQ427" s="62"/>
      <c r="AR427"/>
      <c r="AS427"/>
      <c r="AT427"/>
      <c r="AU427"/>
      <c r="AV427"/>
      <c r="AW427"/>
      <c r="AX427"/>
      <c r="AY427"/>
      <c r="AZ427"/>
      <c r="BA427"/>
      <c r="BB427"/>
      <c r="BC427"/>
      <c r="BD427"/>
      <c r="BE427" s="62"/>
      <c r="BF427" s="62"/>
      <c r="BG427" s="62"/>
      <c r="BH427" s="62"/>
      <c r="BI427" s="62"/>
      <c r="BJ427" s="62"/>
      <c r="BK427" s="62"/>
      <c r="BL427" s="62"/>
      <c r="BM427" s="62"/>
      <c r="BN427" s="62"/>
      <c r="BO427" s="62"/>
      <c r="BP427" s="62"/>
      <c r="BQ427" s="62"/>
      <c r="BR427" s="62"/>
      <c r="BS427" s="62"/>
      <c r="BT427" s="62"/>
      <c r="BU427" s="62"/>
      <c r="BV427" s="62"/>
      <c r="BW427" s="62"/>
      <c r="BX427" s="62"/>
      <c r="BY427" s="62"/>
      <c r="BZ427" s="62"/>
      <c r="CA427" s="62"/>
      <c r="CB427" s="62"/>
      <c r="CC427" s="62"/>
      <c r="CD427" s="62"/>
      <c r="CE427" s="62"/>
      <c r="CF427" s="62"/>
      <c r="CG427" s="62"/>
      <c r="CH427" s="62"/>
      <c r="CI427" s="62"/>
      <c r="CJ427" s="62"/>
      <c r="CK427" s="62"/>
      <c r="CL427" s="62"/>
      <c r="CM427" s="62"/>
      <c r="CN427" s="62"/>
      <c r="CO427" s="62"/>
      <c r="CP427" s="62"/>
      <c r="CQ427" s="62"/>
      <c r="CR427" s="62"/>
      <c r="CS427" s="62"/>
      <c r="CT427" s="62"/>
      <c r="CU427" s="62"/>
      <c r="CV427" s="62"/>
      <c r="CW427" s="62"/>
      <c r="CX427" s="62"/>
      <c r="CY427" s="62"/>
      <c r="CZ427" s="62"/>
      <c r="DA427" s="62"/>
      <c r="DB427" s="62"/>
      <c r="DC427" s="62"/>
      <c r="DD427" s="62"/>
      <c r="DE427" s="62"/>
      <c r="DF427" s="62"/>
      <c r="DG427" s="62"/>
      <c r="DH427" s="62"/>
      <c r="DI427" s="62"/>
      <c r="DJ427" s="62"/>
      <c r="DK427" s="62"/>
      <c r="DL427" s="62"/>
      <c r="DM427" s="62"/>
      <c r="DN427" s="62"/>
      <c r="DO427" s="62"/>
      <c r="DP427" s="62"/>
      <c r="DQ427" s="62"/>
      <c r="DR427" s="62"/>
      <c r="DS427" s="62"/>
      <c r="DT427" s="62"/>
      <c r="DU427" s="62"/>
      <c r="DV427" s="62"/>
      <c r="DW427" s="62"/>
      <c r="DX427" s="62"/>
      <c r="DY427" s="62"/>
      <c r="DZ427" s="62"/>
      <c r="EA427" s="62"/>
      <c r="EB427" s="62"/>
      <c r="EC427" s="62"/>
      <c r="ED427" s="62"/>
      <c r="EE427" s="62"/>
      <c r="EF427" s="62"/>
      <c r="EG427" s="62"/>
      <c r="EH427" s="62"/>
      <c r="EI427" s="62"/>
      <c r="EJ427" s="62"/>
      <c r="EK427" s="62"/>
      <c r="EL427" s="62"/>
      <c r="EM427" s="62"/>
      <c r="EN427" s="62"/>
    </row>
    <row r="428" spans="43:144" ht="14.4" x14ac:dyDescent="0.3">
      <c r="AQ428" s="62"/>
      <c r="AR428"/>
      <c r="AS428"/>
      <c r="AT428"/>
      <c r="AU428"/>
      <c r="AV428"/>
      <c r="AW428"/>
      <c r="AX428"/>
      <c r="AY428"/>
      <c r="AZ428"/>
      <c r="BA428"/>
      <c r="BB428"/>
      <c r="BC428"/>
      <c r="BD428"/>
      <c r="BE428" s="62"/>
      <c r="BF428" s="62"/>
      <c r="BG428" s="62"/>
      <c r="BH428" s="62"/>
      <c r="BI428" s="62"/>
      <c r="BJ428" s="62"/>
      <c r="BK428" s="62"/>
      <c r="BL428" s="62"/>
      <c r="BM428" s="62"/>
      <c r="BN428" s="62"/>
      <c r="BO428" s="62"/>
      <c r="BP428" s="62"/>
      <c r="BQ428" s="62"/>
      <c r="BR428" s="62"/>
      <c r="BS428" s="62"/>
      <c r="BT428" s="62"/>
      <c r="BU428" s="62"/>
      <c r="BV428" s="62"/>
      <c r="BW428" s="62"/>
      <c r="BX428" s="62"/>
      <c r="BY428" s="62"/>
      <c r="BZ428" s="62"/>
      <c r="CA428" s="62"/>
      <c r="CB428" s="62"/>
      <c r="CC428" s="62"/>
      <c r="CD428" s="62"/>
      <c r="CE428" s="62"/>
      <c r="CF428" s="62"/>
      <c r="CG428" s="62"/>
      <c r="CH428" s="62"/>
      <c r="CI428" s="62"/>
      <c r="CJ428" s="62"/>
      <c r="CK428" s="62"/>
      <c r="CL428" s="62"/>
      <c r="CM428" s="62"/>
      <c r="CN428" s="62"/>
      <c r="CO428" s="62"/>
      <c r="CP428" s="62"/>
      <c r="CQ428" s="62"/>
      <c r="CR428" s="62"/>
      <c r="CS428" s="62"/>
      <c r="CT428" s="62"/>
      <c r="CU428" s="62"/>
      <c r="CV428" s="62"/>
      <c r="CW428" s="62"/>
      <c r="CX428" s="62"/>
      <c r="CY428" s="62"/>
      <c r="CZ428" s="62"/>
      <c r="DA428" s="62"/>
      <c r="DB428" s="62"/>
      <c r="DC428" s="62"/>
      <c r="DD428" s="62"/>
      <c r="DE428" s="62"/>
      <c r="DF428" s="62"/>
      <c r="DG428" s="62"/>
      <c r="DH428" s="62"/>
      <c r="DI428" s="62"/>
      <c r="DJ428" s="62"/>
      <c r="DK428" s="62"/>
      <c r="DL428" s="62"/>
      <c r="DM428" s="62"/>
      <c r="DN428" s="62"/>
      <c r="DO428" s="62"/>
      <c r="DP428" s="62"/>
      <c r="DQ428" s="62"/>
      <c r="DR428" s="62"/>
      <c r="DS428" s="62"/>
      <c r="DT428" s="62"/>
      <c r="DU428" s="62"/>
      <c r="DV428" s="62"/>
      <c r="DW428" s="62"/>
      <c r="DX428" s="62"/>
      <c r="DY428" s="62"/>
      <c r="DZ428" s="62"/>
      <c r="EA428" s="62"/>
      <c r="EB428" s="62"/>
      <c r="EC428" s="62"/>
      <c r="ED428" s="62"/>
      <c r="EE428" s="62"/>
      <c r="EF428" s="62"/>
      <c r="EG428" s="62"/>
      <c r="EH428" s="62"/>
      <c r="EI428" s="62"/>
      <c r="EJ428" s="62"/>
      <c r="EK428" s="62"/>
      <c r="EL428" s="62"/>
      <c r="EM428" s="62"/>
      <c r="EN428" s="62"/>
    </row>
    <row r="429" spans="43:144" ht="14.4" x14ac:dyDescent="0.3">
      <c r="AQ429" s="62"/>
      <c r="AR429"/>
      <c r="AS429"/>
      <c r="AT429"/>
      <c r="AU429"/>
      <c r="AV429"/>
      <c r="AW429"/>
      <c r="AX429"/>
      <c r="AY429"/>
      <c r="AZ429"/>
      <c r="BA429"/>
      <c r="BB429"/>
      <c r="BC429"/>
      <c r="BD429"/>
      <c r="BE429" s="62"/>
      <c r="BF429" s="62"/>
      <c r="BG429" s="62"/>
      <c r="BH429" s="62"/>
      <c r="BI429" s="62"/>
      <c r="BJ429" s="62"/>
      <c r="BK429" s="62"/>
      <c r="BL429" s="62"/>
      <c r="BM429" s="62"/>
      <c r="BN429" s="62"/>
      <c r="BO429" s="62"/>
      <c r="BP429" s="62"/>
      <c r="BQ429" s="62"/>
      <c r="BR429" s="62"/>
      <c r="BS429" s="62"/>
      <c r="BT429" s="62"/>
      <c r="BU429" s="62"/>
      <c r="BV429" s="62"/>
      <c r="BW429" s="62"/>
      <c r="BX429" s="62"/>
      <c r="BY429" s="62"/>
      <c r="BZ429" s="62"/>
      <c r="CA429" s="62"/>
      <c r="CB429" s="62"/>
      <c r="CC429" s="62"/>
      <c r="CD429" s="62"/>
      <c r="CE429" s="62"/>
      <c r="CF429" s="62"/>
      <c r="CG429" s="62"/>
      <c r="CH429" s="62"/>
      <c r="CI429" s="62"/>
      <c r="CJ429" s="62"/>
      <c r="CK429" s="62"/>
      <c r="CL429" s="62"/>
      <c r="CM429" s="62"/>
      <c r="CN429" s="62"/>
      <c r="CO429" s="62"/>
      <c r="CP429" s="62"/>
      <c r="CQ429" s="62"/>
      <c r="CR429" s="62"/>
      <c r="CS429" s="62"/>
      <c r="CT429" s="62"/>
      <c r="CU429" s="62"/>
      <c r="CV429" s="62"/>
      <c r="CW429" s="62"/>
      <c r="CX429" s="62"/>
      <c r="CY429" s="62"/>
      <c r="CZ429" s="62"/>
      <c r="DA429" s="62"/>
      <c r="DB429" s="62"/>
      <c r="DC429" s="62"/>
      <c r="DD429" s="62"/>
      <c r="DE429" s="62"/>
      <c r="DF429" s="62"/>
      <c r="DG429" s="62"/>
      <c r="DH429" s="62"/>
      <c r="DI429" s="62"/>
      <c r="DJ429" s="62"/>
      <c r="DK429" s="62"/>
      <c r="DL429" s="62"/>
      <c r="DM429" s="62"/>
      <c r="DN429" s="62"/>
      <c r="DO429" s="62"/>
      <c r="DP429" s="62"/>
      <c r="DQ429" s="62"/>
      <c r="DR429" s="62"/>
      <c r="DS429" s="62"/>
      <c r="DT429" s="62"/>
      <c r="DU429" s="62"/>
      <c r="DV429" s="62"/>
      <c r="DW429" s="62"/>
      <c r="DX429" s="62"/>
      <c r="DY429" s="62"/>
      <c r="DZ429" s="62"/>
      <c r="EA429" s="62"/>
      <c r="EB429" s="62"/>
      <c r="EC429" s="62"/>
      <c r="ED429" s="62"/>
      <c r="EE429" s="62"/>
      <c r="EF429" s="62"/>
      <c r="EG429" s="62"/>
      <c r="EH429" s="62"/>
      <c r="EI429" s="62"/>
      <c r="EJ429" s="62"/>
      <c r="EK429" s="62"/>
      <c r="EL429" s="62"/>
      <c r="EM429" s="62"/>
      <c r="EN429" s="62"/>
    </row>
    <row r="430" spans="43:144" ht="14.4" x14ac:dyDescent="0.3">
      <c r="AQ430" s="62"/>
      <c r="AR430"/>
      <c r="AS430"/>
      <c r="AT430"/>
      <c r="AU430"/>
      <c r="AV430"/>
      <c r="AW430"/>
      <c r="AX430"/>
      <c r="AY430"/>
      <c r="AZ430"/>
      <c r="BA430"/>
      <c r="BB430"/>
      <c r="BC430"/>
      <c r="BD430"/>
      <c r="BE430" s="62"/>
      <c r="BF430" s="62"/>
      <c r="BG430" s="62"/>
      <c r="BH430" s="62"/>
      <c r="BI430" s="62"/>
      <c r="BJ430" s="62"/>
      <c r="BK430" s="62"/>
      <c r="BL430" s="62"/>
      <c r="BM430" s="62"/>
      <c r="BN430" s="62"/>
      <c r="BO430" s="62"/>
      <c r="BP430" s="62"/>
      <c r="BQ430" s="62"/>
      <c r="BR430" s="62"/>
      <c r="BS430" s="62"/>
      <c r="BT430" s="62"/>
      <c r="BU430" s="62"/>
      <c r="BV430" s="62"/>
      <c r="BW430" s="62"/>
      <c r="BX430" s="62"/>
      <c r="BY430" s="62"/>
      <c r="BZ430" s="62"/>
      <c r="CA430" s="62"/>
      <c r="CB430" s="62"/>
      <c r="CC430" s="62"/>
      <c r="CD430" s="62"/>
      <c r="CE430" s="62"/>
      <c r="CF430" s="62"/>
      <c r="CG430" s="62"/>
      <c r="CH430" s="62"/>
      <c r="CI430" s="62"/>
      <c r="CJ430" s="62"/>
      <c r="CK430" s="62"/>
      <c r="CL430" s="62"/>
      <c r="CM430" s="62"/>
      <c r="CN430" s="62"/>
      <c r="CO430" s="62"/>
      <c r="CP430" s="62"/>
      <c r="CQ430" s="62"/>
      <c r="CR430" s="62"/>
      <c r="CS430" s="62"/>
      <c r="CT430" s="62"/>
      <c r="CU430" s="62"/>
      <c r="CV430" s="62"/>
      <c r="CW430" s="62"/>
      <c r="CX430" s="62"/>
      <c r="CY430" s="62"/>
      <c r="CZ430" s="62"/>
      <c r="DA430" s="62"/>
      <c r="DB430" s="62"/>
      <c r="DC430" s="62"/>
      <c r="DD430" s="62"/>
      <c r="DE430" s="62"/>
      <c r="DF430" s="62"/>
      <c r="DG430" s="62"/>
      <c r="DH430" s="62"/>
      <c r="DI430" s="62"/>
      <c r="DJ430" s="62"/>
      <c r="DK430" s="62"/>
      <c r="DL430" s="62"/>
      <c r="DM430" s="62"/>
      <c r="DN430" s="62"/>
      <c r="DO430" s="62"/>
      <c r="DP430" s="62"/>
      <c r="DQ430" s="62"/>
      <c r="DR430" s="62"/>
      <c r="DS430" s="62"/>
      <c r="DT430" s="62"/>
      <c r="DU430" s="62"/>
      <c r="DV430" s="62"/>
      <c r="DW430" s="62"/>
      <c r="DX430" s="62"/>
      <c r="DY430" s="62"/>
      <c r="DZ430" s="62"/>
      <c r="EA430" s="62"/>
      <c r="EB430" s="62"/>
      <c r="EC430" s="62"/>
      <c r="ED430" s="62"/>
      <c r="EE430" s="62"/>
      <c r="EF430" s="62"/>
      <c r="EG430" s="62"/>
      <c r="EH430" s="62"/>
      <c r="EI430" s="62"/>
      <c r="EJ430" s="62"/>
      <c r="EK430" s="62"/>
      <c r="EL430" s="62"/>
      <c r="EM430" s="62"/>
      <c r="EN430" s="62"/>
    </row>
    <row r="431" spans="43:144" ht="14.4" x14ac:dyDescent="0.3">
      <c r="AQ431" s="62"/>
      <c r="AR431"/>
      <c r="AS431"/>
      <c r="AT431"/>
      <c r="AU431"/>
      <c r="AV431"/>
      <c r="AW431"/>
      <c r="AX431"/>
      <c r="AY431"/>
      <c r="AZ431"/>
      <c r="BA431"/>
      <c r="BB431"/>
      <c r="BC431"/>
      <c r="BD431"/>
      <c r="BE431" s="62"/>
      <c r="BF431" s="62"/>
      <c r="BG431" s="62"/>
      <c r="BH431" s="62"/>
      <c r="BI431" s="62"/>
      <c r="BJ431" s="62"/>
      <c r="BK431" s="62"/>
      <c r="BL431" s="62"/>
      <c r="BM431" s="62"/>
      <c r="BN431" s="62"/>
      <c r="BO431" s="62"/>
      <c r="BP431" s="62"/>
      <c r="BQ431" s="62"/>
      <c r="BR431" s="62"/>
      <c r="BS431" s="62"/>
      <c r="BT431" s="62"/>
      <c r="BU431" s="62"/>
      <c r="BV431" s="62"/>
      <c r="BW431" s="62"/>
      <c r="BX431" s="62"/>
      <c r="BY431" s="62"/>
      <c r="BZ431" s="62"/>
      <c r="CA431" s="62"/>
      <c r="CB431" s="62"/>
      <c r="CC431" s="62"/>
      <c r="CD431" s="62"/>
      <c r="CE431" s="62"/>
      <c r="CF431" s="62"/>
      <c r="CG431" s="62"/>
      <c r="CH431" s="62"/>
      <c r="CI431" s="62"/>
      <c r="CJ431" s="62"/>
      <c r="CK431" s="62"/>
      <c r="CL431" s="62"/>
      <c r="CM431" s="62"/>
      <c r="CN431" s="62"/>
      <c r="CO431" s="62"/>
      <c r="CP431" s="62"/>
      <c r="CQ431" s="62"/>
      <c r="CR431" s="62"/>
      <c r="CS431" s="62"/>
      <c r="CT431" s="62"/>
      <c r="CU431" s="62"/>
      <c r="CV431" s="62"/>
      <c r="CW431" s="62"/>
      <c r="CX431" s="62"/>
      <c r="CY431" s="62"/>
      <c r="CZ431" s="62"/>
      <c r="DA431" s="62"/>
      <c r="DB431" s="62"/>
      <c r="DC431" s="62"/>
      <c r="DD431" s="62"/>
      <c r="DE431" s="62"/>
      <c r="DF431" s="62"/>
      <c r="DG431" s="62"/>
      <c r="DH431" s="62"/>
      <c r="DI431" s="62"/>
      <c r="DJ431" s="62"/>
      <c r="DK431" s="62"/>
      <c r="DL431" s="62"/>
      <c r="DM431" s="62"/>
      <c r="DN431" s="62"/>
      <c r="DO431" s="62"/>
      <c r="DP431" s="62"/>
      <c r="DQ431" s="62"/>
      <c r="DR431" s="62"/>
      <c r="DS431" s="62"/>
      <c r="DT431" s="62"/>
      <c r="DU431" s="62"/>
      <c r="DV431" s="62"/>
      <c r="DW431" s="62"/>
      <c r="DX431" s="62"/>
      <c r="DY431" s="62"/>
      <c r="DZ431" s="62"/>
      <c r="EA431" s="62"/>
      <c r="EB431" s="62"/>
      <c r="EC431" s="62"/>
      <c r="ED431" s="62"/>
      <c r="EE431" s="62"/>
      <c r="EF431" s="62"/>
      <c r="EG431" s="62"/>
      <c r="EH431" s="62"/>
      <c r="EI431" s="62"/>
      <c r="EJ431" s="62"/>
      <c r="EK431" s="62"/>
      <c r="EL431" s="62"/>
      <c r="EM431" s="62"/>
      <c r="EN431" s="62"/>
    </row>
    <row r="432" spans="43:144" ht="14.4" x14ac:dyDescent="0.3">
      <c r="AQ432" s="62"/>
      <c r="AR432"/>
      <c r="AS432"/>
      <c r="AT432"/>
      <c r="AU432"/>
      <c r="AV432"/>
      <c r="AW432"/>
      <c r="AX432"/>
      <c r="AY432"/>
      <c r="AZ432"/>
      <c r="BA432"/>
      <c r="BB432"/>
      <c r="BC432"/>
      <c r="BD432"/>
      <c r="BE432" s="62"/>
      <c r="BF432" s="62"/>
      <c r="BG432" s="62"/>
      <c r="BH432" s="62"/>
      <c r="BI432" s="62"/>
      <c r="BJ432" s="62"/>
      <c r="BK432" s="62"/>
      <c r="BL432" s="62"/>
      <c r="BM432" s="62"/>
      <c r="BN432" s="62"/>
      <c r="BO432" s="62"/>
      <c r="BP432" s="62"/>
      <c r="BQ432" s="62"/>
      <c r="BR432" s="62"/>
      <c r="BS432" s="62"/>
      <c r="BT432" s="62"/>
      <c r="BU432" s="62"/>
      <c r="BV432" s="62"/>
      <c r="BW432" s="62"/>
      <c r="BX432" s="62"/>
      <c r="BY432" s="62"/>
      <c r="BZ432" s="62"/>
      <c r="CA432" s="62"/>
      <c r="CB432" s="62"/>
      <c r="CC432" s="62"/>
      <c r="CD432" s="62"/>
      <c r="CE432" s="62"/>
      <c r="CF432" s="62"/>
      <c r="CG432" s="62"/>
      <c r="CH432" s="62"/>
      <c r="CI432" s="62"/>
      <c r="CJ432" s="62"/>
      <c r="CK432" s="62"/>
      <c r="CL432" s="62"/>
      <c r="CM432" s="62"/>
      <c r="CN432" s="62"/>
      <c r="CO432" s="62"/>
      <c r="CP432" s="62"/>
      <c r="CQ432" s="62"/>
      <c r="CR432" s="62"/>
      <c r="CS432" s="62"/>
      <c r="CT432" s="62"/>
      <c r="CU432" s="62"/>
      <c r="CV432" s="62"/>
      <c r="CW432" s="62"/>
      <c r="CX432" s="62"/>
      <c r="CY432" s="62"/>
      <c r="CZ432" s="62"/>
      <c r="DA432" s="62"/>
      <c r="DB432" s="62"/>
      <c r="DC432" s="62"/>
      <c r="DD432" s="62"/>
      <c r="DE432" s="62"/>
      <c r="DF432" s="62"/>
      <c r="DG432" s="62"/>
      <c r="DH432" s="62"/>
      <c r="DI432" s="62"/>
      <c r="DJ432" s="62"/>
      <c r="DK432" s="62"/>
      <c r="DL432" s="62"/>
      <c r="DM432" s="62"/>
      <c r="DN432" s="62"/>
      <c r="DO432" s="62"/>
      <c r="DP432" s="62"/>
      <c r="DQ432" s="62"/>
      <c r="DR432" s="62"/>
      <c r="DS432" s="62"/>
      <c r="DT432" s="62"/>
      <c r="DU432" s="62"/>
      <c r="DV432" s="62"/>
      <c r="DW432" s="62"/>
      <c r="DX432" s="62"/>
      <c r="DY432" s="62"/>
      <c r="DZ432" s="62"/>
      <c r="EA432" s="62"/>
      <c r="EB432" s="62"/>
      <c r="EC432" s="62"/>
      <c r="ED432" s="62"/>
      <c r="EE432" s="62"/>
      <c r="EF432" s="62"/>
      <c r="EG432" s="62"/>
      <c r="EH432" s="62"/>
      <c r="EI432" s="62"/>
      <c r="EJ432" s="62"/>
      <c r="EK432" s="62"/>
      <c r="EL432" s="62"/>
      <c r="EM432" s="62"/>
      <c r="EN432" s="62"/>
    </row>
    <row r="433" spans="43:144" ht="14.4" x14ac:dyDescent="0.3">
      <c r="AQ433" s="62"/>
      <c r="AR433"/>
      <c r="AS433"/>
      <c r="AT433"/>
      <c r="AU433"/>
      <c r="AV433"/>
      <c r="AW433"/>
      <c r="AX433"/>
      <c r="AY433"/>
      <c r="AZ433"/>
      <c r="BA433"/>
      <c r="BB433"/>
      <c r="BC433"/>
      <c r="BD433"/>
      <c r="BE433" s="62"/>
      <c r="BF433" s="62"/>
      <c r="BG433" s="62"/>
      <c r="BH433" s="62"/>
      <c r="BI433" s="62"/>
      <c r="BJ433" s="62"/>
      <c r="BK433" s="62"/>
      <c r="BL433" s="62"/>
      <c r="BM433" s="62"/>
      <c r="BN433" s="62"/>
      <c r="BO433" s="62"/>
      <c r="BP433" s="62"/>
      <c r="BQ433" s="62"/>
      <c r="BR433" s="62"/>
      <c r="BS433" s="62"/>
      <c r="BT433" s="62"/>
      <c r="BU433" s="62"/>
      <c r="BV433" s="62"/>
      <c r="BW433" s="62"/>
      <c r="BX433" s="62"/>
      <c r="BY433" s="62"/>
      <c r="BZ433" s="62"/>
      <c r="CA433" s="62"/>
      <c r="CB433" s="62"/>
      <c r="CC433" s="62"/>
      <c r="CD433" s="62"/>
      <c r="CE433" s="62"/>
      <c r="CF433" s="62"/>
      <c r="CG433" s="62"/>
      <c r="CH433" s="62"/>
      <c r="CI433" s="62"/>
      <c r="CJ433" s="62"/>
      <c r="CK433" s="62"/>
      <c r="CL433" s="62"/>
      <c r="CM433" s="62"/>
      <c r="CN433" s="62"/>
      <c r="CO433" s="62"/>
      <c r="CP433" s="62"/>
      <c r="CQ433" s="62"/>
      <c r="CR433" s="62"/>
      <c r="CS433" s="62"/>
      <c r="CT433" s="62"/>
      <c r="CU433" s="62"/>
      <c r="CV433" s="62"/>
      <c r="CW433" s="62"/>
      <c r="CX433" s="62"/>
      <c r="CY433" s="62"/>
      <c r="CZ433" s="62"/>
      <c r="DA433" s="62"/>
      <c r="DB433" s="62"/>
      <c r="DC433" s="62"/>
      <c r="DD433" s="62"/>
      <c r="DE433" s="62"/>
      <c r="DF433" s="62"/>
      <c r="DG433" s="62"/>
      <c r="DH433" s="62"/>
      <c r="DI433" s="62"/>
      <c r="DJ433" s="62"/>
      <c r="DK433" s="62"/>
      <c r="DL433" s="62"/>
      <c r="DM433" s="62"/>
      <c r="DN433" s="62"/>
      <c r="DO433" s="62"/>
      <c r="DP433" s="62"/>
      <c r="DQ433" s="62"/>
      <c r="DR433" s="62"/>
      <c r="DS433" s="62"/>
      <c r="DT433" s="62"/>
      <c r="DU433" s="62"/>
      <c r="DV433" s="62"/>
      <c r="DW433" s="62"/>
      <c r="DX433" s="62"/>
      <c r="DY433" s="62"/>
      <c r="DZ433" s="62"/>
      <c r="EA433" s="62"/>
      <c r="EB433" s="62"/>
      <c r="EC433" s="62"/>
      <c r="ED433" s="62"/>
      <c r="EE433" s="62"/>
      <c r="EF433" s="62"/>
      <c r="EG433" s="62"/>
      <c r="EH433" s="62"/>
      <c r="EI433" s="62"/>
      <c r="EJ433" s="62"/>
      <c r="EK433" s="62"/>
      <c r="EL433" s="62"/>
      <c r="EM433" s="62"/>
      <c r="EN433" s="62"/>
    </row>
    <row r="434" spans="43:144" ht="14.4" x14ac:dyDescent="0.3">
      <c r="AQ434" s="62"/>
      <c r="AR434"/>
      <c r="AS434"/>
      <c r="AT434"/>
      <c r="AU434"/>
      <c r="AV434"/>
      <c r="AW434"/>
      <c r="AX434"/>
      <c r="AY434"/>
      <c r="AZ434"/>
      <c r="BA434"/>
      <c r="BB434"/>
      <c r="BC434"/>
      <c r="BD434"/>
      <c r="BE434" s="62"/>
      <c r="BF434" s="62"/>
      <c r="BG434" s="62"/>
      <c r="BH434" s="62"/>
      <c r="BI434" s="62"/>
      <c r="BJ434" s="62"/>
      <c r="BK434" s="62"/>
      <c r="BL434" s="62"/>
      <c r="BM434" s="62"/>
      <c r="BN434" s="62"/>
      <c r="BO434" s="62"/>
      <c r="BP434" s="62"/>
      <c r="BQ434" s="62"/>
      <c r="BR434" s="62"/>
      <c r="BS434" s="62"/>
      <c r="BT434" s="62"/>
      <c r="BU434" s="62"/>
      <c r="BV434" s="62"/>
      <c r="BW434" s="62"/>
      <c r="BX434" s="62"/>
      <c r="BY434" s="62"/>
      <c r="BZ434" s="62"/>
      <c r="CA434" s="62"/>
      <c r="CB434" s="62"/>
      <c r="CC434" s="62"/>
      <c r="CD434" s="62"/>
      <c r="CE434" s="62"/>
      <c r="CF434" s="62"/>
      <c r="CG434" s="62"/>
      <c r="CH434" s="62"/>
      <c r="CI434" s="62"/>
      <c r="CJ434" s="62"/>
      <c r="CK434" s="62"/>
      <c r="CL434" s="62"/>
      <c r="CM434" s="62"/>
      <c r="CN434" s="62"/>
      <c r="CO434" s="62"/>
      <c r="CP434" s="62"/>
      <c r="CQ434" s="62"/>
      <c r="CR434" s="62"/>
      <c r="CS434" s="62"/>
      <c r="CT434" s="62"/>
      <c r="CU434" s="62"/>
      <c r="CV434" s="62"/>
      <c r="CW434" s="62"/>
      <c r="CX434" s="62"/>
      <c r="CY434" s="62"/>
      <c r="CZ434" s="62"/>
      <c r="DA434" s="62"/>
      <c r="DB434" s="62"/>
      <c r="DC434" s="62"/>
      <c r="DD434" s="62"/>
      <c r="DE434" s="62"/>
      <c r="DF434" s="62"/>
      <c r="DG434" s="62"/>
      <c r="DH434" s="62"/>
      <c r="DI434" s="62"/>
      <c r="DJ434" s="62"/>
      <c r="DK434" s="62"/>
      <c r="DL434" s="62"/>
      <c r="DM434" s="62"/>
      <c r="DN434" s="62"/>
      <c r="DO434" s="62"/>
      <c r="DP434" s="62"/>
      <c r="DQ434" s="62"/>
      <c r="DR434" s="62"/>
      <c r="DS434" s="62"/>
      <c r="DT434" s="62"/>
      <c r="DU434" s="62"/>
      <c r="DV434" s="62"/>
      <c r="DW434" s="62"/>
      <c r="DX434" s="62"/>
      <c r="DY434" s="62"/>
      <c r="DZ434" s="62"/>
      <c r="EA434" s="62"/>
      <c r="EB434" s="62"/>
      <c r="EC434" s="62"/>
      <c r="ED434" s="62"/>
      <c r="EE434" s="62"/>
      <c r="EF434" s="62"/>
      <c r="EG434" s="62"/>
      <c r="EH434" s="62"/>
      <c r="EI434" s="62"/>
      <c r="EJ434" s="62"/>
      <c r="EK434" s="62"/>
      <c r="EL434" s="62"/>
      <c r="EM434" s="62"/>
      <c r="EN434" s="62"/>
    </row>
    <row r="435" spans="43:144" ht="14.4" x14ac:dyDescent="0.3">
      <c r="AQ435" s="62"/>
      <c r="AR435"/>
      <c r="AS435"/>
      <c r="AT435"/>
      <c r="AU435"/>
      <c r="AV435"/>
      <c r="AW435"/>
      <c r="AX435"/>
      <c r="AY435"/>
      <c r="AZ435"/>
      <c r="BA435"/>
      <c r="BB435"/>
      <c r="BC435"/>
      <c r="BD435"/>
      <c r="BE435" s="62"/>
      <c r="BF435" s="62"/>
      <c r="BG435" s="62"/>
      <c r="BH435" s="62"/>
      <c r="BI435" s="62"/>
      <c r="BJ435" s="62"/>
      <c r="BK435" s="62"/>
      <c r="BL435" s="62"/>
      <c r="BM435" s="62"/>
      <c r="BN435" s="62"/>
      <c r="BO435" s="62"/>
      <c r="BP435" s="62"/>
      <c r="BQ435" s="62"/>
      <c r="BR435" s="62"/>
      <c r="BS435" s="62"/>
      <c r="BT435" s="62"/>
      <c r="BU435" s="62"/>
      <c r="BV435" s="62"/>
      <c r="BW435" s="62"/>
      <c r="BX435" s="62"/>
      <c r="BY435" s="62"/>
      <c r="BZ435" s="62"/>
      <c r="CA435" s="62"/>
      <c r="CB435" s="62"/>
      <c r="CC435" s="62"/>
      <c r="CD435" s="62"/>
      <c r="CE435" s="62"/>
      <c r="CF435" s="62"/>
      <c r="CG435" s="62"/>
      <c r="CH435" s="62"/>
      <c r="CI435" s="62"/>
      <c r="CJ435" s="62"/>
      <c r="CK435" s="62"/>
      <c r="CL435" s="62"/>
      <c r="CM435" s="62"/>
      <c r="CN435" s="62"/>
      <c r="CO435" s="62"/>
      <c r="CP435" s="62"/>
      <c r="CQ435" s="62"/>
      <c r="CR435" s="62"/>
      <c r="CS435" s="62"/>
      <c r="CT435" s="62"/>
      <c r="CU435" s="62"/>
      <c r="CV435" s="62"/>
      <c r="CW435" s="62"/>
      <c r="CX435" s="62"/>
      <c r="CY435" s="62"/>
      <c r="CZ435" s="62"/>
      <c r="DA435" s="62"/>
      <c r="DB435" s="62"/>
      <c r="DC435" s="62"/>
      <c r="DD435" s="62"/>
      <c r="DE435" s="62"/>
      <c r="DF435" s="62"/>
      <c r="DG435" s="62"/>
      <c r="DH435" s="62"/>
      <c r="DI435" s="62"/>
      <c r="DJ435" s="62"/>
      <c r="DK435" s="62"/>
      <c r="DL435" s="62"/>
      <c r="DM435" s="62"/>
      <c r="DN435" s="62"/>
      <c r="DO435" s="62"/>
      <c r="DP435" s="62"/>
      <c r="DQ435" s="62"/>
      <c r="DR435" s="62"/>
      <c r="DS435" s="62"/>
      <c r="DT435" s="62"/>
      <c r="DU435" s="62"/>
      <c r="DV435" s="62"/>
      <c r="DW435" s="62"/>
      <c r="DX435" s="62"/>
      <c r="DY435" s="62"/>
      <c r="DZ435" s="62"/>
      <c r="EA435" s="62"/>
      <c r="EB435" s="62"/>
      <c r="EC435" s="62"/>
      <c r="ED435" s="62"/>
      <c r="EE435" s="62"/>
      <c r="EF435" s="62"/>
      <c r="EG435" s="62"/>
      <c r="EH435" s="62"/>
      <c r="EI435" s="62"/>
      <c r="EJ435" s="62"/>
      <c r="EK435" s="62"/>
      <c r="EL435" s="62"/>
      <c r="EM435" s="62"/>
      <c r="EN435" s="62"/>
    </row>
    <row r="436" spans="43:144" ht="14.4" x14ac:dyDescent="0.3">
      <c r="AQ436" s="62"/>
      <c r="AR436"/>
      <c r="AS436"/>
      <c r="AT436"/>
      <c r="AU436"/>
      <c r="AV436"/>
      <c r="AW436"/>
      <c r="AX436"/>
      <c r="AY436"/>
      <c r="AZ436"/>
      <c r="BA436"/>
      <c r="BB436"/>
      <c r="BC436"/>
      <c r="BD436"/>
      <c r="BE436" s="62"/>
      <c r="BF436" s="62"/>
      <c r="BG436" s="62"/>
      <c r="BH436" s="62"/>
      <c r="BI436" s="62"/>
      <c r="BJ436" s="62"/>
      <c r="BK436" s="62"/>
      <c r="BL436" s="62"/>
      <c r="BM436" s="62"/>
      <c r="BN436" s="62"/>
      <c r="BO436" s="62"/>
      <c r="BP436" s="62"/>
      <c r="BQ436" s="62"/>
      <c r="BR436" s="62"/>
      <c r="BS436" s="62"/>
      <c r="BT436" s="62"/>
      <c r="BU436" s="62"/>
      <c r="BV436" s="62"/>
      <c r="BW436" s="62"/>
      <c r="BX436" s="62"/>
      <c r="BY436" s="62"/>
      <c r="BZ436" s="62"/>
      <c r="CA436" s="62"/>
      <c r="CB436" s="62"/>
      <c r="CC436" s="62"/>
      <c r="CD436" s="62"/>
      <c r="CE436" s="62"/>
      <c r="CF436" s="62"/>
      <c r="CG436" s="62"/>
      <c r="CH436" s="62"/>
      <c r="CI436" s="62"/>
      <c r="CJ436" s="62"/>
      <c r="CK436" s="62"/>
      <c r="CL436" s="62"/>
      <c r="CM436" s="62"/>
      <c r="CN436" s="62"/>
      <c r="CO436" s="62"/>
      <c r="CP436" s="62"/>
      <c r="CQ436" s="62"/>
      <c r="CR436" s="62"/>
      <c r="CS436" s="62"/>
      <c r="CT436" s="62"/>
      <c r="CU436" s="62"/>
      <c r="CV436" s="62"/>
      <c r="CW436" s="62"/>
      <c r="CX436" s="62"/>
      <c r="CY436" s="62"/>
      <c r="CZ436" s="62"/>
      <c r="DA436" s="62"/>
      <c r="DB436" s="62"/>
      <c r="DC436" s="62"/>
      <c r="DD436" s="62"/>
      <c r="DE436" s="62"/>
      <c r="DF436" s="62"/>
      <c r="DG436" s="62"/>
      <c r="DH436" s="62"/>
      <c r="DI436" s="62"/>
      <c r="DJ436" s="62"/>
      <c r="DK436" s="62"/>
      <c r="DL436" s="62"/>
      <c r="DM436" s="62"/>
      <c r="DN436" s="62"/>
      <c r="DO436" s="62"/>
      <c r="DP436" s="62"/>
      <c r="DQ436" s="62"/>
      <c r="DR436" s="62"/>
      <c r="DS436" s="62"/>
      <c r="DT436" s="62"/>
      <c r="DU436" s="62"/>
      <c r="DV436" s="62"/>
      <c r="DW436" s="62"/>
      <c r="DX436" s="62"/>
      <c r="DY436" s="62"/>
      <c r="DZ436" s="62"/>
      <c r="EA436" s="62"/>
      <c r="EB436" s="62"/>
      <c r="EC436" s="62"/>
      <c r="ED436" s="62"/>
      <c r="EE436" s="62"/>
      <c r="EF436" s="62"/>
      <c r="EG436" s="62"/>
      <c r="EH436" s="62"/>
      <c r="EI436" s="62"/>
      <c r="EJ436" s="62"/>
      <c r="EK436" s="62"/>
      <c r="EL436" s="62"/>
      <c r="EM436" s="62"/>
      <c r="EN436" s="62"/>
    </row>
    <row r="437" spans="43:144" ht="14.4" x14ac:dyDescent="0.3">
      <c r="AQ437" s="62"/>
      <c r="AR437"/>
      <c r="AS437"/>
      <c r="AT437"/>
      <c r="AU437"/>
      <c r="AV437"/>
      <c r="AW437"/>
      <c r="AX437"/>
      <c r="AY437"/>
      <c r="AZ437"/>
      <c r="BA437"/>
      <c r="BB437"/>
      <c r="BC437"/>
      <c r="BD437"/>
      <c r="BE437" s="62"/>
      <c r="BF437" s="62"/>
      <c r="BG437" s="62"/>
      <c r="BH437" s="62"/>
      <c r="BI437" s="62"/>
      <c r="BJ437" s="62"/>
      <c r="BK437" s="62"/>
      <c r="BL437" s="62"/>
      <c r="BM437" s="62"/>
      <c r="BN437" s="62"/>
      <c r="BO437" s="62"/>
      <c r="BP437" s="62"/>
      <c r="BQ437" s="62"/>
      <c r="BR437" s="62"/>
      <c r="BS437" s="62"/>
      <c r="BT437" s="62"/>
      <c r="BU437" s="62"/>
      <c r="BV437" s="62"/>
      <c r="BW437" s="62"/>
      <c r="BX437" s="62"/>
      <c r="BY437" s="62"/>
      <c r="BZ437" s="62"/>
      <c r="CA437" s="62"/>
      <c r="CB437" s="62"/>
      <c r="CC437" s="62"/>
      <c r="CD437" s="62"/>
      <c r="CE437" s="62"/>
      <c r="CF437" s="62"/>
      <c r="CG437" s="62"/>
      <c r="CH437" s="62"/>
      <c r="CI437" s="62"/>
      <c r="CJ437" s="62"/>
      <c r="CK437" s="62"/>
      <c r="CL437" s="62"/>
      <c r="CM437" s="62"/>
      <c r="CN437" s="62"/>
      <c r="CO437" s="62"/>
      <c r="CP437" s="62"/>
      <c r="CQ437" s="62"/>
      <c r="CR437" s="62"/>
      <c r="CS437" s="62"/>
      <c r="CT437" s="62"/>
      <c r="CU437" s="62"/>
      <c r="CV437" s="62"/>
      <c r="CW437" s="62"/>
      <c r="CX437" s="62"/>
      <c r="CY437" s="62"/>
      <c r="CZ437" s="62"/>
      <c r="DA437" s="62"/>
      <c r="DB437" s="62"/>
      <c r="DC437" s="62"/>
      <c r="DD437" s="62"/>
      <c r="DE437" s="62"/>
      <c r="DF437" s="62"/>
      <c r="DG437" s="62"/>
      <c r="DH437" s="62"/>
      <c r="DI437" s="62"/>
      <c r="DJ437" s="62"/>
      <c r="DK437" s="62"/>
      <c r="DL437" s="62"/>
      <c r="DM437" s="62"/>
      <c r="DN437" s="62"/>
      <c r="DO437" s="62"/>
      <c r="DP437" s="62"/>
      <c r="DQ437" s="62"/>
      <c r="DR437" s="62"/>
      <c r="DS437" s="62"/>
      <c r="DT437" s="62"/>
      <c r="DU437" s="62"/>
      <c r="DV437" s="62"/>
      <c r="DW437" s="62"/>
      <c r="DX437" s="62"/>
      <c r="DY437" s="62"/>
      <c r="DZ437" s="62"/>
      <c r="EA437" s="62"/>
      <c r="EB437" s="62"/>
      <c r="EC437" s="62"/>
      <c r="ED437" s="62"/>
      <c r="EE437" s="62"/>
      <c r="EF437" s="62"/>
      <c r="EG437" s="62"/>
      <c r="EH437" s="62"/>
      <c r="EI437" s="62"/>
      <c r="EJ437" s="62"/>
      <c r="EK437" s="62"/>
      <c r="EL437" s="62"/>
      <c r="EM437" s="62"/>
      <c r="EN437" s="62"/>
    </row>
    <row r="438" spans="43:144" ht="14.4" x14ac:dyDescent="0.3">
      <c r="AQ438" s="62"/>
      <c r="AR438"/>
      <c r="AS438"/>
      <c r="AT438"/>
      <c r="AU438"/>
      <c r="AV438"/>
      <c r="AW438"/>
      <c r="AX438"/>
      <c r="AY438"/>
      <c r="AZ438"/>
      <c r="BA438"/>
      <c r="BB438"/>
      <c r="BC438"/>
      <c r="BD438"/>
      <c r="BE438" s="62"/>
      <c r="BF438" s="62"/>
      <c r="BG438" s="62"/>
      <c r="BH438" s="62"/>
      <c r="BI438" s="62"/>
      <c r="BJ438" s="62"/>
      <c r="BK438" s="62"/>
      <c r="BL438" s="62"/>
      <c r="BM438" s="62"/>
      <c r="BN438" s="62"/>
      <c r="BO438" s="62"/>
      <c r="BP438" s="62"/>
      <c r="BQ438" s="62"/>
      <c r="BR438" s="62"/>
      <c r="BS438" s="62"/>
      <c r="BT438" s="62"/>
      <c r="BU438" s="62"/>
      <c r="BV438" s="62"/>
      <c r="BW438" s="62"/>
      <c r="BX438" s="62"/>
      <c r="BY438" s="62"/>
      <c r="BZ438" s="62"/>
      <c r="CA438" s="62"/>
      <c r="CB438" s="62"/>
      <c r="CC438" s="62"/>
      <c r="CD438" s="62"/>
      <c r="CE438" s="62"/>
      <c r="CF438" s="62"/>
      <c r="CG438" s="62"/>
      <c r="CH438" s="62"/>
      <c r="CI438" s="62"/>
      <c r="CJ438" s="62"/>
      <c r="CK438" s="62"/>
      <c r="CL438" s="62"/>
      <c r="CM438" s="62"/>
      <c r="CN438" s="62"/>
      <c r="CO438" s="62"/>
      <c r="CP438" s="62"/>
      <c r="CQ438" s="62"/>
      <c r="CR438" s="62"/>
      <c r="CS438" s="62"/>
      <c r="CT438" s="62"/>
      <c r="CU438" s="62"/>
      <c r="CV438" s="62"/>
      <c r="CW438" s="62"/>
      <c r="CX438" s="62"/>
      <c r="CY438" s="62"/>
      <c r="CZ438" s="62"/>
      <c r="DA438" s="62"/>
      <c r="DB438" s="62"/>
      <c r="DC438" s="62"/>
      <c r="DD438" s="62"/>
      <c r="DE438" s="62"/>
      <c r="DF438" s="62"/>
      <c r="DG438" s="62"/>
      <c r="DH438" s="62"/>
      <c r="DI438" s="62"/>
      <c r="DJ438" s="62"/>
      <c r="DK438" s="62"/>
      <c r="DL438" s="62"/>
      <c r="DM438" s="62"/>
      <c r="DN438" s="62"/>
      <c r="DO438" s="62"/>
      <c r="DP438" s="62"/>
      <c r="DQ438" s="62"/>
      <c r="DR438" s="62"/>
      <c r="DS438" s="62"/>
      <c r="DT438" s="62"/>
      <c r="DU438" s="62"/>
      <c r="DV438" s="62"/>
      <c r="DW438" s="62"/>
      <c r="DX438" s="62"/>
      <c r="DY438" s="62"/>
      <c r="DZ438" s="62"/>
      <c r="EA438" s="62"/>
      <c r="EB438" s="62"/>
      <c r="EC438" s="62"/>
      <c r="ED438" s="62"/>
      <c r="EE438" s="62"/>
      <c r="EF438" s="62"/>
      <c r="EG438" s="62"/>
      <c r="EH438" s="62"/>
      <c r="EI438" s="62"/>
      <c r="EJ438" s="62"/>
      <c r="EK438" s="62"/>
      <c r="EL438" s="62"/>
      <c r="EM438" s="62"/>
      <c r="EN438" s="62"/>
    </row>
    <row r="439" spans="43:144" ht="14.4" x14ac:dyDescent="0.3">
      <c r="AQ439" s="62"/>
      <c r="AR439"/>
      <c r="AS439"/>
      <c r="AT439"/>
      <c r="AU439"/>
      <c r="AV439"/>
      <c r="AW439"/>
      <c r="AX439"/>
      <c r="AY439"/>
      <c r="AZ439"/>
      <c r="BA439"/>
      <c r="BB439"/>
      <c r="BC439"/>
      <c r="BD439"/>
      <c r="BE439" s="62"/>
      <c r="BF439" s="62"/>
      <c r="BG439" s="62"/>
      <c r="BH439" s="62"/>
      <c r="BI439" s="62"/>
      <c r="BJ439" s="62"/>
      <c r="BK439" s="62"/>
      <c r="BL439" s="62"/>
      <c r="BM439" s="62"/>
      <c r="BN439" s="62"/>
      <c r="BO439" s="62"/>
      <c r="BP439" s="62"/>
      <c r="BQ439" s="62"/>
      <c r="BR439" s="62"/>
      <c r="BS439" s="62"/>
      <c r="BT439" s="62"/>
      <c r="BU439" s="62"/>
      <c r="BV439" s="62"/>
      <c r="BW439" s="62"/>
      <c r="BX439" s="62"/>
      <c r="BY439" s="62"/>
      <c r="BZ439" s="62"/>
      <c r="CA439" s="62"/>
      <c r="CB439" s="62"/>
      <c r="CC439" s="62"/>
      <c r="CD439" s="62"/>
      <c r="CE439" s="62"/>
      <c r="CF439" s="62"/>
      <c r="CG439" s="62"/>
      <c r="CH439" s="62"/>
      <c r="CI439" s="62"/>
      <c r="CJ439" s="62"/>
      <c r="CK439" s="62"/>
      <c r="CL439" s="62"/>
      <c r="CM439" s="62"/>
      <c r="CN439" s="62"/>
      <c r="CO439" s="62"/>
      <c r="CP439" s="62"/>
      <c r="CQ439" s="62"/>
      <c r="CR439" s="62"/>
      <c r="CS439" s="62"/>
      <c r="CT439" s="62"/>
      <c r="CU439" s="62"/>
      <c r="CV439" s="62"/>
      <c r="CW439" s="62"/>
      <c r="CX439" s="62"/>
      <c r="CY439" s="62"/>
      <c r="CZ439" s="62"/>
      <c r="DA439" s="62"/>
      <c r="DB439" s="62"/>
      <c r="DC439" s="62"/>
      <c r="DD439" s="62"/>
      <c r="DE439" s="62"/>
      <c r="DF439" s="62"/>
      <c r="DG439" s="62"/>
      <c r="DH439" s="62"/>
      <c r="DI439" s="62"/>
      <c r="DJ439" s="62"/>
      <c r="DK439" s="62"/>
      <c r="DL439" s="62"/>
      <c r="DM439" s="62"/>
      <c r="DN439" s="62"/>
      <c r="DO439" s="62"/>
      <c r="DP439" s="62"/>
      <c r="DQ439" s="62"/>
      <c r="DR439" s="62"/>
      <c r="DS439" s="62"/>
      <c r="DT439" s="62"/>
      <c r="DU439" s="62"/>
      <c r="DV439" s="62"/>
      <c r="DW439" s="62"/>
      <c r="DX439" s="62"/>
      <c r="DY439" s="62"/>
      <c r="DZ439" s="62"/>
      <c r="EA439" s="62"/>
      <c r="EB439" s="62"/>
      <c r="EC439" s="62"/>
      <c r="ED439" s="62"/>
      <c r="EE439" s="62"/>
      <c r="EF439" s="62"/>
      <c r="EG439" s="62"/>
      <c r="EH439" s="62"/>
      <c r="EI439" s="62"/>
      <c r="EJ439" s="62"/>
      <c r="EK439" s="62"/>
      <c r="EL439" s="62"/>
      <c r="EM439" s="62"/>
      <c r="EN439" s="62"/>
    </row>
    <row r="440" spans="43:144" ht="14.4" x14ac:dyDescent="0.3">
      <c r="AQ440" s="62"/>
      <c r="AR440"/>
      <c r="AS440"/>
      <c r="AT440"/>
      <c r="AU440"/>
      <c r="AV440"/>
      <c r="AW440"/>
      <c r="AX440"/>
      <c r="AY440"/>
      <c r="AZ440"/>
      <c r="BA440"/>
      <c r="BB440"/>
      <c r="BC440"/>
      <c r="BD440"/>
      <c r="BE440" s="62"/>
      <c r="BF440" s="62"/>
      <c r="BG440" s="62"/>
      <c r="BH440" s="62"/>
      <c r="BI440" s="62"/>
      <c r="BJ440" s="62"/>
      <c r="BK440" s="62"/>
      <c r="BL440" s="62"/>
      <c r="BM440" s="62"/>
      <c r="BN440" s="62"/>
      <c r="BO440" s="62"/>
      <c r="BP440" s="62"/>
      <c r="BQ440" s="62"/>
      <c r="BR440" s="62"/>
      <c r="BS440" s="62"/>
      <c r="BT440" s="62"/>
      <c r="BU440" s="62"/>
      <c r="BV440" s="62"/>
      <c r="BW440" s="62"/>
      <c r="BX440" s="62"/>
      <c r="BY440" s="62"/>
      <c r="BZ440" s="62"/>
      <c r="CA440" s="62"/>
      <c r="CB440" s="62"/>
      <c r="CC440" s="62"/>
      <c r="CD440" s="62"/>
      <c r="CE440" s="62"/>
      <c r="CF440" s="62"/>
      <c r="CG440" s="62"/>
      <c r="CH440" s="62"/>
      <c r="CI440" s="62"/>
      <c r="CJ440" s="62"/>
      <c r="CK440" s="62"/>
      <c r="CL440" s="62"/>
      <c r="CM440" s="62"/>
      <c r="CN440" s="62"/>
      <c r="CO440" s="62"/>
      <c r="CP440" s="62"/>
      <c r="CQ440" s="62"/>
      <c r="CR440" s="62"/>
      <c r="CS440" s="62"/>
      <c r="CT440" s="62"/>
      <c r="CU440" s="62"/>
      <c r="CV440" s="62"/>
      <c r="CW440" s="62"/>
      <c r="CX440" s="62"/>
      <c r="CY440" s="62"/>
      <c r="CZ440" s="62"/>
      <c r="DA440" s="62"/>
      <c r="DB440" s="62"/>
      <c r="DC440" s="62"/>
      <c r="DD440" s="62"/>
      <c r="DE440" s="62"/>
      <c r="DF440" s="62"/>
      <c r="DG440" s="62"/>
      <c r="DH440" s="62"/>
      <c r="DI440" s="62"/>
      <c r="DJ440" s="62"/>
      <c r="DK440" s="62"/>
      <c r="DL440" s="62"/>
      <c r="DM440" s="62"/>
      <c r="DN440" s="62"/>
      <c r="DO440" s="62"/>
      <c r="DP440" s="62"/>
      <c r="DQ440" s="62"/>
      <c r="DR440" s="62"/>
      <c r="DS440" s="62"/>
      <c r="DT440" s="62"/>
      <c r="DU440" s="62"/>
      <c r="DV440" s="62"/>
      <c r="DW440" s="62"/>
      <c r="DX440" s="62"/>
      <c r="DY440" s="62"/>
      <c r="DZ440" s="62"/>
      <c r="EA440" s="62"/>
      <c r="EB440" s="62"/>
      <c r="EC440" s="62"/>
      <c r="ED440" s="62"/>
      <c r="EE440" s="62"/>
      <c r="EF440" s="62"/>
      <c r="EG440" s="62"/>
      <c r="EH440" s="62"/>
      <c r="EI440" s="62"/>
      <c r="EJ440" s="62"/>
      <c r="EK440" s="62"/>
      <c r="EL440" s="62"/>
      <c r="EM440" s="62"/>
      <c r="EN440" s="62"/>
    </row>
    <row r="441" spans="43:144" ht="14.4" x14ac:dyDescent="0.3">
      <c r="AQ441" s="62"/>
      <c r="AR441"/>
      <c r="AS441"/>
      <c r="AT441"/>
      <c r="AU441"/>
      <c r="AV441"/>
      <c r="AW441"/>
      <c r="AX441"/>
      <c r="AY441"/>
      <c r="AZ441"/>
      <c r="BA441"/>
      <c r="BB441"/>
      <c r="BC441"/>
      <c r="BD441"/>
      <c r="BE441" s="62"/>
      <c r="BF441" s="62"/>
      <c r="BG441" s="62"/>
      <c r="BH441" s="62"/>
      <c r="BI441" s="62"/>
      <c r="BJ441" s="62"/>
      <c r="BK441" s="62"/>
      <c r="BL441" s="62"/>
      <c r="BM441" s="62"/>
      <c r="BN441" s="62"/>
      <c r="BO441" s="62"/>
      <c r="BP441" s="62"/>
      <c r="BQ441" s="62"/>
      <c r="BR441" s="62"/>
      <c r="BS441" s="62"/>
      <c r="BT441" s="62"/>
      <c r="BU441" s="62"/>
      <c r="BV441" s="62"/>
      <c r="BW441" s="62"/>
      <c r="BX441" s="62"/>
      <c r="BY441" s="62"/>
      <c r="BZ441" s="62"/>
      <c r="CA441" s="62"/>
      <c r="CB441" s="62"/>
      <c r="CC441" s="62"/>
      <c r="CD441" s="62"/>
      <c r="CE441" s="62"/>
      <c r="CF441" s="62"/>
      <c r="CG441" s="62"/>
      <c r="CH441" s="62"/>
      <c r="CI441" s="62"/>
      <c r="CJ441" s="62"/>
      <c r="CK441" s="62"/>
      <c r="CL441" s="62"/>
      <c r="CM441" s="62"/>
      <c r="CN441" s="62"/>
      <c r="CO441" s="62"/>
      <c r="CP441" s="62"/>
      <c r="CQ441" s="62"/>
      <c r="CR441" s="62"/>
      <c r="CS441" s="62"/>
      <c r="CT441" s="62"/>
      <c r="CU441" s="62"/>
      <c r="CV441" s="62"/>
      <c r="CW441" s="62"/>
      <c r="CX441" s="62"/>
      <c r="CY441" s="62"/>
      <c r="CZ441" s="62"/>
      <c r="DA441" s="62"/>
      <c r="DB441" s="62"/>
      <c r="DC441" s="62"/>
      <c r="DD441" s="62"/>
      <c r="DE441" s="62"/>
      <c r="DF441" s="62"/>
      <c r="DG441" s="62"/>
      <c r="DH441" s="62"/>
      <c r="DI441" s="62"/>
      <c r="DJ441" s="62"/>
      <c r="DK441" s="62"/>
      <c r="DL441" s="62"/>
      <c r="DM441" s="62"/>
      <c r="DN441" s="62"/>
      <c r="DO441" s="62"/>
      <c r="DP441" s="62"/>
      <c r="DQ441" s="62"/>
      <c r="DR441" s="62"/>
      <c r="DS441" s="62"/>
      <c r="DT441" s="62"/>
      <c r="DU441" s="62"/>
      <c r="DV441" s="62"/>
      <c r="DW441" s="62"/>
      <c r="DX441" s="62"/>
      <c r="DY441" s="62"/>
      <c r="DZ441" s="62"/>
      <c r="EA441" s="62"/>
      <c r="EB441" s="62"/>
      <c r="EC441" s="62"/>
      <c r="ED441" s="62"/>
      <c r="EE441" s="62"/>
      <c r="EF441" s="62"/>
      <c r="EG441" s="62"/>
      <c r="EH441" s="62"/>
      <c r="EI441" s="62"/>
      <c r="EJ441" s="62"/>
      <c r="EK441" s="62"/>
      <c r="EL441" s="62"/>
      <c r="EM441" s="62"/>
      <c r="EN441" s="62"/>
    </row>
    <row r="442" spans="43:144" ht="14.4" x14ac:dyDescent="0.3">
      <c r="AQ442" s="62"/>
      <c r="AR442"/>
      <c r="AS442"/>
      <c r="AT442"/>
      <c r="AU442"/>
      <c r="AV442"/>
      <c r="AW442"/>
      <c r="AX442"/>
      <c r="AY442"/>
      <c r="AZ442"/>
      <c r="BA442"/>
      <c r="BB442"/>
      <c r="BC442"/>
      <c r="BD442"/>
      <c r="BE442" s="62"/>
      <c r="BF442" s="62"/>
      <c r="BG442" s="62"/>
      <c r="BH442" s="62"/>
      <c r="BI442" s="62"/>
      <c r="BJ442" s="62"/>
      <c r="BK442" s="62"/>
      <c r="BL442" s="62"/>
      <c r="BM442" s="62"/>
      <c r="BN442" s="62"/>
      <c r="BO442" s="62"/>
      <c r="BP442" s="62"/>
      <c r="BQ442" s="62"/>
      <c r="BR442" s="62"/>
      <c r="BS442" s="62"/>
      <c r="BT442" s="62"/>
      <c r="BU442" s="62"/>
      <c r="BV442" s="62"/>
      <c r="BW442" s="62"/>
      <c r="BX442" s="62"/>
      <c r="BY442" s="62"/>
      <c r="BZ442" s="62"/>
      <c r="CA442" s="62"/>
      <c r="CB442" s="62"/>
      <c r="CC442" s="62"/>
      <c r="CD442" s="62"/>
      <c r="CE442" s="62"/>
      <c r="CF442" s="62"/>
      <c r="CG442" s="62"/>
      <c r="CH442" s="62"/>
      <c r="CI442" s="62"/>
      <c r="CJ442" s="62"/>
      <c r="CK442" s="62"/>
      <c r="CL442" s="62"/>
      <c r="CM442" s="62"/>
      <c r="CN442" s="62"/>
      <c r="CO442" s="62"/>
      <c r="CP442" s="62"/>
      <c r="CQ442" s="62"/>
      <c r="CR442" s="62"/>
      <c r="CS442" s="62"/>
      <c r="CT442" s="62"/>
      <c r="CU442" s="62"/>
      <c r="CV442" s="62"/>
      <c r="CW442" s="62"/>
      <c r="CX442" s="62"/>
      <c r="CY442" s="62"/>
      <c r="CZ442" s="62"/>
      <c r="DA442" s="62"/>
      <c r="DB442" s="62"/>
      <c r="DC442" s="62"/>
      <c r="DD442" s="62"/>
      <c r="DE442" s="62"/>
      <c r="DF442" s="62"/>
      <c r="DG442" s="62"/>
      <c r="DH442" s="62"/>
      <c r="DI442" s="62"/>
      <c r="DJ442" s="62"/>
      <c r="DK442" s="62"/>
      <c r="DL442" s="62"/>
      <c r="DM442" s="62"/>
      <c r="DN442" s="62"/>
      <c r="DO442" s="62"/>
      <c r="DP442" s="62"/>
      <c r="DQ442" s="62"/>
      <c r="DR442" s="62"/>
      <c r="DS442" s="62"/>
      <c r="DT442" s="62"/>
      <c r="DU442" s="62"/>
      <c r="DV442" s="62"/>
      <c r="DW442" s="62"/>
      <c r="DX442" s="62"/>
      <c r="DY442" s="62"/>
      <c r="DZ442" s="62"/>
      <c r="EA442" s="62"/>
      <c r="EB442" s="62"/>
      <c r="EC442" s="62"/>
      <c r="ED442" s="62"/>
      <c r="EE442" s="62"/>
      <c r="EF442" s="62"/>
      <c r="EG442" s="62"/>
      <c r="EH442" s="62"/>
      <c r="EI442" s="62"/>
      <c r="EJ442" s="62"/>
      <c r="EK442" s="62"/>
      <c r="EL442" s="62"/>
      <c r="EM442" s="62"/>
      <c r="EN442" s="62"/>
    </row>
    <row r="443" spans="43:144" ht="14.4" x14ac:dyDescent="0.3">
      <c r="AQ443" s="62"/>
      <c r="AR443"/>
      <c r="AS443"/>
      <c r="AT443"/>
      <c r="AU443"/>
      <c r="AV443"/>
      <c r="AW443"/>
      <c r="AX443"/>
      <c r="AY443"/>
      <c r="AZ443"/>
      <c r="BA443"/>
      <c r="BB443"/>
      <c r="BC443"/>
      <c r="BD443"/>
      <c r="BE443" s="62"/>
      <c r="BF443" s="62"/>
      <c r="BG443" s="62"/>
      <c r="BH443" s="62"/>
      <c r="BI443" s="62"/>
      <c r="BJ443" s="62"/>
      <c r="BK443" s="62"/>
      <c r="BL443" s="62"/>
      <c r="BM443" s="62"/>
      <c r="BN443" s="62"/>
      <c r="BO443" s="62"/>
      <c r="BP443" s="62"/>
      <c r="BQ443" s="62"/>
      <c r="BR443" s="62"/>
      <c r="BS443" s="62"/>
      <c r="BT443" s="62"/>
      <c r="BU443" s="62"/>
      <c r="BV443" s="62"/>
      <c r="BW443" s="62"/>
      <c r="BX443" s="62"/>
      <c r="BY443" s="62"/>
      <c r="BZ443" s="62"/>
      <c r="CA443" s="62"/>
      <c r="CB443" s="62"/>
      <c r="CC443" s="62"/>
      <c r="CD443" s="62"/>
      <c r="CE443" s="62"/>
      <c r="CF443" s="62"/>
      <c r="CG443" s="62"/>
      <c r="CH443" s="62"/>
      <c r="CI443" s="62"/>
      <c r="CJ443" s="62"/>
      <c r="CK443" s="62"/>
      <c r="CL443" s="62"/>
      <c r="CM443" s="62"/>
      <c r="CN443" s="62"/>
      <c r="CO443" s="62"/>
      <c r="CP443" s="62"/>
      <c r="CQ443" s="62"/>
      <c r="CR443" s="62"/>
      <c r="CS443" s="62"/>
      <c r="CT443" s="62"/>
      <c r="CU443" s="62"/>
      <c r="CV443" s="62"/>
      <c r="CW443" s="62"/>
      <c r="CX443" s="62"/>
      <c r="CY443" s="62"/>
      <c r="CZ443" s="62"/>
      <c r="DA443" s="62"/>
      <c r="DB443" s="62"/>
      <c r="DC443" s="62"/>
      <c r="DD443" s="62"/>
      <c r="DE443" s="62"/>
      <c r="DF443" s="62"/>
      <c r="DG443" s="62"/>
      <c r="DH443" s="62"/>
      <c r="DI443" s="62"/>
      <c r="DJ443" s="62"/>
      <c r="DK443" s="62"/>
      <c r="DL443" s="62"/>
      <c r="DM443" s="62"/>
      <c r="DN443" s="62"/>
      <c r="DO443" s="62"/>
      <c r="DP443" s="62"/>
      <c r="DQ443" s="62"/>
      <c r="DR443" s="62"/>
      <c r="DS443" s="62"/>
      <c r="DT443" s="62"/>
      <c r="DU443" s="62"/>
      <c r="DV443" s="62"/>
      <c r="DW443" s="62"/>
      <c r="DX443" s="62"/>
      <c r="DY443" s="62"/>
      <c r="DZ443" s="62"/>
      <c r="EA443" s="62"/>
      <c r="EB443" s="62"/>
      <c r="EC443" s="62"/>
      <c r="ED443" s="62"/>
      <c r="EE443" s="62"/>
      <c r="EF443" s="62"/>
      <c r="EG443" s="62"/>
      <c r="EH443" s="62"/>
      <c r="EI443" s="62"/>
      <c r="EJ443" s="62"/>
      <c r="EK443" s="62"/>
      <c r="EL443" s="62"/>
      <c r="EM443" s="62"/>
      <c r="EN443" s="62"/>
    </row>
    <row r="444" spans="43:144" ht="14.4" x14ac:dyDescent="0.3">
      <c r="AQ444" s="62"/>
      <c r="AR444"/>
      <c r="AS444"/>
      <c r="AT444"/>
      <c r="AU444"/>
      <c r="AV444"/>
      <c r="AW444"/>
      <c r="AX444"/>
      <c r="AY444"/>
      <c r="AZ444"/>
      <c r="BA444"/>
      <c r="BB444"/>
      <c r="BC444"/>
      <c r="BD444"/>
      <c r="BE444" s="62"/>
      <c r="BF444" s="62"/>
      <c r="BG444" s="62"/>
      <c r="BH444" s="62"/>
      <c r="BI444" s="62"/>
      <c r="BJ444" s="62"/>
      <c r="BK444" s="62"/>
      <c r="BL444" s="62"/>
      <c r="BM444" s="62"/>
      <c r="BN444" s="62"/>
      <c r="BO444" s="62"/>
      <c r="BP444" s="62"/>
      <c r="BQ444" s="62"/>
      <c r="BR444" s="62"/>
      <c r="BS444" s="62"/>
      <c r="BT444" s="62"/>
      <c r="BU444" s="62"/>
      <c r="BV444" s="62"/>
      <c r="BW444" s="62"/>
      <c r="BX444" s="62"/>
      <c r="BY444" s="62"/>
      <c r="BZ444" s="62"/>
      <c r="CA444" s="62"/>
      <c r="CB444" s="62"/>
      <c r="CC444" s="62"/>
      <c r="CD444" s="62"/>
      <c r="CE444" s="62"/>
      <c r="CF444" s="62"/>
      <c r="CG444" s="62"/>
      <c r="CH444" s="62"/>
      <c r="CI444" s="62"/>
      <c r="CJ444" s="62"/>
      <c r="CK444" s="62"/>
      <c r="CL444" s="62"/>
      <c r="CM444" s="62"/>
      <c r="CN444" s="62"/>
      <c r="CO444" s="62"/>
      <c r="CP444" s="62"/>
      <c r="CQ444" s="62"/>
      <c r="CR444" s="62"/>
      <c r="CS444" s="62"/>
      <c r="CT444" s="62"/>
      <c r="CU444" s="62"/>
      <c r="CV444" s="62"/>
      <c r="CW444" s="62"/>
      <c r="CX444" s="62"/>
      <c r="CY444" s="62"/>
      <c r="CZ444" s="62"/>
      <c r="DA444" s="62"/>
      <c r="DB444" s="62"/>
      <c r="DC444" s="62"/>
      <c r="DD444" s="62"/>
      <c r="DE444" s="62"/>
      <c r="DF444" s="62"/>
      <c r="DG444" s="62"/>
      <c r="DH444" s="62"/>
      <c r="DI444" s="62"/>
      <c r="DJ444" s="62"/>
      <c r="DK444" s="62"/>
      <c r="DL444" s="62"/>
      <c r="DM444" s="62"/>
      <c r="DN444" s="62"/>
      <c r="DO444" s="62"/>
      <c r="DP444" s="62"/>
      <c r="DQ444" s="62"/>
      <c r="DR444" s="62"/>
      <c r="DS444" s="62"/>
      <c r="DT444" s="62"/>
      <c r="DU444" s="62"/>
      <c r="DV444" s="62"/>
      <c r="DW444" s="62"/>
      <c r="DX444" s="62"/>
      <c r="DY444" s="62"/>
      <c r="DZ444" s="62"/>
      <c r="EA444" s="62"/>
      <c r="EB444" s="62"/>
      <c r="EC444" s="62"/>
      <c r="ED444" s="62"/>
      <c r="EE444" s="62"/>
      <c r="EF444" s="62"/>
      <c r="EG444" s="62"/>
      <c r="EH444" s="62"/>
      <c r="EI444" s="62"/>
      <c r="EJ444" s="62"/>
      <c r="EK444" s="62"/>
      <c r="EL444" s="62"/>
      <c r="EM444" s="62"/>
      <c r="EN444" s="62"/>
    </row>
    <row r="445" spans="43:144" ht="14.4" x14ac:dyDescent="0.3">
      <c r="AQ445" s="62"/>
      <c r="AR445"/>
      <c r="AS445"/>
      <c r="AT445"/>
      <c r="AU445"/>
      <c r="AV445"/>
      <c r="AW445"/>
      <c r="AX445"/>
      <c r="AY445"/>
      <c r="AZ445"/>
      <c r="BA445"/>
      <c r="BB445"/>
      <c r="BC445"/>
      <c r="BD445"/>
      <c r="BE445" s="62"/>
      <c r="BF445" s="62"/>
      <c r="BG445" s="62"/>
      <c r="BH445" s="62"/>
      <c r="BI445" s="62"/>
      <c r="BJ445" s="62"/>
      <c r="BK445" s="62"/>
      <c r="BL445" s="62"/>
      <c r="BM445" s="62"/>
      <c r="BN445" s="62"/>
      <c r="BO445" s="62"/>
      <c r="BP445" s="62"/>
      <c r="BQ445" s="62"/>
      <c r="BR445" s="62"/>
      <c r="BS445" s="62"/>
      <c r="BT445" s="62"/>
      <c r="BU445" s="62"/>
      <c r="BV445" s="62"/>
      <c r="BW445" s="62"/>
      <c r="BX445" s="62"/>
      <c r="BY445" s="62"/>
      <c r="BZ445" s="62"/>
      <c r="CA445" s="62"/>
      <c r="CB445" s="62"/>
      <c r="CC445" s="62"/>
      <c r="CD445" s="62"/>
      <c r="CE445" s="62"/>
      <c r="CF445" s="62"/>
      <c r="CG445" s="62"/>
      <c r="CH445" s="62"/>
      <c r="CI445" s="62"/>
      <c r="CJ445" s="62"/>
      <c r="CK445" s="62"/>
      <c r="CL445" s="62"/>
      <c r="CM445" s="62"/>
      <c r="CN445" s="62"/>
      <c r="CO445" s="62"/>
      <c r="CP445" s="62"/>
      <c r="CQ445" s="62"/>
      <c r="CR445" s="62"/>
      <c r="CS445" s="62"/>
      <c r="CT445" s="62"/>
      <c r="CU445" s="62"/>
      <c r="CV445" s="62"/>
      <c r="CW445" s="62"/>
      <c r="CX445" s="62"/>
      <c r="CY445" s="62"/>
      <c r="CZ445" s="62"/>
      <c r="DA445" s="62"/>
      <c r="DB445" s="62"/>
      <c r="DC445" s="62"/>
      <c r="DD445" s="62"/>
      <c r="DE445" s="62"/>
      <c r="DF445" s="62"/>
      <c r="DG445" s="62"/>
      <c r="DH445" s="62"/>
      <c r="DI445" s="62"/>
      <c r="DJ445" s="62"/>
      <c r="DK445" s="62"/>
      <c r="DL445" s="62"/>
      <c r="DM445" s="62"/>
      <c r="DN445" s="62"/>
      <c r="DO445" s="62"/>
      <c r="DP445" s="62"/>
      <c r="DQ445" s="62"/>
      <c r="DR445" s="62"/>
      <c r="DS445" s="62"/>
      <c r="DT445" s="62"/>
      <c r="DU445" s="62"/>
      <c r="DV445" s="62"/>
      <c r="DW445" s="62"/>
      <c r="DX445" s="62"/>
      <c r="DY445" s="62"/>
      <c r="DZ445" s="62"/>
      <c r="EA445" s="62"/>
      <c r="EB445" s="62"/>
      <c r="EC445" s="62"/>
      <c r="ED445" s="62"/>
      <c r="EE445" s="62"/>
      <c r="EF445" s="62"/>
      <c r="EG445" s="62"/>
      <c r="EH445" s="62"/>
      <c r="EI445" s="62"/>
      <c r="EJ445" s="62"/>
      <c r="EK445" s="62"/>
      <c r="EL445" s="62"/>
      <c r="EM445" s="62"/>
      <c r="EN445" s="62"/>
    </row>
    <row r="446" spans="43:144" ht="14.4" x14ac:dyDescent="0.3">
      <c r="AQ446" s="62"/>
      <c r="AR446"/>
      <c r="AS446"/>
      <c r="AT446"/>
      <c r="AU446"/>
      <c r="AV446"/>
      <c r="AW446"/>
      <c r="AX446"/>
      <c r="AY446"/>
      <c r="AZ446"/>
      <c r="BA446"/>
      <c r="BB446"/>
      <c r="BC446"/>
      <c r="BD446"/>
      <c r="BE446" s="62"/>
      <c r="BF446" s="62"/>
      <c r="BG446" s="62"/>
      <c r="BH446" s="62"/>
      <c r="BI446" s="62"/>
      <c r="BJ446" s="62"/>
      <c r="BK446" s="62"/>
      <c r="BL446" s="62"/>
      <c r="BM446" s="62"/>
      <c r="BN446" s="62"/>
      <c r="BO446" s="62"/>
      <c r="BP446" s="62"/>
      <c r="BQ446" s="62"/>
      <c r="BR446" s="62"/>
      <c r="BS446" s="62"/>
      <c r="BT446" s="62"/>
      <c r="BU446" s="62"/>
      <c r="BV446" s="62"/>
      <c r="BW446" s="62"/>
      <c r="BX446" s="62"/>
      <c r="BY446" s="62"/>
      <c r="BZ446" s="62"/>
      <c r="CA446" s="62"/>
      <c r="CB446" s="62"/>
      <c r="CC446" s="62"/>
      <c r="CD446" s="62"/>
      <c r="CE446" s="62"/>
      <c r="CF446" s="62"/>
      <c r="CG446" s="62"/>
      <c r="CH446" s="62"/>
      <c r="CI446" s="62"/>
      <c r="CJ446" s="62"/>
      <c r="CK446" s="62"/>
      <c r="CL446" s="62"/>
      <c r="CM446" s="62"/>
      <c r="CN446" s="62"/>
      <c r="CO446" s="62"/>
      <c r="CP446" s="62"/>
      <c r="CQ446" s="62"/>
      <c r="CR446" s="62"/>
      <c r="CS446" s="62"/>
      <c r="CT446" s="62"/>
      <c r="CU446" s="62"/>
      <c r="CV446" s="62"/>
      <c r="CW446" s="62"/>
      <c r="CX446" s="62"/>
      <c r="CY446" s="62"/>
      <c r="CZ446" s="62"/>
      <c r="DA446" s="62"/>
      <c r="DB446" s="62"/>
      <c r="DC446" s="62"/>
      <c r="DD446" s="62"/>
      <c r="DE446" s="62"/>
      <c r="DF446" s="62"/>
      <c r="DG446" s="62"/>
      <c r="DH446" s="62"/>
      <c r="DI446" s="62"/>
      <c r="DJ446" s="62"/>
      <c r="DK446" s="62"/>
      <c r="DL446" s="62"/>
      <c r="DM446" s="62"/>
      <c r="DN446" s="62"/>
      <c r="DO446" s="62"/>
      <c r="DP446" s="62"/>
      <c r="DQ446" s="62"/>
      <c r="DR446" s="62"/>
      <c r="DS446" s="62"/>
      <c r="DT446" s="62"/>
      <c r="DU446" s="62"/>
      <c r="DV446" s="62"/>
      <c r="DW446" s="62"/>
      <c r="DX446" s="62"/>
      <c r="DY446" s="62"/>
      <c r="DZ446" s="62"/>
      <c r="EA446" s="62"/>
      <c r="EB446" s="62"/>
      <c r="EC446" s="62"/>
      <c r="ED446" s="62"/>
      <c r="EE446" s="62"/>
      <c r="EF446" s="62"/>
      <c r="EG446" s="62"/>
      <c r="EH446" s="62"/>
      <c r="EI446" s="62"/>
      <c r="EJ446" s="62"/>
      <c r="EK446" s="62"/>
      <c r="EL446" s="62"/>
      <c r="EM446" s="62"/>
      <c r="EN446" s="62"/>
    </row>
    <row r="447" spans="43:144" ht="14.4" x14ac:dyDescent="0.3">
      <c r="AQ447" s="62"/>
      <c r="AR447"/>
      <c r="AS447"/>
      <c r="AT447"/>
      <c r="AU447"/>
      <c r="AV447"/>
      <c r="AW447"/>
      <c r="AX447"/>
      <c r="AY447"/>
      <c r="AZ447"/>
      <c r="BA447"/>
      <c r="BB447"/>
      <c r="BC447"/>
      <c r="BD447"/>
      <c r="BE447" s="62"/>
      <c r="BF447" s="62"/>
      <c r="BG447" s="62"/>
      <c r="BH447" s="62"/>
      <c r="BI447" s="62"/>
      <c r="BJ447" s="62"/>
      <c r="BK447" s="62"/>
      <c r="BL447" s="62"/>
      <c r="BM447" s="62"/>
      <c r="BN447" s="62"/>
      <c r="BO447" s="62"/>
      <c r="BP447" s="62"/>
      <c r="BQ447" s="62"/>
      <c r="BR447" s="62"/>
      <c r="BS447" s="62"/>
      <c r="BT447" s="62"/>
      <c r="BU447" s="62"/>
      <c r="BV447" s="62"/>
      <c r="BW447" s="62"/>
      <c r="BX447" s="62"/>
      <c r="BY447" s="62"/>
      <c r="BZ447" s="62"/>
      <c r="CA447" s="62"/>
      <c r="CB447" s="62"/>
      <c r="CC447" s="62"/>
      <c r="CD447" s="62"/>
      <c r="CE447" s="62"/>
      <c r="CF447" s="62"/>
      <c r="CG447" s="62"/>
      <c r="CH447" s="62"/>
      <c r="CI447" s="62"/>
      <c r="CJ447" s="62"/>
      <c r="CK447" s="62"/>
      <c r="CL447" s="62"/>
      <c r="CM447" s="62"/>
      <c r="CN447" s="62"/>
      <c r="CO447" s="62"/>
      <c r="CP447" s="62"/>
      <c r="CQ447" s="62"/>
      <c r="CR447" s="62"/>
      <c r="CS447" s="62"/>
      <c r="CT447" s="62"/>
      <c r="CU447" s="62"/>
      <c r="CV447" s="62"/>
      <c r="CW447" s="62"/>
      <c r="CX447" s="62"/>
      <c r="CY447" s="62"/>
      <c r="CZ447" s="62"/>
      <c r="DA447" s="62"/>
      <c r="DB447" s="62"/>
      <c r="DC447" s="62"/>
      <c r="DD447" s="62"/>
      <c r="DE447" s="62"/>
      <c r="DF447" s="62"/>
      <c r="DG447" s="62"/>
      <c r="DH447" s="62"/>
      <c r="DI447" s="62"/>
      <c r="DJ447" s="62"/>
      <c r="DK447" s="62"/>
      <c r="DL447" s="62"/>
      <c r="DM447" s="62"/>
      <c r="DN447" s="62"/>
      <c r="DO447" s="62"/>
      <c r="DP447" s="62"/>
      <c r="DQ447" s="62"/>
      <c r="DR447" s="62"/>
      <c r="DS447" s="62"/>
      <c r="DT447" s="62"/>
      <c r="DU447" s="62"/>
      <c r="DV447" s="62"/>
      <c r="DW447" s="62"/>
      <c r="DX447" s="62"/>
      <c r="DY447" s="62"/>
      <c r="DZ447" s="62"/>
      <c r="EA447" s="62"/>
      <c r="EB447" s="62"/>
      <c r="EC447" s="62"/>
      <c r="ED447" s="62"/>
      <c r="EE447" s="62"/>
      <c r="EF447" s="62"/>
      <c r="EG447" s="62"/>
      <c r="EH447" s="62"/>
      <c r="EI447" s="62"/>
      <c r="EJ447" s="62"/>
      <c r="EK447" s="62"/>
      <c r="EL447" s="62"/>
      <c r="EM447" s="62"/>
      <c r="EN447" s="62"/>
    </row>
    <row r="448" spans="43:144" ht="14.4" x14ac:dyDescent="0.3">
      <c r="AQ448" s="62"/>
      <c r="AR448"/>
      <c r="AS448"/>
      <c r="AT448"/>
      <c r="AU448"/>
      <c r="AV448"/>
      <c r="AW448"/>
      <c r="AX448"/>
      <c r="AY448"/>
      <c r="AZ448"/>
      <c r="BA448"/>
      <c r="BB448"/>
      <c r="BC448"/>
      <c r="BD448"/>
      <c r="BE448" s="62"/>
      <c r="BF448" s="62"/>
      <c r="BG448" s="62"/>
      <c r="BH448" s="62"/>
      <c r="BI448" s="62"/>
      <c r="BJ448" s="62"/>
      <c r="BK448" s="62"/>
      <c r="BL448" s="62"/>
      <c r="BM448" s="62"/>
      <c r="BN448" s="62"/>
      <c r="BO448" s="62"/>
      <c r="BP448" s="62"/>
      <c r="BQ448" s="62"/>
      <c r="BR448" s="62"/>
      <c r="BS448" s="62"/>
      <c r="BT448" s="62"/>
      <c r="BU448" s="62"/>
      <c r="BV448" s="62"/>
      <c r="BW448" s="62"/>
      <c r="BX448" s="62"/>
      <c r="BY448" s="62"/>
      <c r="BZ448" s="62"/>
      <c r="CA448" s="62"/>
      <c r="CB448" s="62"/>
      <c r="CC448" s="62"/>
      <c r="CD448" s="62"/>
      <c r="CE448" s="62"/>
      <c r="CF448" s="62"/>
      <c r="CG448" s="62"/>
      <c r="CH448" s="62"/>
      <c r="CI448" s="62"/>
      <c r="CJ448" s="62"/>
      <c r="CK448" s="62"/>
      <c r="CL448" s="62"/>
      <c r="CM448" s="62"/>
      <c r="CN448" s="62"/>
      <c r="CO448" s="62"/>
      <c r="CP448" s="62"/>
      <c r="CQ448" s="62"/>
      <c r="CR448" s="62"/>
      <c r="CS448" s="62"/>
      <c r="CT448" s="62"/>
      <c r="CU448" s="62"/>
      <c r="CV448" s="62"/>
      <c r="CW448" s="62"/>
      <c r="CX448" s="62"/>
      <c r="CY448" s="62"/>
      <c r="CZ448" s="62"/>
      <c r="DA448" s="62"/>
      <c r="DB448" s="62"/>
      <c r="DC448" s="62"/>
      <c r="DD448" s="62"/>
      <c r="DE448" s="62"/>
      <c r="DF448" s="62"/>
      <c r="DG448" s="62"/>
      <c r="DH448" s="62"/>
      <c r="DI448" s="62"/>
      <c r="DJ448" s="62"/>
      <c r="DK448" s="62"/>
      <c r="DL448" s="62"/>
      <c r="DM448" s="62"/>
      <c r="DN448" s="62"/>
      <c r="DO448" s="62"/>
      <c r="DP448" s="62"/>
      <c r="DQ448" s="62"/>
      <c r="DR448" s="62"/>
      <c r="DS448" s="62"/>
      <c r="DT448" s="62"/>
      <c r="DU448" s="62"/>
      <c r="DV448" s="62"/>
      <c r="DW448" s="62"/>
      <c r="DX448" s="62"/>
      <c r="DY448" s="62"/>
      <c r="DZ448" s="62"/>
      <c r="EA448" s="62"/>
      <c r="EB448" s="62"/>
      <c r="EC448" s="62"/>
      <c r="ED448" s="62"/>
      <c r="EE448" s="62"/>
      <c r="EF448" s="62"/>
      <c r="EG448" s="62"/>
      <c r="EH448" s="62"/>
      <c r="EI448" s="62"/>
      <c r="EJ448" s="62"/>
      <c r="EK448" s="62"/>
      <c r="EL448" s="62"/>
      <c r="EM448" s="62"/>
      <c r="EN448" s="62"/>
    </row>
    <row r="449" spans="43:144" ht="14.4" x14ac:dyDescent="0.3">
      <c r="AQ449" s="62"/>
      <c r="AR449"/>
      <c r="AS449"/>
      <c r="AT449"/>
      <c r="AU449"/>
      <c r="AV449"/>
      <c r="AW449"/>
      <c r="AX449"/>
      <c r="AY449"/>
      <c r="AZ449"/>
      <c r="BA449"/>
      <c r="BB449"/>
      <c r="BC449"/>
      <c r="BD449"/>
      <c r="BE449" s="62"/>
      <c r="BF449" s="62"/>
      <c r="BG449" s="62"/>
      <c r="BH449" s="62"/>
      <c r="BI449" s="62"/>
      <c r="BJ449" s="62"/>
      <c r="BK449" s="62"/>
      <c r="BL449" s="62"/>
      <c r="BM449" s="62"/>
      <c r="BN449" s="62"/>
      <c r="BO449" s="62"/>
      <c r="BP449" s="62"/>
      <c r="BQ449" s="62"/>
      <c r="BR449" s="62"/>
      <c r="BS449" s="62"/>
      <c r="BT449" s="62"/>
      <c r="BU449" s="62"/>
      <c r="BV449" s="62"/>
      <c r="BW449" s="62"/>
      <c r="BX449" s="62"/>
      <c r="BY449" s="62"/>
      <c r="BZ449" s="62"/>
      <c r="CA449" s="62"/>
      <c r="CB449" s="62"/>
      <c r="CC449" s="62"/>
      <c r="CD449" s="62"/>
      <c r="CE449" s="62"/>
      <c r="CF449" s="62"/>
      <c r="CG449" s="62"/>
      <c r="CH449" s="62"/>
      <c r="CI449" s="62"/>
      <c r="CJ449" s="62"/>
      <c r="CK449" s="62"/>
      <c r="CL449" s="62"/>
      <c r="CM449" s="62"/>
      <c r="CN449" s="62"/>
      <c r="CO449" s="62"/>
      <c r="CP449" s="62"/>
      <c r="CQ449" s="62"/>
      <c r="CR449" s="62"/>
      <c r="CS449" s="62"/>
      <c r="CT449" s="62"/>
      <c r="CU449" s="62"/>
      <c r="CV449" s="62"/>
      <c r="CW449" s="62"/>
      <c r="CX449" s="62"/>
      <c r="CY449" s="62"/>
      <c r="CZ449" s="62"/>
      <c r="DA449" s="62"/>
      <c r="DB449" s="62"/>
      <c r="DC449" s="62"/>
      <c r="DD449" s="62"/>
      <c r="DE449" s="62"/>
      <c r="DF449" s="62"/>
      <c r="DG449" s="62"/>
      <c r="DH449" s="62"/>
      <c r="DI449" s="62"/>
      <c r="DJ449" s="62"/>
      <c r="DK449" s="62"/>
      <c r="DL449" s="62"/>
      <c r="DM449" s="62"/>
      <c r="DN449" s="62"/>
      <c r="DO449" s="62"/>
      <c r="DP449" s="62"/>
      <c r="DQ449" s="62"/>
      <c r="DR449" s="62"/>
      <c r="DS449" s="62"/>
      <c r="DT449" s="62"/>
      <c r="DU449" s="62"/>
      <c r="DV449" s="62"/>
      <c r="DW449" s="62"/>
      <c r="DX449" s="62"/>
      <c r="DY449" s="62"/>
      <c r="DZ449" s="62"/>
      <c r="EA449" s="62"/>
      <c r="EB449" s="62"/>
      <c r="EC449" s="62"/>
      <c r="ED449" s="62"/>
      <c r="EE449" s="62"/>
      <c r="EF449" s="62"/>
      <c r="EG449" s="62"/>
      <c r="EH449" s="62"/>
      <c r="EI449" s="62"/>
      <c r="EJ449" s="62"/>
      <c r="EK449" s="62"/>
      <c r="EL449" s="62"/>
      <c r="EM449" s="62"/>
      <c r="EN449" s="62"/>
    </row>
    <row r="450" spans="43:144" ht="14.4" x14ac:dyDescent="0.3">
      <c r="AQ450" s="62"/>
      <c r="AR450"/>
      <c r="AS450"/>
      <c r="AT450"/>
      <c r="AU450"/>
      <c r="AV450"/>
      <c r="AW450"/>
      <c r="AX450"/>
      <c r="AY450"/>
      <c r="AZ450"/>
      <c r="BA450"/>
      <c r="BB450"/>
      <c r="BC450"/>
      <c r="BD450"/>
      <c r="BE450" s="62"/>
      <c r="BF450" s="62"/>
      <c r="BG450" s="62"/>
      <c r="BH450" s="62"/>
      <c r="BI450" s="62"/>
      <c r="BJ450" s="62"/>
      <c r="BK450" s="62"/>
      <c r="BL450" s="62"/>
      <c r="BM450" s="62"/>
      <c r="BN450" s="62"/>
      <c r="BO450" s="62"/>
      <c r="BP450" s="62"/>
      <c r="BQ450" s="62"/>
      <c r="BR450" s="62"/>
      <c r="BS450" s="62"/>
      <c r="BT450" s="62"/>
      <c r="BU450" s="62"/>
      <c r="BV450" s="62"/>
      <c r="BW450" s="62"/>
      <c r="BX450" s="62"/>
      <c r="BY450" s="62"/>
      <c r="BZ450" s="62"/>
      <c r="CA450" s="62"/>
      <c r="CB450" s="62"/>
      <c r="CC450" s="62"/>
      <c r="CD450" s="62"/>
      <c r="CE450" s="62"/>
      <c r="CF450" s="62"/>
      <c r="CG450" s="62"/>
      <c r="CH450" s="62"/>
      <c r="CI450" s="62"/>
      <c r="CJ450" s="62"/>
      <c r="CK450" s="62"/>
      <c r="CL450" s="62"/>
      <c r="CM450" s="62"/>
      <c r="CN450" s="62"/>
      <c r="CO450" s="62"/>
      <c r="CP450" s="62"/>
      <c r="CQ450" s="62"/>
      <c r="CR450" s="62"/>
      <c r="CS450" s="62"/>
      <c r="CT450" s="62"/>
      <c r="CU450" s="62"/>
      <c r="CV450" s="62"/>
      <c r="CW450" s="62"/>
      <c r="CX450" s="62"/>
      <c r="CY450" s="62"/>
      <c r="CZ450" s="62"/>
      <c r="DA450" s="62"/>
      <c r="DB450" s="62"/>
      <c r="DC450" s="62"/>
      <c r="DD450" s="62"/>
      <c r="DE450" s="62"/>
      <c r="DF450" s="62"/>
      <c r="DG450" s="62"/>
      <c r="DH450" s="62"/>
      <c r="DI450" s="62"/>
      <c r="DJ450" s="62"/>
      <c r="DK450" s="62"/>
      <c r="DL450" s="62"/>
      <c r="DM450" s="62"/>
      <c r="DN450" s="62"/>
      <c r="DO450" s="62"/>
      <c r="DP450" s="62"/>
      <c r="DQ450" s="62"/>
      <c r="DR450" s="62"/>
      <c r="DS450" s="62"/>
      <c r="DT450" s="62"/>
      <c r="DU450" s="62"/>
      <c r="DV450" s="62"/>
      <c r="DW450" s="62"/>
      <c r="DX450" s="62"/>
      <c r="DY450" s="62"/>
      <c r="DZ450" s="62"/>
      <c r="EA450" s="62"/>
      <c r="EB450" s="62"/>
      <c r="EC450" s="62"/>
      <c r="ED450" s="62"/>
      <c r="EE450" s="62"/>
      <c r="EF450" s="62"/>
      <c r="EG450" s="62"/>
      <c r="EH450" s="62"/>
      <c r="EI450" s="62"/>
      <c r="EJ450" s="62"/>
      <c r="EK450" s="62"/>
      <c r="EL450" s="62"/>
      <c r="EM450" s="62"/>
      <c r="EN450" s="62"/>
    </row>
    <row r="451" spans="43:144" ht="14.4" x14ac:dyDescent="0.3">
      <c r="AQ451" s="62"/>
      <c r="AR451"/>
      <c r="AS451"/>
      <c r="AT451"/>
      <c r="AU451"/>
      <c r="AV451"/>
      <c r="AW451"/>
      <c r="AX451"/>
      <c r="AY451"/>
      <c r="AZ451"/>
      <c r="BA451"/>
      <c r="BB451"/>
      <c r="BC451"/>
      <c r="BD451"/>
      <c r="BE451" s="62"/>
      <c r="BF451" s="62"/>
      <c r="BG451" s="62"/>
      <c r="BH451" s="62"/>
      <c r="BI451" s="62"/>
      <c r="BJ451" s="62"/>
      <c r="BK451" s="62"/>
      <c r="BL451" s="62"/>
      <c r="BM451" s="62"/>
      <c r="BN451" s="62"/>
      <c r="BO451" s="62"/>
      <c r="BP451" s="62"/>
      <c r="BQ451" s="62"/>
      <c r="BR451" s="62"/>
      <c r="BS451" s="62"/>
      <c r="BT451" s="62"/>
      <c r="BU451" s="62"/>
      <c r="BV451" s="62"/>
      <c r="BW451" s="62"/>
      <c r="BX451" s="62"/>
      <c r="BY451" s="62"/>
      <c r="BZ451" s="62"/>
      <c r="CA451" s="62"/>
      <c r="CB451" s="62"/>
      <c r="CC451" s="62"/>
      <c r="CD451" s="62"/>
      <c r="CE451" s="62"/>
      <c r="CF451" s="62"/>
      <c r="CG451" s="62"/>
      <c r="CH451" s="62"/>
      <c r="CI451" s="62"/>
      <c r="CJ451" s="62"/>
      <c r="CK451" s="62"/>
      <c r="CL451" s="62"/>
      <c r="CM451" s="62"/>
      <c r="CN451" s="62"/>
      <c r="CO451" s="62"/>
      <c r="CP451" s="62"/>
      <c r="CQ451" s="62"/>
      <c r="CR451" s="62"/>
      <c r="CS451" s="62"/>
      <c r="CT451" s="62"/>
      <c r="CU451" s="62"/>
      <c r="CV451" s="62"/>
      <c r="CW451" s="62"/>
      <c r="CX451" s="62"/>
      <c r="CY451" s="62"/>
      <c r="CZ451" s="62"/>
      <c r="DA451" s="62"/>
      <c r="DB451" s="62"/>
      <c r="DC451" s="62"/>
      <c r="DD451" s="62"/>
      <c r="DE451" s="62"/>
      <c r="DF451" s="62"/>
      <c r="DG451" s="62"/>
      <c r="DH451" s="62"/>
      <c r="DI451" s="62"/>
      <c r="DJ451" s="62"/>
      <c r="DK451" s="62"/>
      <c r="DL451" s="62"/>
      <c r="DM451" s="62"/>
      <c r="DN451" s="62"/>
      <c r="DO451" s="62"/>
      <c r="DP451" s="62"/>
      <c r="DQ451" s="62"/>
      <c r="DR451" s="62"/>
      <c r="DS451" s="62"/>
      <c r="DT451" s="62"/>
      <c r="DU451" s="62"/>
      <c r="DV451" s="62"/>
      <c r="DW451" s="62"/>
      <c r="DX451" s="62"/>
      <c r="DY451" s="62"/>
      <c r="DZ451" s="62"/>
      <c r="EA451" s="62"/>
      <c r="EB451" s="62"/>
      <c r="EC451" s="62"/>
      <c r="ED451" s="62"/>
      <c r="EE451" s="62"/>
      <c r="EF451" s="62"/>
      <c r="EG451" s="62"/>
      <c r="EH451" s="62"/>
      <c r="EI451" s="62"/>
      <c r="EJ451" s="62"/>
      <c r="EK451" s="62"/>
      <c r="EL451" s="62"/>
      <c r="EM451" s="62"/>
      <c r="EN451" s="62"/>
    </row>
    <row r="452" spans="43:144" ht="14.4" x14ac:dyDescent="0.3">
      <c r="AQ452" s="62"/>
      <c r="AR452"/>
      <c r="AS452"/>
      <c r="AT452"/>
      <c r="AU452"/>
      <c r="AV452"/>
      <c r="AW452"/>
      <c r="AX452"/>
      <c r="AY452"/>
      <c r="AZ452"/>
      <c r="BA452"/>
      <c r="BB452"/>
      <c r="BC452"/>
      <c r="BD452"/>
      <c r="BE452" s="62"/>
      <c r="BF452" s="62"/>
      <c r="BG452" s="62"/>
      <c r="BH452" s="62"/>
      <c r="BI452" s="62"/>
      <c r="BJ452" s="62"/>
      <c r="BK452" s="62"/>
      <c r="BL452" s="62"/>
      <c r="BM452" s="62"/>
      <c r="BN452" s="62"/>
      <c r="BO452" s="62"/>
      <c r="BP452" s="62"/>
      <c r="BQ452" s="62"/>
      <c r="BR452" s="62"/>
      <c r="BS452" s="62"/>
      <c r="BT452" s="62"/>
      <c r="BU452" s="62"/>
      <c r="BV452" s="62"/>
      <c r="BW452" s="62"/>
      <c r="BX452" s="62"/>
      <c r="BY452" s="62"/>
      <c r="BZ452" s="62"/>
      <c r="CA452" s="62"/>
      <c r="CB452" s="62"/>
      <c r="CC452" s="62"/>
      <c r="CD452" s="62"/>
      <c r="CE452" s="62"/>
      <c r="CF452" s="62"/>
      <c r="CG452" s="62"/>
      <c r="CH452" s="62"/>
      <c r="CI452" s="62"/>
      <c r="CJ452" s="62"/>
      <c r="CK452" s="62"/>
      <c r="CL452" s="62"/>
      <c r="CM452" s="62"/>
      <c r="CN452" s="62"/>
      <c r="CO452" s="62"/>
      <c r="CP452" s="62"/>
      <c r="CQ452" s="62"/>
      <c r="CR452" s="62"/>
      <c r="CS452" s="62"/>
      <c r="CT452" s="62"/>
      <c r="CU452" s="62"/>
      <c r="CV452" s="62"/>
      <c r="CW452" s="62"/>
      <c r="CX452" s="62"/>
      <c r="CY452" s="62"/>
      <c r="CZ452" s="62"/>
      <c r="DA452" s="62"/>
      <c r="DB452" s="62"/>
      <c r="DC452" s="62"/>
      <c r="DD452" s="62"/>
      <c r="DE452" s="62"/>
      <c r="DF452" s="62"/>
      <c r="DG452" s="62"/>
      <c r="DH452" s="62"/>
      <c r="DI452" s="62"/>
      <c r="DJ452" s="62"/>
      <c r="DK452" s="62"/>
      <c r="DL452" s="62"/>
      <c r="DM452" s="62"/>
      <c r="DN452" s="62"/>
      <c r="DO452" s="62"/>
      <c r="DP452" s="62"/>
      <c r="DQ452" s="62"/>
      <c r="DR452" s="62"/>
      <c r="DS452" s="62"/>
      <c r="DT452" s="62"/>
      <c r="DU452" s="62"/>
      <c r="DV452" s="62"/>
      <c r="DW452" s="62"/>
      <c r="DX452" s="62"/>
      <c r="DY452" s="62"/>
      <c r="DZ452" s="62"/>
      <c r="EA452" s="62"/>
      <c r="EB452" s="62"/>
      <c r="EC452" s="62"/>
      <c r="ED452" s="62"/>
      <c r="EE452" s="62"/>
      <c r="EF452" s="62"/>
      <c r="EG452" s="62"/>
      <c r="EH452" s="62"/>
      <c r="EI452" s="62"/>
      <c r="EJ452" s="62"/>
      <c r="EK452" s="62"/>
      <c r="EL452" s="62"/>
      <c r="EM452" s="62"/>
      <c r="EN452" s="62"/>
    </row>
    <row r="453" spans="43:144" ht="14.4" x14ac:dyDescent="0.3">
      <c r="AQ453" s="62"/>
      <c r="AR453"/>
      <c r="AS453"/>
      <c r="AT453"/>
      <c r="AU453"/>
      <c r="AV453"/>
      <c r="AW453"/>
      <c r="AX453"/>
      <c r="AY453"/>
      <c r="AZ453"/>
      <c r="BA453"/>
      <c r="BB453"/>
      <c r="BC453"/>
      <c r="BD453"/>
      <c r="BE453" s="62"/>
      <c r="BF453" s="62"/>
      <c r="BG453" s="62"/>
      <c r="BH453" s="62"/>
      <c r="BI453" s="62"/>
      <c r="BJ453" s="62"/>
      <c r="BK453" s="62"/>
      <c r="BL453" s="62"/>
      <c r="BM453" s="62"/>
      <c r="BN453" s="62"/>
      <c r="BO453" s="62"/>
      <c r="BP453" s="62"/>
      <c r="BQ453" s="62"/>
      <c r="BR453" s="62"/>
      <c r="BS453" s="62"/>
      <c r="BT453" s="62"/>
      <c r="BU453" s="62"/>
      <c r="BV453" s="62"/>
      <c r="BW453" s="62"/>
      <c r="BX453" s="62"/>
      <c r="BY453" s="62"/>
      <c r="BZ453" s="62"/>
      <c r="CA453" s="62"/>
      <c r="CB453" s="62"/>
      <c r="CC453" s="62"/>
      <c r="CD453" s="62"/>
      <c r="CE453" s="62"/>
      <c r="CF453" s="62"/>
      <c r="CG453" s="62"/>
      <c r="CH453" s="62"/>
      <c r="CI453" s="62"/>
      <c r="CJ453" s="62"/>
      <c r="CK453" s="62"/>
      <c r="CL453" s="62"/>
      <c r="CM453" s="62"/>
      <c r="CN453" s="62"/>
      <c r="CO453" s="62"/>
      <c r="CP453" s="62"/>
      <c r="CQ453" s="62"/>
      <c r="CR453" s="62"/>
      <c r="CS453" s="62"/>
      <c r="CT453" s="62"/>
      <c r="CU453" s="62"/>
      <c r="CV453" s="62"/>
      <c r="CW453" s="62"/>
      <c r="CX453" s="62"/>
      <c r="CY453" s="62"/>
      <c r="CZ453" s="62"/>
      <c r="DA453" s="62"/>
      <c r="DB453" s="62"/>
      <c r="DC453" s="62"/>
      <c r="DD453" s="62"/>
      <c r="DE453" s="62"/>
      <c r="DF453" s="62"/>
      <c r="DG453" s="62"/>
      <c r="DH453" s="62"/>
      <c r="DI453" s="62"/>
      <c r="DJ453" s="62"/>
      <c r="DK453" s="62"/>
      <c r="DL453" s="62"/>
      <c r="DM453" s="62"/>
      <c r="DN453" s="62"/>
      <c r="DO453" s="62"/>
      <c r="DP453" s="62"/>
      <c r="DQ453" s="62"/>
      <c r="DR453" s="62"/>
      <c r="DS453" s="62"/>
      <c r="DT453" s="62"/>
      <c r="DU453" s="62"/>
      <c r="DV453" s="62"/>
      <c r="DW453" s="62"/>
      <c r="DX453" s="62"/>
      <c r="DY453" s="62"/>
      <c r="DZ453" s="62"/>
      <c r="EA453" s="62"/>
      <c r="EB453" s="62"/>
      <c r="EC453" s="62"/>
      <c r="ED453" s="62"/>
      <c r="EE453" s="62"/>
      <c r="EF453" s="62"/>
      <c r="EG453" s="62"/>
      <c r="EH453" s="62"/>
      <c r="EI453" s="62"/>
      <c r="EJ453" s="62"/>
      <c r="EK453" s="62"/>
      <c r="EL453" s="62"/>
      <c r="EM453" s="62"/>
      <c r="EN453" s="62"/>
    </row>
    <row r="454" spans="43:144" ht="14.4" x14ac:dyDescent="0.3">
      <c r="AQ454" s="62"/>
      <c r="AR454"/>
      <c r="AS454"/>
      <c r="AT454"/>
      <c r="AU454"/>
      <c r="AV454"/>
      <c r="AW454"/>
      <c r="AX454"/>
      <c r="AY454"/>
      <c r="AZ454"/>
      <c r="BA454"/>
      <c r="BB454"/>
      <c r="BC454"/>
      <c r="BD454"/>
      <c r="BE454" s="62"/>
      <c r="BF454" s="62"/>
      <c r="BG454" s="62"/>
      <c r="BH454" s="62"/>
      <c r="BI454" s="62"/>
      <c r="BJ454" s="62"/>
      <c r="BK454" s="62"/>
      <c r="BL454" s="62"/>
      <c r="BM454" s="62"/>
      <c r="BN454" s="62"/>
      <c r="BO454" s="62"/>
      <c r="BP454" s="62"/>
      <c r="BQ454" s="62"/>
      <c r="BR454" s="62"/>
      <c r="BS454" s="62"/>
      <c r="BT454" s="62"/>
      <c r="BU454" s="62"/>
      <c r="BV454" s="62"/>
      <c r="BW454" s="62"/>
      <c r="BX454" s="62"/>
      <c r="BY454" s="62"/>
      <c r="BZ454" s="62"/>
      <c r="CA454" s="62"/>
      <c r="CB454" s="62"/>
      <c r="CC454" s="62"/>
      <c r="CD454" s="62"/>
      <c r="CE454" s="62"/>
      <c r="CF454" s="62"/>
      <c r="CG454" s="62"/>
      <c r="CH454" s="62"/>
      <c r="CI454" s="62"/>
      <c r="CJ454" s="62"/>
      <c r="CK454" s="62"/>
      <c r="CL454" s="62"/>
      <c r="CM454" s="62"/>
      <c r="CN454" s="62"/>
      <c r="CO454" s="62"/>
      <c r="CP454" s="62"/>
      <c r="CQ454" s="62"/>
      <c r="CR454" s="62"/>
      <c r="CS454" s="62"/>
      <c r="CT454" s="62"/>
      <c r="CU454" s="62"/>
      <c r="CV454" s="62"/>
      <c r="CW454" s="62"/>
      <c r="CX454" s="62"/>
      <c r="CY454" s="62"/>
      <c r="CZ454" s="62"/>
      <c r="DA454" s="62"/>
      <c r="DB454" s="62"/>
      <c r="DC454" s="62"/>
      <c r="DD454" s="62"/>
      <c r="DE454" s="62"/>
      <c r="DF454" s="62"/>
      <c r="DG454" s="62"/>
      <c r="DH454" s="62"/>
      <c r="DI454" s="62"/>
      <c r="DJ454" s="62"/>
      <c r="DK454" s="62"/>
      <c r="DL454" s="62"/>
      <c r="DM454" s="62"/>
      <c r="DN454" s="62"/>
      <c r="DO454" s="62"/>
      <c r="DP454" s="62"/>
      <c r="DQ454" s="62"/>
      <c r="DR454" s="62"/>
      <c r="DS454" s="62"/>
      <c r="DT454" s="62"/>
      <c r="DU454" s="62"/>
      <c r="DV454" s="62"/>
      <c r="DW454" s="62"/>
      <c r="DX454" s="62"/>
      <c r="DY454" s="62"/>
      <c r="DZ454" s="62"/>
      <c r="EA454" s="62"/>
      <c r="EB454" s="62"/>
      <c r="EC454" s="62"/>
      <c r="ED454" s="62"/>
      <c r="EE454" s="62"/>
      <c r="EF454" s="62"/>
      <c r="EG454" s="62"/>
      <c r="EH454" s="62"/>
      <c r="EI454" s="62"/>
      <c r="EJ454" s="62"/>
      <c r="EK454" s="62"/>
      <c r="EL454" s="62"/>
      <c r="EM454" s="62"/>
      <c r="EN454" s="62"/>
    </row>
    <row r="455" spans="43:144" ht="14.4" x14ac:dyDescent="0.3">
      <c r="AQ455" s="62"/>
      <c r="AR455"/>
      <c r="AS455"/>
      <c r="AT455"/>
      <c r="AU455"/>
      <c r="AV455"/>
      <c r="AW455"/>
      <c r="AX455"/>
      <c r="AY455"/>
      <c r="AZ455"/>
      <c r="BA455"/>
      <c r="BB455"/>
      <c r="BC455"/>
      <c r="BD455"/>
      <c r="BE455" s="62"/>
      <c r="BF455" s="62"/>
      <c r="BG455" s="62"/>
      <c r="BH455" s="62"/>
      <c r="BI455" s="62"/>
      <c r="BJ455" s="62"/>
      <c r="BK455" s="62"/>
      <c r="BL455" s="62"/>
      <c r="BM455" s="62"/>
      <c r="BN455" s="62"/>
      <c r="BO455" s="62"/>
      <c r="BP455" s="62"/>
      <c r="BQ455" s="62"/>
      <c r="BR455" s="62"/>
      <c r="BS455" s="62"/>
      <c r="BT455" s="62"/>
      <c r="BU455" s="62"/>
      <c r="BV455" s="62"/>
      <c r="BW455" s="62"/>
      <c r="BX455" s="62"/>
      <c r="BY455" s="62"/>
      <c r="BZ455" s="62"/>
      <c r="CA455" s="62"/>
      <c r="CB455" s="62"/>
      <c r="CC455" s="62"/>
      <c r="CD455" s="62"/>
      <c r="CE455" s="62"/>
      <c r="CF455" s="62"/>
      <c r="CG455" s="62"/>
      <c r="CH455" s="62"/>
      <c r="CI455" s="62"/>
      <c r="CJ455" s="62"/>
      <c r="CK455" s="62"/>
      <c r="CL455" s="62"/>
      <c r="CM455" s="62"/>
      <c r="CN455" s="62"/>
      <c r="CO455" s="62"/>
      <c r="CP455" s="62"/>
      <c r="CQ455" s="62"/>
      <c r="CR455" s="62"/>
      <c r="CS455" s="62"/>
      <c r="CT455" s="62"/>
      <c r="CU455" s="62"/>
      <c r="CV455" s="62"/>
      <c r="CW455" s="62"/>
      <c r="CX455" s="62"/>
      <c r="CY455" s="62"/>
      <c r="CZ455" s="62"/>
      <c r="DA455" s="62"/>
      <c r="DB455" s="62"/>
      <c r="DC455" s="62"/>
      <c r="DD455" s="62"/>
      <c r="DE455" s="62"/>
      <c r="DF455" s="62"/>
      <c r="DG455" s="62"/>
      <c r="DH455" s="62"/>
      <c r="DI455" s="62"/>
      <c r="DJ455" s="62"/>
      <c r="DK455" s="62"/>
      <c r="DL455" s="62"/>
      <c r="DM455" s="62"/>
      <c r="DN455" s="62"/>
      <c r="DO455" s="62"/>
      <c r="DP455" s="62"/>
      <c r="DQ455" s="62"/>
      <c r="DR455" s="62"/>
      <c r="DS455" s="62"/>
      <c r="DT455" s="62"/>
      <c r="DU455" s="62"/>
      <c r="DV455" s="62"/>
      <c r="DW455" s="62"/>
      <c r="DX455" s="62"/>
      <c r="DY455" s="62"/>
      <c r="DZ455" s="62"/>
      <c r="EA455" s="62"/>
      <c r="EB455" s="62"/>
      <c r="EC455" s="62"/>
      <c r="ED455" s="62"/>
      <c r="EE455" s="62"/>
      <c r="EF455" s="62"/>
      <c r="EG455" s="62"/>
      <c r="EH455" s="62"/>
      <c r="EI455" s="62"/>
      <c r="EJ455" s="62"/>
      <c r="EK455" s="62"/>
      <c r="EL455" s="62"/>
      <c r="EM455" s="62"/>
      <c r="EN455" s="62"/>
    </row>
    <row r="456" spans="43:144" ht="14.4" x14ac:dyDescent="0.3">
      <c r="AQ456" s="62"/>
      <c r="AR456"/>
      <c r="AS456"/>
      <c r="AT456"/>
      <c r="AU456"/>
      <c r="AV456"/>
      <c r="AW456"/>
      <c r="AX456"/>
      <c r="AY456"/>
      <c r="AZ456"/>
      <c r="BA456"/>
      <c r="BB456"/>
      <c r="BC456"/>
      <c r="BD456"/>
      <c r="BE456" s="62"/>
      <c r="BF456" s="62"/>
      <c r="BG456" s="62"/>
      <c r="BH456" s="62"/>
      <c r="BI456" s="62"/>
      <c r="BJ456" s="62"/>
      <c r="BK456" s="62"/>
      <c r="BL456" s="62"/>
      <c r="BM456" s="62"/>
      <c r="BN456" s="62"/>
      <c r="BO456" s="62"/>
      <c r="BP456" s="62"/>
      <c r="BQ456" s="62"/>
      <c r="BR456" s="62"/>
      <c r="BS456" s="62"/>
      <c r="BT456" s="62"/>
      <c r="BU456" s="62"/>
      <c r="BV456" s="62"/>
      <c r="BW456" s="62"/>
      <c r="BX456" s="62"/>
      <c r="BY456" s="62"/>
      <c r="BZ456" s="62"/>
      <c r="CA456" s="62"/>
      <c r="CB456" s="62"/>
      <c r="CC456" s="62"/>
      <c r="CD456" s="62"/>
      <c r="CE456" s="62"/>
      <c r="CF456" s="62"/>
      <c r="CG456" s="62"/>
      <c r="CH456" s="62"/>
      <c r="CI456" s="62"/>
      <c r="CJ456" s="62"/>
      <c r="CK456" s="62"/>
      <c r="CL456" s="62"/>
      <c r="CM456" s="62"/>
      <c r="CN456" s="62"/>
      <c r="CO456" s="62"/>
      <c r="CP456" s="62"/>
      <c r="CQ456" s="62"/>
      <c r="CR456" s="62"/>
      <c r="CS456" s="62"/>
      <c r="CT456" s="62"/>
      <c r="CU456" s="62"/>
      <c r="CV456" s="62"/>
      <c r="CW456" s="62"/>
      <c r="CX456" s="62"/>
      <c r="CY456" s="62"/>
      <c r="CZ456" s="62"/>
      <c r="DA456" s="62"/>
      <c r="DB456" s="62"/>
      <c r="DC456" s="62"/>
      <c r="DD456" s="62"/>
      <c r="DE456" s="62"/>
      <c r="DF456" s="62"/>
      <c r="DG456" s="62"/>
      <c r="DH456" s="62"/>
      <c r="DI456" s="62"/>
      <c r="DJ456" s="62"/>
      <c r="DK456" s="62"/>
      <c r="DL456" s="62"/>
      <c r="DM456" s="62"/>
      <c r="DN456" s="62"/>
      <c r="DO456" s="62"/>
      <c r="DP456" s="62"/>
      <c r="DQ456" s="62"/>
      <c r="DR456" s="62"/>
      <c r="DS456" s="62"/>
      <c r="DT456" s="62"/>
      <c r="DU456" s="62"/>
      <c r="DV456" s="62"/>
      <c r="DW456" s="62"/>
      <c r="DX456" s="62"/>
      <c r="DY456" s="62"/>
      <c r="DZ456" s="62"/>
      <c r="EA456" s="62"/>
      <c r="EB456" s="62"/>
      <c r="EC456" s="62"/>
      <c r="ED456" s="62"/>
      <c r="EE456" s="62"/>
      <c r="EF456" s="62"/>
      <c r="EG456" s="62"/>
      <c r="EH456" s="62"/>
      <c r="EI456" s="62"/>
      <c r="EJ456" s="62"/>
      <c r="EK456" s="62"/>
      <c r="EL456" s="62"/>
      <c r="EM456" s="62"/>
      <c r="EN456" s="62"/>
    </row>
    <row r="457" spans="43:144" ht="14.4" x14ac:dyDescent="0.3">
      <c r="AQ457" s="62"/>
      <c r="AR457"/>
      <c r="AS457"/>
      <c r="AT457"/>
      <c r="AU457"/>
      <c r="AV457"/>
      <c r="AW457"/>
      <c r="AX457"/>
      <c r="AY457"/>
      <c r="AZ457"/>
      <c r="BA457"/>
      <c r="BB457"/>
      <c r="BC457"/>
      <c r="BD457"/>
      <c r="BE457" s="62"/>
      <c r="BF457" s="62"/>
      <c r="BG457" s="62"/>
      <c r="BH457" s="62"/>
      <c r="BI457" s="62"/>
      <c r="BJ457" s="62"/>
      <c r="BK457" s="62"/>
      <c r="BL457" s="62"/>
      <c r="BM457" s="62"/>
      <c r="BN457" s="62"/>
      <c r="BO457" s="62"/>
      <c r="BP457" s="62"/>
      <c r="BQ457" s="62"/>
      <c r="BR457" s="62"/>
      <c r="BS457" s="62"/>
      <c r="BT457" s="62"/>
      <c r="BU457" s="62"/>
      <c r="BV457" s="62"/>
      <c r="BW457" s="62"/>
      <c r="BX457" s="62"/>
      <c r="BY457" s="62"/>
      <c r="BZ457" s="62"/>
      <c r="CA457" s="62"/>
      <c r="CB457" s="62"/>
      <c r="CC457" s="62"/>
      <c r="CD457" s="62"/>
      <c r="CE457" s="62"/>
      <c r="CF457" s="62"/>
      <c r="CG457" s="62"/>
      <c r="CH457" s="62"/>
      <c r="CI457" s="62"/>
      <c r="CJ457" s="62"/>
      <c r="CK457" s="62"/>
      <c r="CL457" s="62"/>
      <c r="CM457" s="62"/>
      <c r="CN457" s="62"/>
      <c r="CO457" s="62"/>
      <c r="CP457" s="62"/>
      <c r="CQ457" s="62"/>
      <c r="CR457" s="62"/>
      <c r="CS457" s="62"/>
      <c r="CT457" s="62"/>
      <c r="CU457" s="62"/>
      <c r="CV457" s="62"/>
      <c r="CW457" s="62"/>
      <c r="CX457" s="62"/>
      <c r="CY457" s="62"/>
      <c r="CZ457" s="62"/>
      <c r="DA457" s="62"/>
      <c r="DB457" s="62"/>
      <c r="DC457" s="62"/>
      <c r="DD457" s="62"/>
      <c r="DE457" s="62"/>
      <c r="DF457" s="62"/>
      <c r="DG457" s="62"/>
      <c r="DH457" s="62"/>
      <c r="DI457" s="62"/>
      <c r="DJ457" s="62"/>
      <c r="DK457" s="62"/>
      <c r="DL457" s="62"/>
      <c r="DM457" s="62"/>
      <c r="DN457" s="62"/>
      <c r="DO457" s="62"/>
      <c r="DP457" s="62"/>
      <c r="DQ457" s="62"/>
      <c r="DR457" s="62"/>
      <c r="DS457" s="62"/>
      <c r="DT457" s="62"/>
      <c r="DU457" s="62"/>
      <c r="DV457" s="62"/>
      <c r="DW457" s="62"/>
      <c r="DX457" s="62"/>
      <c r="DY457" s="62"/>
      <c r="DZ457" s="62"/>
      <c r="EA457" s="62"/>
      <c r="EB457" s="62"/>
      <c r="EC457" s="62"/>
      <c r="ED457" s="62"/>
      <c r="EE457" s="62"/>
      <c r="EF457" s="62"/>
      <c r="EG457" s="62"/>
      <c r="EH457" s="62"/>
      <c r="EI457" s="62"/>
      <c r="EJ457" s="62"/>
      <c r="EK457" s="62"/>
      <c r="EL457" s="62"/>
      <c r="EM457" s="62"/>
      <c r="EN457" s="62"/>
    </row>
    <row r="458" spans="43:144" ht="14.4" x14ac:dyDescent="0.3">
      <c r="AQ458" s="62"/>
      <c r="AR458"/>
      <c r="AS458"/>
      <c r="AT458"/>
      <c r="AU458"/>
      <c r="AV458"/>
      <c r="AW458"/>
      <c r="AX458"/>
      <c r="AY458"/>
      <c r="AZ458"/>
      <c r="BA458"/>
      <c r="BB458"/>
      <c r="BC458"/>
      <c r="BD458"/>
      <c r="BE458" s="62"/>
      <c r="BF458" s="62"/>
      <c r="BG458" s="62"/>
      <c r="BH458" s="62"/>
      <c r="BI458" s="62"/>
      <c r="BJ458" s="62"/>
      <c r="BK458" s="62"/>
      <c r="BL458" s="62"/>
      <c r="BM458" s="62"/>
      <c r="BN458" s="62"/>
      <c r="BO458" s="62"/>
      <c r="BP458" s="62"/>
      <c r="BQ458" s="62"/>
      <c r="BR458" s="62"/>
      <c r="BS458" s="62"/>
      <c r="BT458" s="62"/>
      <c r="BU458" s="62"/>
      <c r="BV458" s="62"/>
      <c r="BW458" s="62"/>
      <c r="BX458" s="62"/>
      <c r="BY458" s="62"/>
      <c r="BZ458" s="62"/>
      <c r="CA458" s="62"/>
      <c r="CB458" s="62"/>
      <c r="CC458" s="62"/>
      <c r="CD458" s="62"/>
      <c r="CE458" s="62"/>
      <c r="CF458" s="62"/>
      <c r="CG458" s="62"/>
      <c r="CH458" s="62"/>
      <c r="CI458" s="62"/>
      <c r="CJ458" s="62"/>
      <c r="CK458" s="62"/>
      <c r="CL458" s="62"/>
      <c r="CM458" s="62"/>
      <c r="CN458" s="62"/>
      <c r="CO458" s="62"/>
      <c r="CP458" s="62"/>
      <c r="CQ458" s="62"/>
      <c r="CR458" s="62"/>
      <c r="CS458" s="62"/>
      <c r="CT458" s="62"/>
      <c r="CU458" s="62"/>
      <c r="CV458" s="62"/>
      <c r="CW458" s="62"/>
      <c r="CX458" s="62"/>
      <c r="CY458" s="62"/>
      <c r="CZ458" s="62"/>
      <c r="DA458" s="62"/>
      <c r="DB458" s="62"/>
      <c r="DC458" s="62"/>
      <c r="DD458" s="62"/>
      <c r="DE458" s="62"/>
      <c r="DF458" s="62"/>
      <c r="DG458" s="62"/>
      <c r="DH458" s="62"/>
      <c r="DI458" s="62"/>
      <c r="DJ458" s="62"/>
      <c r="DK458" s="62"/>
      <c r="DL458" s="62"/>
      <c r="DM458" s="62"/>
      <c r="DN458" s="62"/>
      <c r="DO458" s="62"/>
      <c r="DP458" s="62"/>
      <c r="DQ458" s="62"/>
      <c r="DR458" s="62"/>
      <c r="DS458" s="62"/>
      <c r="DT458" s="62"/>
      <c r="DU458" s="62"/>
      <c r="DV458" s="62"/>
      <c r="DW458" s="62"/>
      <c r="DX458" s="62"/>
      <c r="DY458" s="62"/>
      <c r="DZ458" s="62"/>
      <c r="EA458" s="62"/>
      <c r="EB458" s="62"/>
      <c r="EC458" s="62"/>
      <c r="ED458" s="62"/>
      <c r="EE458" s="62"/>
      <c r="EF458" s="62"/>
      <c r="EG458" s="62"/>
      <c r="EH458" s="62"/>
      <c r="EI458" s="62"/>
      <c r="EJ458" s="62"/>
      <c r="EK458" s="62"/>
      <c r="EL458" s="62"/>
      <c r="EM458" s="62"/>
      <c r="EN458" s="62"/>
    </row>
    <row r="459" spans="43:144" ht="14.4" x14ac:dyDescent="0.3">
      <c r="AQ459" s="62"/>
      <c r="AR459"/>
      <c r="AS459"/>
      <c r="AT459"/>
      <c r="AU459"/>
      <c r="AV459"/>
      <c r="AW459"/>
      <c r="AX459"/>
      <c r="AY459"/>
      <c r="AZ459"/>
      <c r="BA459"/>
      <c r="BB459"/>
      <c r="BC459"/>
      <c r="BD459"/>
      <c r="BE459" s="62"/>
      <c r="BF459" s="62"/>
      <c r="BG459" s="62"/>
      <c r="BH459" s="62"/>
      <c r="BI459" s="62"/>
      <c r="BJ459" s="62"/>
      <c r="BK459" s="62"/>
      <c r="BL459" s="62"/>
      <c r="BM459" s="62"/>
      <c r="BN459" s="62"/>
      <c r="BO459" s="62"/>
      <c r="BP459" s="62"/>
      <c r="BQ459" s="62"/>
      <c r="BR459" s="62"/>
      <c r="BS459" s="62"/>
      <c r="BT459" s="62"/>
      <c r="BU459" s="62"/>
      <c r="BV459" s="62"/>
      <c r="BW459" s="62"/>
      <c r="BX459" s="62"/>
      <c r="BY459" s="62"/>
      <c r="BZ459" s="62"/>
      <c r="CA459" s="62"/>
      <c r="CB459" s="62"/>
      <c r="CC459" s="62"/>
      <c r="CD459" s="62"/>
      <c r="CE459" s="62"/>
      <c r="CF459" s="62"/>
      <c r="CG459" s="62"/>
      <c r="CH459" s="62"/>
      <c r="CI459" s="62"/>
      <c r="CJ459" s="62"/>
      <c r="CK459" s="62"/>
      <c r="CL459" s="62"/>
      <c r="CM459" s="62"/>
      <c r="CN459" s="62"/>
      <c r="CO459" s="62"/>
      <c r="CP459" s="62"/>
      <c r="CQ459" s="62"/>
      <c r="CR459" s="62"/>
      <c r="CS459" s="62"/>
      <c r="CT459" s="62"/>
      <c r="CU459" s="62"/>
      <c r="CV459" s="62"/>
      <c r="CW459" s="62"/>
      <c r="CX459" s="62"/>
      <c r="CY459" s="62"/>
      <c r="CZ459" s="62"/>
      <c r="DA459" s="62"/>
      <c r="DB459" s="62"/>
      <c r="DC459" s="62"/>
      <c r="DD459" s="62"/>
      <c r="DE459" s="62"/>
      <c r="DF459" s="62"/>
      <c r="DG459" s="62"/>
      <c r="DH459" s="62"/>
      <c r="DI459" s="62"/>
      <c r="DJ459" s="62"/>
      <c r="DK459" s="62"/>
      <c r="DL459" s="62"/>
      <c r="DM459" s="62"/>
      <c r="DN459" s="62"/>
      <c r="DO459" s="62"/>
      <c r="DP459" s="62"/>
      <c r="DQ459" s="62"/>
      <c r="DR459" s="62"/>
      <c r="DS459" s="62"/>
      <c r="DT459" s="62"/>
      <c r="DU459" s="62"/>
      <c r="DV459" s="62"/>
      <c r="DW459" s="62"/>
      <c r="DX459" s="62"/>
      <c r="DY459" s="62"/>
      <c r="DZ459" s="62"/>
      <c r="EA459" s="62"/>
      <c r="EB459" s="62"/>
      <c r="EC459" s="62"/>
      <c r="ED459" s="62"/>
      <c r="EE459" s="62"/>
      <c r="EF459" s="62"/>
      <c r="EG459" s="62"/>
      <c r="EH459" s="62"/>
      <c r="EI459" s="62"/>
      <c r="EJ459" s="62"/>
      <c r="EK459" s="62"/>
      <c r="EL459" s="62"/>
      <c r="EM459" s="62"/>
      <c r="EN459" s="62"/>
    </row>
    <row r="460" spans="43:144" ht="14.4" x14ac:dyDescent="0.3">
      <c r="AQ460" s="62"/>
      <c r="AR460"/>
      <c r="AS460"/>
      <c r="AT460"/>
      <c r="AU460"/>
      <c r="AV460"/>
      <c r="AW460"/>
      <c r="AX460"/>
      <c r="AY460"/>
      <c r="AZ460"/>
      <c r="BA460"/>
      <c r="BB460"/>
      <c r="BC460"/>
      <c r="BD460"/>
      <c r="BE460" s="62"/>
      <c r="BF460" s="62"/>
      <c r="BG460" s="62"/>
      <c r="BH460" s="62"/>
      <c r="BI460" s="62"/>
      <c r="BJ460" s="62"/>
      <c r="BK460" s="62"/>
      <c r="BL460" s="62"/>
      <c r="BM460" s="62"/>
      <c r="BN460" s="62"/>
      <c r="BO460" s="62"/>
      <c r="BP460" s="62"/>
      <c r="BQ460" s="62"/>
      <c r="BR460" s="62"/>
      <c r="BS460" s="62"/>
      <c r="BT460" s="62"/>
      <c r="BU460" s="62"/>
      <c r="BV460" s="62"/>
      <c r="BW460" s="62"/>
      <c r="BX460" s="62"/>
      <c r="BY460" s="62"/>
      <c r="BZ460" s="62"/>
      <c r="CA460" s="62"/>
      <c r="CB460" s="62"/>
      <c r="CC460" s="62"/>
      <c r="CD460" s="62"/>
      <c r="CE460" s="62"/>
      <c r="CF460" s="62"/>
      <c r="CG460" s="62"/>
      <c r="CH460" s="62"/>
      <c r="CI460" s="62"/>
      <c r="CJ460" s="62"/>
      <c r="CK460" s="62"/>
      <c r="CL460" s="62"/>
      <c r="CM460" s="62"/>
      <c r="CN460" s="62"/>
      <c r="CO460" s="62"/>
      <c r="CP460" s="62"/>
      <c r="CQ460" s="62"/>
      <c r="CR460" s="62"/>
      <c r="CS460" s="62"/>
      <c r="CT460" s="62"/>
      <c r="CU460" s="62"/>
      <c r="CV460" s="62"/>
      <c r="CW460" s="62"/>
      <c r="CX460" s="62"/>
      <c r="CY460" s="62"/>
      <c r="CZ460" s="62"/>
      <c r="DA460" s="62"/>
      <c r="DB460" s="62"/>
      <c r="DC460" s="62"/>
      <c r="DD460" s="62"/>
      <c r="DE460" s="62"/>
      <c r="DF460" s="62"/>
      <c r="DG460" s="62"/>
      <c r="DH460" s="62"/>
      <c r="DI460" s="62"/>
      <c r="DJ460" s="62"/>
      <c r="DK460" s="62"/>
      <c r="DL460" s="62"/>
      <c r="DM460" s="62"/>
      <c r="DN460" s="62"/>
      <c r="DO460" s="62"/>
      <c r="DP460" s="62"/>
      <c r="DQ460" s="62"/>
      <c r="DR460" s="62"/>
      <c r="DS460" s="62"/>
      <c r="DT460" s="62"/>
      <c r="DU460" s="62"/>
      <c r="DV460" s="62"/>
      <c r="DW460" s="62"/>
      <c r="DX460" s="62"/>
      <c r="DY460" s="62"/>
      <c r="DZ460" s="62"/>
      <c r="EA460" s="62"/>
      <c r="EB460" s="62"/>
      <c r="EC460" s="62"/>
      <c r="ED460" s="62"/>
      <c r="EE460" s="62"/>
      <c r="EF460" s="62"/>
      <c r="EG460" s="62"/>
      <c r="EH460" s="62"/>
      <c r="EI460" s="62"/>
      <c r="EJ460" s="62"/>
      <c r="EK460" s="62"/>
      <c r="EL460" s="62"/>
      <c r="EM460" s="62"/>
      <c r="EN460" s="62"/>
    </row>
    <row r="461" spans="43:144" ht="14.4" x14ac:dyDescent="0.3">
      <c r="AQ461" s="62"/>
      <c r="AR461"/>
      <c r="AS461"/>
      <c r="AT461"/>
      <c r="AU461"/>
      <c r="AV461"/>
      <c r="AW461"/>
      <c r="AX461"/>
      <c r="AY461"/>
      <c r="AZ461"/>
      <c r="BA461"/>
      <c r="BB461"/>
      <c r="BC461"/>
      <c r="BD461"/>
      <c r="BE461" s="62"/>
      <c r="BF461" s="62"/>
      <c r="BG461" s="62"/>
      <c r="BH461" s="62"/>
      <c r="BI461" s="62"/>
      <c r="BJ461" s="62"/>
      <c r="BK461" s="62"/>
      <c r="BL461" s="62"/>
      <c r="BM461" s="62"/>
      <c r="BN461" s="62"/>
      <c r="BO461" s="62"/>
      <c r="BP461" s="62"/>
      <c r="BQ461" s="62"/>
      <c r="BR461" s="62"/>
      <c r="BS461" s="62"/>
      <c r="BT461" s="62"/>
      <c r="BU461" s="62"/>
      <c r="BV461" s="62"/>
      <c r="BW461" s="62"/>
      <c r="BX461" s="62"/>
      <c r="BY461" s="62"/>
      <c r="BZ461" s="62"/>
      <c r="CA461" s="62"/>
      <c r="CB461" s="62"/>
      <c r="CC461" s="62"/>
      <c r="CD461" s="62"/>
      <c r="CE461" s="62"/>
      <c r="CF461" s="62"/>
      <c r="CG461" s="62"/>
      <c r="CH461" s="62"/>
      <c r="CI461" s="62"/>
      <c r="CJ461" s="62"/>
      <c r="CK461" s="62"/>
      <c r="CL461" s="62"/>
      <c r="CM461" s="62"/>
      <c r="CN461" s="62"/>
      <c r="CO461" s="62"/>
      <c r="CP461" s="62"/>
      <c r="CQ461" s="62"/>
      <c r="CR461" s="62"/>
      <c r="CS461" s="62"/>
      <c r="CT461" s="62"/>
      <c r="CU461" s="62"/>
      <c r="CV461" s="62"/>
      <c r="CW461" s="62"/>
      <c r="CX461" s="62"/>
      <c r="CY461" s="62"/>
      <c r="CZ461" s="62"/>
      <c r="DA461" s="62"/>
      <c r="DB461" s="62"/>
      <c r="DC461" s="62"/>
      <c r="DD461" s="62"/>
      <c r="DE461" s="62"/>
      <c r="DF461" s="62"/>
      <c r="DG461" s="62"/>
      <c r="DH461" s="62"/>
      <c r="DI461" s="62"/>
      <c r="DJ461" s="62"/>
      <c r="DK461" s="62"/>
      <c r="DL461" s="62"/>
      <c r="DM461" s="62"/>
      <c r="DN461" s="62"/>
      <c r="DO461" s="62"/>
      <c r="DP461" s="62"/>
      <c r="DQ461" s="62"/>
      <c r="DR461" s="62"/>
      <c r="DS461" s="62"/>
      <c r="DT461" s="62"/>
      <c r="DU461" s="62"/>
      <c r="DV461" s="62"/>
      <c r="DW461" s="62"/>
      <c r="DX461" s="62"/>
      <c r="DY461" s="62"/>
      <c r="DZ461" s="62"/>
      <c r="EA461" s="62"/>
      <c r="EB461" s="62"/>
      <c r="EC461" s="62"/>
      <c r="ED461" s="62"/>
      <c r="EE461" s="62"/>
      <c r="EF461" s="62"/>
      <c r="EG461" s="62"/>
      <c r="EH461" s="62"/>
      <c r="EI461" s="62"/>
      <c r="EJ461" s="62"/>
      <c r="EK461" s="62"/>
      <c r="EL461" s="62"/>
      <c r="EM461" s="62"/>
      <c r="EN461" s="62"/>
    </row>
    <row r="462" spans="43:144" ht="14.4" x14ac:dyDescent="0.3">
      <c r="AQ462" s="62"/>
      <c r="AR462"/>
      <c r="AS462"/>
      <c r="AT462"/>
      <c r="AU462"/>
      <c r="AV462"/>
      <c r="AW462"/>
      <c r="AX462"/>
      <c r="AY462"/>
      <c r="AZ462"/>
      <c r="BA462"/>
      <c r="BB462"/>
      <c r="BC462"/>
      <c r="BD462"/>
      <c r="BE462" s="62"/>
      <c r="BF462" s="62"/>
      <c r="BG462" s="62"/>
      <c r="BH462" s="62"/>
      <c r="BI462" s="62"/>
      <c r="BJ462" s="62"/>
      <c r="BK462" s="62"/>
      <c r="BL462" s="62"/>
      <c r="BM462" s="62"/>
      <c r="BN462" s="62"/>
      <c r="BO462" s="62"/>
      <c r="BP462" s="62"/>
      <c r="BQ462" s="62"/>
      <c r="BR462" s="62"/>
      <c r="BS462" s="62"/>
      <c r="BT462" s="62"/>
      <c r="BU462" s="62"/>
      <c r="BV462" s="62"/>
      <c r="BW462" s="62"/>
      <c r="BX462" s="62"/>
      <c r="BY462" s="62"/>
      <c r="BZ462" s="62"/>
      <c r="CA462" s="62"/>
      <c r="CB462" s="62"/>
      <c r="CC462" s="62"/>
      <c r="CD462" s="62"/>
      <c r="CE462" s="62"/>
      <c r="CF462" s="62"/>
      <c r="CG462" s="62"/>
      <c r="CH462" s="62"/>
      <c r="CI462" s="62"/>
      <c r="CJ462" s="62"/>
      <c r="CK462" s="62"/>
      <c r="CL462" s="62"/>
      <c r="CM462" s="62"/>
      <c r="CN462" s="62"/>
      <c r="CO462" s="62"/>
      <c r="CP462" s="62"/>
      <c r="CQ462" s="62"/>
      <c r="CR462" s="62"/>
      <c r="CS462" s="62"/>
      <c r="CT462" s="62"/>
      <c r="CU462" s="62"/>
      <c r="CV462" s="62"/>
      <c r="CW462" s="62"/>
      <c r="CX462" s="62"/>
      <c r="CY462" s="62"/>
      <c r="CZ462" s="62"/>
      <c r="DA462" s="62"/>
      <c r="DB462" s="62"/>
      <c r="DC462" s="62"/>
      <c r="DD462" s="62"/>
      <c r="DE462" s="62"/>
      <c r="DF462" s="62"/>
      <c r="DG462" s="62"/>
      <c r="DH462" s="62"/>
      <c r="DI462" s="62"/>
      <c r="DJ462" s="62"/>
      <c r="DK462" s="62"/>
      <c r="DL462" s="62"/>
      <c r="DM462" s="62"/>
      <c r="DN462" s="62"/>
      <c r="DO462" s="62"/>
      <c r="DP462" s="62"/>
      <c r="DQ462" s="62"/>
      <c r="DR462" s="62"/>
      <c r="DS462" s="62"/>
      <c r="DT462" s="62"/>
      <c r="DU462" s="62"/>
      <c r="DV462" s="62"/>
      <c r="DW462" s="62"/>
      <c r="DX462" s="62"/>
      <c r="DY462" s="62"/>
      <c r="DZ462" s="62"/>
      <c r="EA462" s="62"/>
      <c r="EB462" s="62"/>
      <c r="EC462" s="62"/>
      <c r="ED462" s="62"/>
      <c r="EE462" s="62"/>
      <c r="EF462" s="62"/>
      <c r="EG462" s="62"/>
      <c r="EH462" s="62"/>
      <c r="EI462" s="62"/>
      <c r="EJ462" s="62"/>
      <c r="EK462" s="62"/>
      <c r="EL462" s="62"/>
      <c r="EM462" s="62"/>
      <c r="EN462" s="62"/>
    </row>
    <row r="463" spans="43:144" ht="14.4" x14ac:dyDescent="0.3">
      <c r="AQ463" s="62"/>
      <c r="AR463"/>
      <c r="AS463"/>
      <c r="AT463"/>
      <c r="AU463"/>
      <c r="AV463"/>
      <c r="AW463"/>
      <c r="AX463"/>
      <c r="AY463"/>
      <c r="AZ463"/>
      <c r="BA463"/>
      <c r="BB463"/>
      <c r="BC463"/>
      <c r="BD463"/>
      <c r="BE463" s="62"/>
      <c r="BF463" s="62"/>
      <c r="BG463" s="62"/>
      <c r="BH463" s="62"/>
      <c r="BI463" s="62"/>
      <c r="BJ463" s="62"/>
      <c r="BK463" s="62"/>
      <c r="BL463" s="62"/>
      <c r="BM463" s="62"/>
      <c r="BN463" s="62"/>
      <c r="BO463" s="62"/>
      <c r="BP463" s="62"/>
      <c r="BQ463" s="62"/>
      <c r="BR463" s="62"/>
      <c r="BS463" s="62"/>
      <c r="BT463" s="62"/>
      <c r="BU463" s="62"/>
      <c r="BV463" s="62"/>
      <c r="BW463" s="62"/>
      <c r="BX463" s="62"/>
      <c r="BY463" s="62"/>
      <c r="BZ463" s="62"/>
      <c r="CA463" s="62"/>
      <c r="CB463" s="62"/>
      <c r="CC463" s="62"/>
      <c r="CD463" s="62"/>
      <c r="CE463" s="62"/>
      <c r="CF463" s="62"/>
      <c r="CG463" s="62"/>
      <c r="CH463" s="62"/>
      <c r="CI463" s="62"/>
      <c r="CJ463" s="62"/>
      <c r="CK463" s="62"/>
      <c r="CL463" s="62"/>
      <c r="CM463" s="62"/>
      <c r="CN463" s="62"/>
      <c r="CO463" s="62"/>
      <c r="CP463" s="62"/>
      <c r="CQ463" s="62"/>
      <c r="CR463" s="62"/>
      <c r="CS463" s="62"/>
      <c r="CT463" s="62"/>
      <c r="CU463" s="62"/>
      <c r="CV463" s="62"/>
      <c r="CW463" s="62"/>
      <c r="CX463" s="62"/>
      <c r="CY463" s="62"/>
      <c r="CZ463" s="62"/>
      <c r="DA463" s="62"/>
      <c r="DB463" s="62"/>
      <c r="DC463" s="62"/>
      <c r="DD463" s="62"/>
      <c r="DE463" s="62"/>
      <c r="DF463" s="62"/>
      <c r="DG463" s="62"/>
      <c r="DH463" s="62"/>
      <c r="DI463" s="62"/>
      <c r="DJ463" s="62"/>
      <c r="DK463" s="62"/>
      <c r="DL463" s="62"/>
      <c r="DM463" s="62"/>
      <c r="DN463" s="62"/>
      <c r="DO463" s="62"/>
      <c r="DP463" s="62"/>
      <c r="DQ463" s="62"/>
      <c r="DR463" s="62"/>
      <c r="DS463" s="62"/>
      <c r="DT463" s="62"/>
      <c r="DU463" s="62"/>
      <c r="DV463" s="62"/>
      <c r="DW463" s="62"/>
      <c r="DX463" s="62"/>
      <c r="DY463" s="62"/>
      <c r="DZ463" s="62"/>
      <c r="EA463" s="62"/>
      <c r="EB463" s="62"/>
      <c r="EC463" s="62"/>
      <c r="ED463" s="62"/>
      <c r="EE463" s="62"/>
      <c r="EF463" s="62"/>
      <c r="EG463" s="62"/>
      <c r="EH463" s="62"/>
      <c r="EI463" s="62"/>
      <c r="EJ463" s="62"/>
      <c r="EK463" s="62"/>
      <c r="EL463" s="62"/>
      <c r="EM463" s="62"/>
      <c r="EN463" s="62"/>
    </row>
    <row r="464" spans="43:144" ht="14.4" x14ac:dyDescent="0.3">
      <c r="AQ464" s="62"/>
      <c r="AR464"/>
      <c r="AS464"/>
      <c r="AT464"/>
      <c r="AU464"/>
      <c r="AV464"/>
      <c r="AW464"/>
      <c r="AX464"/>
      <c r="AY464"/>
      <c r="AZ464"/>
      <c r="BA464"/>
      <c r="BB464"/>
      <c r="BC464"/>
      <c r="BD464"/>
      <c r="BE464" s="62"/>
      <c r="BF464" s="62"/>
      <c r="BG464" s="62"/>
      <c r="BH464" s="62"/>
      <c r="BI464" s="62"/>
      <c r="BJ464" s="62"/>
      <c r="BK464" s="62"/>
      <c r="BL464" s="62"/>
      <c r="BM464" s="62"/>
      <c r="BN464" s="62"/>
      <c r="BO464" s="62"/>
      <c r="BP464" s="62"/>
      <c r="BQ464" s="62"/>
      <c r="BR464" s="62"/>
      <c r="BS464" s="62"/>
      <c r="BT464" s="62"/>
      <c r="BU464" s="62"/>
      <c r="BV464" s="62"/>
      <c r="BW464" s="62"/>
      <c r="BX464" s="62"/>
      <c r="BY464" s="62"/>
      <c r="BZ464" s="62"/>
      <c r="CA464" s="62"/>
      <c r="CB464" s="62"/>
      <c r="CC464" s="62"/>
      <c r="CD464" s="62"/>
      <c r="CE464" s="62"/>
      <c r="CF464" s="62"/>
      <c r="CG464" s="62"/>
      <c r="CH464" s="62"/>
      <c r="CI464" s="62"/>
      <c r="CJ464" s="62"/>
      <c r="CK464" s="62"/>
      <c r="CL464" s="62"/>
      <c r="CM464" s="62"/>
      <c r="CN464" s="62"/>
      <c r="CO464" s="62"/>
      <c r="CP464" s="62"/>
      <c r="CQ464" s="62"/>
      <c r="CR464" s="62"/>
      <c r="CS464" s="62"/>
      <c r="CT464" s="62"/>
      <c r="CU464" s="62"/>
      <c r="CV464" s="62"/>
      <c r="CW464" s="62"/>
      <c r="CX464" s="62"/>
      <c r="CY464" s="62"/>
      <c r="CZ464" s="62"/>
      <c r="DA464" s="62"/>
      <c r="DB464" s="62"/>
      <c r="DC464" s="62"/>
      <c r="DD464" s="62"/>
      <c r="DE464" s="62"/>
      <c r="DF464" s="62"/>
      <c r="DG464" s="62"/>
      <c r="DH464" s="62"/>
      <c r="DI464" s="62"/>
      <c r="DJ464" s="62"/>
      <c r="DK464" s="62"/>
      <c r="DL464" s="62"/>
      <c r="DM464" s="62"/>
      <c r="DN464" s="62"/>
      <c r="DO464" s="62"/>
      <c r="DP464" s="62"/>
      <c r="DQ464" s="62"/>
      <c r="DR464" s="62"/>
      <c r="DS464" s="62"/>
      <c r="DT464" s="62"/>
      <c r="DU464" s="62"/>
      <c r="DV464" s="62"/>
      <c r="DW464" s="62"/>
      <c r="DX464" s="62"/>
      <c r="DY464" s="62"/>
      <c r="DZ464" s="62"/>
      <c r="EA464" s="62"/>
      <c r="EB464" s="62"/>
      <c r="EC464" s="62"/>
      <c r="ED464" s="62"/>
      <c r="EE464" s="62"/>
      <c r="EF464" s="62"/>
      <c r="EG464" s="62"/>
      <c r="EH464" s="62"/>
      <c r="EI464" s="62"/>
      <c r="EJ464" s="62"/>
      <c r="EK464" s="62"/>
      <c r="EL464" s="62"/>
      <c r="EM464" s="62"/>
      <c r="EN464" s="62"/>
    </row>
    <row r="465" spans="43:144" ht="14.4" x14ac:dyDescent="0.3">
      <c r="AQ465" s="62"/>
      <c r="AR465"/>
      <c r="AS465"/>
      <c r="AT465"/>
      <c r="AU465"/>
      <c r="AV465"/>
      <c r="AW465"/>
      <c r="AX465"/>
      <c r="AY465"/>
      <c r="AZ465"/>
      <c r="BA465"/>
      <c r="BB465"/>
      <c r="BC465"/>
      <c r="BD465"/>
      <c r="BE465" s="62"/>
      <c r="BF465" s="62"/>
      <c r="BG465" s="62"/>
      <c r="BH465" s="62"/>
      <c r="BI465" s="62"/>
      <c r="BJ465" s="62"/>
      <c r="BK465" s="62"/>
      <c r="BL465" s="62"/>
      <c r="BM465" s="62"/>
      <c r="BN465" s="62"/>
      <c r="BO465" s="62"/>
      <c r="BP465" s="62"/>
      <c r="BQ465" s="62"/>
      <c r="BR465" s="62"/>
      <c r="BS465" s="62"/>
      <c r="BT465" s="62"/>
      <c r="BU465" s="62"/>
      <c r="BV465" s="62"/>
      <c r="BW465" s="62"/>
      <c r="BX465" s="62"/>
      <c r="BY465" s="62"/>
      <c r="BZ465" s="62"/>
      <c r="CA465" s="62"/>
      <c r="CB465" s="62"/>
      <c r="CC465" s="62"/>
      <c r="CD465" s="62"/>
      <c r="CE465" s="62"/>
      <c r="CF465" s="62"/>
      <c r="CG465" s="62"/>
      <c r="CH465" s="62"/>
      <c r="CI465" s="62"/>
      <c r="CJ465" s="62"/>
      <c r="CK465" s="62"/>
      <c r="CL465" s="62"/>
      <c r="CM465" s="62"/>
      <c r="CN465" s="62"/>
      <c r="CO465" s="62"/>
      <c r="CP465" s="62"/>
      <c r="CQ465" s="62"/>
      <c r="CR465" s="62"/>
      <c r="CS465" s="62"/>
      <c r="CT465" s="62"/>
      <c r="CU465" s="62"/>
      <c r="CV465" s="62"/>
      <c r="CW465" s="62"/>
      <c r="CX465" s="62"/>
      <c r="CY465" s="62"/>
      <c r="CZ465" s="62"/>
      <c r="DA465" s="62"/>
      <c r="DB465" s="62"/>
      <c r="DC465" s="62"/>
      <c r="DD465" s="62"/>
      <c r="DE465" s="62"/>
      <c r="DF465" s="62"/>
      <c r="DG465" s="62"/>
      <c r="DH465" s="62"/>
      <c r="DI465" s="62"/>
      <c r="DJ465" s="62"/>
      <c r="DK465" s="62"/>
      <c r="DL465" s="62"/>
      <c r="DM465" s="62"/>
      <c r="DN465" s="62"/>
      <c r="DO465" s="62"/>
      <c r="DP465" s="62"/>
      <c r="DQ465" s="62"/>
      <c r="DR465" s="62"/>
      <c r="DS465" s="62"/>
      <c r="DT465" s="62"/>
      <c r="DU465" s="62"/>
      <c r="DV465" s="62"/>
      <c r="DW465" s="62"/>
      <c r="DX465" s="62"/>
      <c r="DY465" s="62"/>
      <c r="DZ465" s="62"/>
      <c r="EA465" s="62"/>
      <c r="EB465" s="62"/>
      <c r="EC465" s="62"/>
      <c r="ED465" s="62"/>
      <c r="EE465" s="62"/>
      <c r="EF465" s="62"/>
      <c r="EG465" s="62"/>
      <c r="EH465" s="62"/>
      <c r="EI465" s="62"/>
      <c r="EJ465" s="62"/>
      <c r="EK465" s="62"/>
      <c r="EL465" s="62"/>
      <c r="EM465" s="62"/>
      <c r="EN465" s="62"/>
    </row>
    <row r="466" spans="43:144" ht="14.4" x14ac:dyDescent="0.3">
      <c r="AQ466" s="62"/>
      <c r="AR466"/>
      <c r="AS466"/>
      <c r="AT466"/>
      <c r="AU466"/>
      <c r="AV466"/>
      <c r="AW466"/>
      <c r="AX466"/>
      <c r="AY466"/>
      <c r="AZ466"/>
      <c r="BA466"/>
      <c r="BB466"/>
      <c r="BC466"/>
      <c r="BD466"/>
      <c r="BE466" s="62"/>
      <c r="BF466" s="62"/>
      <c r="BG466" s="62"/>
      <c r="BH466" s="62"/>
      <c r="BI466" s="62"/>
      <c r="BJ466" s="62"/>
      <c r="BK466" s="62"/>
      <c r="BL466" s="62"/>
      <c r="BM466" s="62"/>
      <c r="BN466" s="62"/>
      <c r="BO466" s="62"/>
      <c r="BP466" s="62"/>
      <c r="BQ466" s="62"/>
      <c r="BR466" s="62"/>
      <c r="BS466" s="62"/>
      <c r="BT466" s="62"/>
      <c r="BU466" s="62"/>
      <c r="BV466" s="62"/>
      <c r="BW466" s="62"/>
      <c r="BX466" s="62"/>
      <c r="BY466" s="62"/>
      <c r="BZ466" s="62"/>
      <c r="CA466" s="62"/>
      <c r="CB466" s="62"/>
      <c r="CC466" s="62"/>
      <c r="CD466" s="62"/>
      <c r="CE466" s="62"/>
      <c r="CF466" s="62"/>
      <c r="CG466" s="62"/>
      <c r="CH466" s="62"/>
      <c r="CI466" s="62"/>
      <c r="CJ466" s="62"/>
      <c r="CK466" s="62"/>
      <c r="CL466" s="62"/>
      <c r="CM466" s="62"/>
      <c r="CN466" s="62"/>
      <c r="CO466" s="62"/>
      <c r="CP466" s="62"/>
      <c r="CQ466" s="62"/>
      <c r="CR466" s="62"/>
      <c r="CS466" s="62"/>
      <c r="CT466" s="62"/>
      <c r="CU466" s="62"/>
      <c r="CV466" s="62"/>
      <c r="CW466" s="62"/>
      <c r="CX466" s="62"/>
      <c r="CY466" s="62"/>
      <c r="CZ466" s="62"/>
      <c r="DA466" s="62"/>
      <c r="DB466" s="62"/>
      <c r="DC466" s="62"/>
      <c r="DD466" s="62"/>
      <c r="DE466" s="62"/>
      <c r="DF466" s="62"/>
      <c r="DG466" s="62"/>
      <c r="DH466" s="62"/>
      <c r="DI466" s="62"/>
      <c r="DJ466" s="62"/>
      <c r="DK466" s="62"/>
      <c r="DL466" s="62"/>
      <c r="DM466" s="62"/>
      <c r="DN466" s="62"/>
      <c r="DO466" s="62"/>
      <c r="DP466" s="62"/>
      <c r="DQ466" s="62"/>
      <c r="DR466" s="62"/>
      <c r="DS466" s="62"/>
      <c r="DT466" s="62"/>
      <c r="DU466" s="62"/>
      <c r="DV466" s="62"/>
      <c r="DW466" s="62"/>
      <c r="DX466" s="62"/>
      <c r="DY466" s="62"/>
      <c r="DZ466" s="62"/>
      <c r="EA466" s="62"/>
      <c r="EB466" s="62"/>
      <c r="EC466" s="62"/>
      <c r="ED466" s="62"/>
      <c r="EE466" s="62"/>
      <c r="EF466" s="62"/>
      <c r="EG466" s="62"/>
      <c r="EH466" s="62"/>
      <c r="EI466" s="62"/>
      <c r="EJ466" s="62"/>
      <c r="EK466" s="62"/>
      <c r="EL466" s="62"/>
      <c r="EM466" s="62"/>
      <c r="EN466" s="62"/>
    </row>
    <row r="467" spans="43:144" ht="14.4" x14ac:dyDescent="0.3">
      <c r="AQ467" s="62"/>
      <c r="AR467"/>
      <c r="AS467"/>
      <c r="AT467"/>
      <c r="AU467"/>
      <c r="AV467"/>
      <c r="AW467"/>
      <c r="AX467"/>
      <c r="AY467"/>
      <c r="AZ467"/>
      <c r="BA467"/>
      <c r="BB467"/>
      <c r="BC467"/>
      <c r="BD467"/>
      <c r="BE467" s="62"/>
      <c r="BF467" s="62"/>
      <c r="BG467" s="62"/>
      <c r="BH467" s="62"/>
      <c r="BI467" s="62"/>
      <c r="BJ467" s="62"/>
      <c r="BK467" s="62"/>
      <c r="BL467" s="62"/>
      <c r="BM467" s="62"/>
      <c r="BN467" s="62"/>
      <c r="BO467" s="62"/>
      <c r="BP467" s="62"/>
      <c r="BQ467" s="62"/>
      <c r="BR467" s="62"/>
      <c r="BS467" s="62"/>
      <c r="BT467" s="62"/>
      <c r="BU467" s="62"/>
      <c r="BV467" s="62"/>
      <c r="BW467" s="62"/>
      <c r="BX467" s="62"/>
      <c r="BY467" s="62"/>
      <c r="BZ467" s="62"/>
      <c r="CA467" s="62"/>
      <c r="CB467" s="62"/>
      <c r="CC467" s="62"/>
      <c r="CD467" s="62"/>
      <c r="CE467" s="62"/>
      <c r="CF467" s="62"/>
      <c r="CG467" s="62"/>
      <c r="CH467" s="62"/>
      <c r="CI467" s="62"/>
      <c r="CJ467" s="62"/>
      <c r="CK467" s="62"/>
      <c r="CL467" s="62"/>
      <c r="CM467" s="62"/>
      <c r="CN467" s="62"/>
      <c r="CO467" s="62"/>
      <c r="CP467" s="62"/>
      <c r="CQ467" s="62"/>
      <c r="CR467" s="62"/>
      <c r="CS467" s="62"/>
      <c r="CT467" s="62"/>
      <c r="CU467" s="62"/>
      <c r="CV467" s="62"/>
      <c r="CW467" s="62"/>
      <c r="CX467" s="62"/>
      <c r="CY467" s="62"/>
      <c r="CZ467" s="62"/>
      <c r="DA467" s="62"/>
      <c r="DB467" s="62"/>
      <c r="DC467" s="62"/>
      <c r="DD467" s="62"/>
      <c r="DE467" s="62"/>
      <c r="DF467" s="62"/>
      <c r="DG467" s="62"/>
      <c r="DH467" s="62"/>
      <c r="DI467" s="62"/>
      <c r="DJ467" s="62"/>
      <c r="DK467" s="62"/>
      <c r="DL467" s="62"/>
      <c r="DM467" s="62"/>
      <c r="DN467" s="62"/>
      <c r="DO467" s="62"/>
      <c r="DP467" s="62"/>
      <c r="DQ467" s="62"/>
      <c r="DR467" s="62"/>
      <c r="DS467" s="62"/>
      <c r="DT467" s="62"/>
      <c r="DU467" s="62"/>
      <c r="DV467" s="62"/>
      <c r="DW467" s="62"/>
      <c r="DX467" s="62"/>
      <c r="DY467" s="62"/>
      <c r="DZ467" s="62"/>
      <c r="EA467" s="62"/>
      <c r="EB467" s="62"/>
      <c r="EC467" s="62"/>
      <c r="ED467" s="62"/>
      <c r="EE467" s="62"/>
      <c r="EF467" s="62"/>
      <c r="EG467" s="62"/>
      <c r="EH467" s="62"/>
      <c r="EI467" s="62"/>
      <c r="EJ467" s="62"/>
      <c r="EK467" s="62"/>
      <c r="EL467" s="62"/>
      <c r="EM467" s="62"/>
      <c r="EN467" s="62"/>
    </row>
    <row r="468" spans="43:144" ht="14.4" x14ac:dyDescent="0.3">
      <c r="AQ468" s="62"/>
      <c r="AR468"/>
      <c r="AS468"/>
      <c r="AT468"/>
      <c r="AU468"/>
      <c r="AV468"/>
      <c r="AW468"/>
      <c r="AX468"/>
      <c r="AY468"/>
      <c r="AZ468"/>
      <c r="BA468"/>
      <c r="BB468"/>
      <c r="BC468"/>
      <c r="BD468"/>
      <c r="BE468" s="62"/>
      <c r="BF468" s="62"/>
      <c r="BG468" s="62"/>
      <c r="BH468" s="62"/>
      <c r="BI468" s="62"/>
      <c r="BJ468" s="62"/>
      <c r="BK468" s="62"/>
      <c r="BL468" s="62"/>
      <c r="BM468" s="62"/>
      <c r="BN468" s="62"/>
      <c r="BO468" s="62"/>
      <c r="BP468" s="62"/>
      <c r="BQ468" s="62"/>
      <c r="BR468" s="62"/>
      <c r="BS468" s="62"/>
      <c r="BT468" s="62"/>
      <c r="BU468" s="62"/>
      <c r="BV468" s="62"/>
      <c r="BW468" s="62"/>
      <c r="BX468" s="62"/>
      <c r="BY468" s="62"/>
      <c r="BZ468" s="62"/>
      <c r="CA468" s="62"/>
      <c r="CB468" s="62"/>
      <c r="CC468" s="62"/>
      <c r="CD468" s="62"/>
      <c r="CE468" s="62"/>
      <c r="CF468" s="62"/>
      <c r="CG468" s="62"/>
      <c r="CH468" s="62"/>
      <c r="CI468" s="62"/>
      <c r="CJ468" s="62"/>
      <c r="CK468" s="62"/>
      <c r="CL468" s="62"/>
      <c r="CM468" s="62"/>
      <c r="CN468" s="62"/>
      <c r="CO468" s="62"/>
      <c r="CP468" s="62"/>
      <c r="CQ468" s="62"/>
      <c r="CR468" s="62"/>
      <c r="CS468" s="62"/>
      <c r="CT468" s="62"/>
      <c r="CU468" s="62"/>
      <c r="CV468" s="62"/>
      <c r="CW468" s="62"/>
      <c r="CX468" s="62"/>
      <c r="CY468" s="62"/>
      <c r="CZ468" s="62"/>
      <c r="DA468" s="62"/>
      <c r="DB468" s="62"/>
      <c r="DC468" s="62"/>
      <c r="DD468" s="62"/>
      <c r="DE468" s="62"/>
      <c r="DF468" s="62"/>
      <c r="DG468" s="62"/>
      <c r="DH468" s="62"/>
      <c r="DI468" s="62"/>
      <c r="DJ468" s="62"/>
      <c r="DK468" s="62"/>
      <c r="DL468" s="62"/>
      <c r="DM468" s="62"/>
      <c r="DN468" s="62"/>
      <c r="DO468" s="62"/>
      <c r="DP468" s="62"/>
      <c r="DQ468" s="62"/>
      <c r="DR468" s="62"/>
      <c r="DS468" s="62"/>
      <c r="DT468" s="62"/>
      <c r="DU468" s="62"/>
      <c r="DV468" s="62"/>
      <c r="DW468" s="62"/>
      <c r="DX468" s="62"/>
      <c r="DY468" s="62"/>
      <c r="DZ468" s="62"/>
      <c r="EA468" s="62"/>
      <c r="EB468" s="62"/>
      <c r="EC468" s="62"/>
      <c r="ED468" s="62"/>
      <c r="EE468" s="62"/>
      <c r="EF468" s="62"/>
      <c r="EG468" s="62"/>
      <c r="EH468" s="62"/>
      <c r="EI468" s="62"/>
      <c r="EJ468" s="62"/>
      <c r="EK468" s="62"/>
      <c r="EL468" s="62"/>
      <c r="EM468" s="62"/>
      <c r="EN468" s="62"/>
    </row>
    <row r="469" spans="43:144" ht="14.4" x14ac:dyDescent="0.3">
      <c r="AQ469" s="62"/>
      <c r="AR469"/>
      <c r="AS469"/>
      <c r="AT469"/>
      <c r="AU469"/>
      <c r="AV469"/>
      <c r="AW469"/>
      <c r="AX469"/>
      <c r="AY469"/>
      <c r="AZ469"/>
      <c r="BA469"/>
      <c r="BB469"/>
      <c r="BC469"/>
      <c r="BD469"/>
      <c r="BE469" s="62"/>
      <c r="BF469" s="62"/>
      <c r="BG469" s="62"/>
      <c r="BH469" s="62"/>
      <c r="BI469" s="62"/>
      <c r="BJ469" s="62"/>
      <c r="BK469" s="62"/>
      <c r="BL469" s="62"/>
      <c r="BM469" s="62"/>
      <c r="BN469" s="62"/>
      <c r="BO469" s="62"/>
      <c r="BP469" s="62"/>
      <c r="BQ469" s="62"/>
      <c r="BR469" s="62"/>
      <c r="BS469" s="62"/>
      <c r="BT469" s="62"/>
      <c r="BU469" s="62"/>
      <c r="BV469" s="62"/>
      <c r="BW469" s="62"/>
      <c r="BX469" s="62"/>
      <c r="BY469" s="62"/>
      <c r="BZ469" s="62"/>
      <c r="CA469" s="62"/>
      <c r="CB469" s="62"/>
      <c r="CC469" s="62"/>
      <c r="CD469" s="62"/>
      <c r="CE469" s="62"/>
      <c r="CF469" s="62"/>
      <c r="CG469" s="62"/>
      <c r="CH469" s="62"/>
      <c r="CI469" s="62"/>
      <c r="CJ469" s="62"/>
      <c r="CK469" s="62"/>
      <c r="CL469" s="62"/>
      <c r="CM469" s="62"/>
      <c r="CN469" s="62"/>
      <c r="CO469" s="62"/>
      <c r="CP469" s="62"/>
      <c r="CQ469" s="62"/>
      <c r="CR469" s="62"/>
      <c r="CS469" s="62"/>
      <c r="CT469" s="62"/>
      <c r="CU469" s="62"/>
      <c r="CV469" s="62"/>
      <c r="CW469" s="62"/>
      <c r="CX469" s="62"/>
      <c r="CY469" s="62"/>
      <c r="CZ469" s="62"/>
      <c r="DA469" s="62"/>
      <c r="DB469" s="62"/>
      <c r="DC469" s="62"/>
      <c r="DD469" s="62"/>
      <c r="DE469" s="62"/>
      <c r="DF469" s="62"/>
      <c r="DG469" s="62"/>
      <c r="DH469" s="62"/>
      <c r="DI469" s="62"/>
      <c r="DJ469" s="62"/>
      <c r="DK469" s="62"/>
      <c r="DL469" s="62"/>
      <c r="DM469" s="62"/>
      <c r="DN469" s="62"/>
      <c r="DO469" s="62"/>
      <c r="DP469" s="62"/>
      <c r="DQ469" s="62"/>
      <c r="DR469" s="62"/>
      <c r="DS469" s="62"/>
      <c r="DT469" s="62"/>
      <c r="DU469" s="62"/>
      <c r="DV469" s="62"/>
      <c r="DW469" s="62"/>
      <c r="DX469" s="62"/>
      <c r="DY469" s="62"/>
      <c r="DZ469" s="62"/>
      <c r="EA469" s="62"/>
      <c r="EB469" s="62"/>
      <c r="EC469" s="62"/>
      <c r="ED469" s="62"/>
      <c r="EE469" s="62"/>
      <c r="EF469" s="62"/>
      <c r="EG469" s="62"/>
      <c r="EH469" s="62"/>
      <c r="EI469" s="62"/>
      <c r="EJ469" s="62"/>
      <c r="EK469" s="62"/>
      <c r="EL469" s="62"/>
      <c r="EM469" s="62"/>
      <c r="EN469" s="62"/>
    </row>
    <row r="470" spans="43:144" ht="14.4" x14ac:dyDescent="0.3">
      <c r="AQ470" s="62"/>
      <c r="AR470"/>
      <c r="AS470"/>
      <c r="AT470"/>
      <c r="AU470"/>
      <c r="AV470"/>
      <c r="AW470"/>
      <c r="AX470"/>
      <c r="AY470"/>
      <c r="AZ470"/>
      <c r="BA470"/>
      <c r="BB470"/>
      <c r="BC470"/>
      <c r="BD470"/>
      <c r="BE470" s="62"/>
      <c r="BF470" s="62"/>
      <c r="BG470" s="62"/>
      <c r="BH470" s="62"/>
      <c r="BI470" s="62"/>
      <c r="BJ470" s="62"/>
      <c r="BK470" s="62"/>
      <c r="BL470" s="62"/>
      <c r="BM470" s="62"/>
      <c r="BN470" s="62"/>
      <c r="BO470" s="62"/>
      <c r="BP470" s="62"/>
      <c r="BQ470" s="62"/>
      <c r="BR470" s="62"/>
      <c r="BS470" s="62"/>
      <c r="BT470" s="62"/>
      <c r="BU470" s="62"/>
      <c r="BV470" s="62"/>
      <c r="BW470" s="62"/>
      <c r="BX470" s="62"/>
      <c r="BY470" s="62"/>
      <c r="BZ470" s="62"/>
      <c r="CA470" s="62"/>
      <c r="CB470" s="62"/>
      <c r="CC470" s="62"/>
      <c r="CD470" s="62"/>
      <c r="CE470" s="62"/>
      <c r="CF470" s="62"/>
      <c r="CG470" s="62"/>
      <c r="CH470" s="62"/>
      <c r="CI470" s="62"/>
      <c r="CJ470" s="62"/>
      <c r="CK470" s="62"/>
      <c r="CL470" s="62"/>
      <c r="CM470" s="62"/>
      <c r="CN470" s="62"/>
      <c r="CO470" s="62"/>
      <c r="CP470" s="62"/>
      <c r="CQ470" s="62"/>
      <c r="CR470" s="62"/>
      <c r="CS470" s="62"/>
      <c r="CT470" s="62"/>
      <c r="CU470" s="62"/>
      <c r="CV470" s="62"/>
      <c r="CW470" s="62"/>
      <c r="CX470" s="62"/>
      <c r="CY470" s="62"/>
      <c r="CZ470" s="62"/>
      <c r="DA470" s="62"/>
      <c r="DB470" s="62"/>
      <c r="DC470" s="62"/>
      <c r="DD470" s="62"/>
      <c r="DE470" s="62"/>
      <c r="DF470" s="62"/>
      <c r="DG470" s="62"/>
      <c r="DH470" s="62"/>
      <c r="DI470" s="62"/>
      <c r="DJ470" s="62"/>
      <c r="DK470" s="62"/>
      <c r="DL470" s="62"/>
      <c r="DM470" s="62"/>
      <c r="DN470" s="62"/>
      <c r="DO470" s="62"/>
      <c r="DP470" s="62"/>
      <c r="DQ470" s="62"/>
      <c r="DR470" s="62"/>
      <c r="DS470" s="62"/>
      <c r="DT470" s="62"/>
      <c r="DU470" s="62"/>
      <c r="DV470" s="62"/>
      <c r="DW470" s="62"/>
      <c r="DX470" s="62"/>
      <c r="DY470" s="62"/>
      <c r="DZ470" s="62"/>
      <c r="EA470" s="62"/>
      <c r="EB470" s="62"/>
      <c r="EC470" s="62"/>
      <c r="ED470" s="62"/>
      <c r="EE470" s="62"/>
      <c r="EF470" s="62"/>
      <c r="EG470" s="62"/>
      <c r="EH470" s="62"/>
      <c r="EI470" s="62"/>
      <c r="EJ470" s="62"/>
      <c r="EK470" s="62"/>
      <c r="EL470" s="62"/>
      <c r="EM470" s="62"/>
      <c r="EN470" s="62"/>
    </row>
    <row r="471" spans="43:144" ht="14.4" x14ac:dyDescent="0.3">
      <c r="AQ471" s="62"/>
      <c r="AR471"/>
      <c r="AS471"/>
      <c r="AT471"/>
      <c r="AU471"/>
      <c r="AV471"/>
      <c r="AW471"/>
      <c r="AX471"/>
      <c r="AY471"/>
      <c r="AZ471"/>
      <c r="BA471"/>
      <c r="BB471"/>
      <c r="BC471"/>
      <c r="BD471"/>
      <c r="BE471" s="62"/>
      <c r="BF471" s="62"/>
      <c r="BG471" s="62"/>
      <c r="BH471" s="62"/>
      <c r="BI471" s="62"/>
      <c r="BJ471" s="62"/>
      <c r="BK471" s="62"/>
      <c r="BL471" s="62"/>
      <c r="BM471" s="62"/>
      <c r="BN471" s="62"/>
      <c r="BO471" s="62"/>
      <c r="BP471" s="62"/>
      <c r="BQ471" s="62"/>
      <c r="BR471" s="62"/>
      <c r="BS471" s="62"/>
      <c r="BT471" s="62"/>
      <c r="BU471" s="62"/>
      <c r="BV471" s="62"/>
      <c r="BW471" s="62"/>
      <c r="BX471" s="62"/>
      <c r="BY471" s="62"/>
      <c r="BZ471" s="62"/>
      <c r="CA471" s="62"/>
      <c r="CB471" s="62"/>
      <c r="CC471" s="62"/>
      <c r="CD471" s="62"/>
      <c r="CE471" s="62"/>
      <c r="CF471" s="62"/>
      <c r="CG471" s="62"/>
      <c r="CH471" s="62"/>
      <c r="CI471" s="62"/>
      <c r="CJ471" s="62"/>
      <c r="CK471" s="62"/>
      <c r="CL471" s="62"/>
      <c r="CM471" s="62"/>
      <c r="CN471" s="62"/>
      <c r="CO471" s="62"/>
      <c r="CP471" s="62"/>
      <c r="CQ471" s="62"/>
      <c r="CR471" s="62"/>
      <c r="CS471" s="62"/>
      <c r="CT471" s="62"/>
      <c r="CU471" s="62"/>
      <c r="CV471" s="62"/>
      <c r="CW471" s="62"/>
      <c r="CX471" s="62"/>
      <c r="CY471" s="62"/>
      <c r="CZ471" s="62"/>
      <c r="DA471" s="62"/>
      <c r="DB471" s="62"/>
      <c r="DC471" s="62"/>
      <c r="DD471" s="62"/>
      <c r="DE471" s="62"/>
      <c r="DF471" s="62"/>
      <c r="DG471" s="62"/>
      <c r="DH471" s="62"/>
      <c r="DI471" s="62"/>
      <c r="DJ471" s="62"/>
      <c r="DK471" s="62"/>
      <c r="DL471" s="62"/>
      <c r="DM471" s="62"/>
      <c r="DN471" s="62"/>
      <c r="DO471" s="62"/>
      <c r="DP471" s="62"/>
      <c r="DQ471" s="62"/>
      <c r="DR471" s="62"/>
      <c r="DS471" s="62"/>
      <c r="DT471" s="62"/>
      <c r="DU471" s="62"/>
      <c r="DV471" s="62"/>
      <c r="DW471" s="62"/>
      <c r="DX471" s="62"/>
      <c r="DY471" s="62"/>
      <c r="DZ471" s="62"/>
      <c r="EA471" s="62"/>
      <c r="EB471" s="62"/>
      <c r="EC471" s="62"/>
      <c r="ED471" s="62"/>
      <c r="EE471" s="62"/>
      <c r="EF471" s="62"/>
      <c r="EG471" s="62"/>
      <c r="EH471" s="62"/>
      <c r="EI471" s="62"/>
      <c r="EJ471" s="62"/>
      <c r="EK471" s="62"/>
      <c r="EL471" s="62"/>
      <c r="EM471" s="62"/>
      <c r="EN471" s="62"/>
    </row>
    <row r="472" spans="43:144" ht="14.4" x14ac:dyDescent="0.3">
      <c r="AQ472" s="62"/>
      <c r="AR472"/>
      <c r="AS472"/>
      <c r="AT472"/>
      <c r="AU472"/>
      <c r="AV472"/>
      <c r="AW472"/>
      <c r="AX472"/>
      <c r="AY472"/>
      <c r="AZ472"/>
      <c r="BA472"/>
      <c r="BB472"/>
      <c r="BC472"/>
      <c r="BD472"/>
      <c r="BE472" s="62"/>
      <c r="BF472" s="62"/>
      <c r="BG472" s="62"/>
      <c r="BH472" s="62"/>
      <c r="BI472" s="62"/>
      <c r="BJ472" s="62"/>
      <c r="BK472" s="62"/>
      <c r="BL472" s="62"/>
      <c r="BM472" s="62"/>
      <c r="BN472" s="62"/>
      <c r="BO472" s="62"/>
      <c r="BP472" s="62"/>
      <c r="BQ472" s="62"/>
      <c r="BR472" s="62"/>
      <c r="BS472" s="62"/>
      <c r="BT472" s="62"/>
      <c r="BU472" s="62"/>
      <c r="BV472" s="62"/>
      <c r="BW472" s="62"/>
      <c r="BX472" s="62"/>
      <c r="BY472" s="62"/>
      <c r="BZ472" s="62"/>
      <c r="CA472" s="62"/>
      <c r="CB472" s="62"/>
      <c r="CC472" s="62"/>
      <c r="CD472" s="62"/>
      <c r="CE472" s="62"/>
      <c r="CF472" s="62"/>
      <c r="CG472" s="62"/>
      <c r="CH472" s="62"/>
      <c r="CI472" s="62"/>
      <c r="CJ472" s="62"/>
      <c r="CK472" s="62"/>
      <c r="CL472" s="62"/>
      <c r="CM472" s="62"/>
      <c r="CN472" s="62"/>
      <c r="CO472" s="62"/>
      <c r="CP472" s="62"/>
      <c r="CQ472" s="62"/>
      <c r="CR472" s="62"/>
      <c r="CS472" s="62"/>
      <c r="CT472" s="62"/>
      <c r="CU472" s="62"/>
      <c r="CV472" s="62"/>
      <c r="CW472" s="62"/>
      <c r="CX472" s="62"/>
      <c r="CY472" s="62"/>
      <c r="CZ472" s="62"/>
      <c r="DA472" s="62"/>
      <c r="DB472" s="62"/>
      <c r="DC472" s="62"/>
      <c r="DD472" s="62"/>
      <c r="DE472" s="62"/>
      <c r="DF472" s="62"/>
      <c r="DG472" s="62"/>
      <c r="DH472" s="62"/>
      <c r="DI472" s="62"/>
      <c r="DJ472" s="62"/>
      <c r="DK472" s="62"/>
      <c r="DL472" s="62"/>
      <c r="DM472" s="62"/>
      <c r="DN472" s="62"/>
      <c r="DO472" s="62"/>
      <c r="DP472" s="62"/>
      <c r="DQ472" s="62"/>
      <c r="DR472" s="62"/>
      <c r="DS472" s="62"/>
      <c r="DT472" s="62"/>
      <c r="DU472" s="62"/>
      <c r="DV472" s="62"/>
      <c r="DW472" s="62"/>
      <c r="DX472" s="62"/>
      <c r="DY472" s="62"/>
      <c r="DZ472" s="62"/>
      <c r="EA472" s="62"/>
      <c r="EB472" s="62"/>
      <c r="EC472" s="62"/>
      <c r="ED472" s="62"/>
      <c r="EE472" s="62"/>
      <c r="EF472" s="62"/>
      <c r="EG472" s="62"/>
      <c r="EH472" s="62"/>
      <c r="EI472" s="62"/>
      <c r="EJ472" s="62"/>
      <c r="EK472" s="62"/>
      <c r="EL472" s="62"/>
      <c r="EM472" s="62"/>
      <c r="EN472" s="62"/>
    </row>
    <row r="473" spans="43:144" ht="14.4" x14ac:dyDescent="0.3">
      <c r="AQ473" s="62"/>
      <c r="AR473"/>
      <c r="AS473"/>
      <c r="AT473"/>
      <c r="AU473"/>
      <c r="AV473"/>
      <c r="AW473"/>
      <c r="AX473"/>
      <c r="AY473"/>
      <c r="AZ473"/>
      <c r="BA473"/>
      <c r="BB473"/>
      <c r="BC473"/>
      <c r="BD473"/>
      <c r="BE473" s="62"/>
      <c r="BF473" s="62"/>
      <c r="BG473" s="62"/>
      <c r="BH473" s="62"/>
      <c r="BI473" s="62"/>
      <c r="BJ473" s="62"/>
      <c r="BK473" s="62"/>
      <c r="BL473" s="62"/>
      <c r="BM473" s="62"/>
      <c r="BN473" s="62"/>
      <c r="BO473" s="62"/>
      <c r="BP473" s="62"/>
      <c r="BQ473" s="62"/>
      <c r="BR473" s="62"/>
      <c r="BS473" s="62"/>
      <c r="BT473" s="62"/>
      <c r="BU473" s="62"/>
      <c r="BV473" s="62"/>
      <c r="BW473" s="62"/>
      <c r="BX473" s="62"/>
      <c r="BY473" s="62"/>
      <c r="BZ473" s="62"/>
      <c r="CA473" s="62"/>
      <c r="CB473" s="62"/>
      <c r="CC473" s="62"/>
      <c r="CD473" s="62"/>
      <c r="CE473" s="62"/>
      <c r="CF473" s="62"/>
      <c r="CG473" s="62"/>
      <c r="CH473" s="62"/>
      <c r="CI473" s="62"/>
      <c r="CJ473" s="62"/>
      <c r="CK473" s="62"/>
      <c r="CL473" s="62"/>
      <c r="CM473" s="62"/>
      <c r="CN473" s="62"/>
      <c r="CO473" s="62"/>
      <c r="CP473" s="62"/>
      <c r="CQ473" s="62"/>
      <c r="CR473" s="62"/>
      <c r="CS473" s="62"/>
      <c r="CT473" s="62"/>
      <c r="CU473" s="62"/>
      <c r="CV473" s="62"/>
      <c r="CW473" s="62"/>
      <c r="CX473" s="62"/>
      <c r="CY473" s="62"/>
      <c r="CZ473" s="62"/>
      <c r="DA473" s="62"/>
      <c r="DB473" s="62"/>
      <c r="DC473" s="62"/>
      <c r="DD473" s="62"/>
      <c r="DE473" s="62"/>
      <c r="DF473" s="62"/>
      <c r="DG473" s="62"/>
      <c r="DH473" s="62"/>
      <c r="DI473" s="62"/>
      <c r="DJ473" s="62"/>
      <c r="DK473" s="62"/>
      <c r="DL473" s="62"/>
      <c r="DM473" s="62"/>
      <c r="DN473" s="62"/>
      <c r="DO473" s="62"/>
      <c r="DP473" s="62"/>
      <c r="DQ473" s="62"/>
      <c r="DR473" s="62"/>
      <c r="DS473" s="62"/>
      <c r="DT473" s="62"/>
      <c r="DU473" s="62"/>
      <c r="DV473" s="62"/>
      <c r="DW473" s="62"/>
      <c r="DX473" s="62"/>
      <c r="DY473" s="62"/>
      <c r="DZ473" s="62"/>
      <c r="EA473" s="62"/>
      <c r="EB473" s="62"/>
      <c r="EC473" s="62"/>
      <c r="ED473" s="62"/>
      <c r="EE473" s="62"/>
      <c r="EF473" s="62"/>
      <c r="EG473" s="62"/>
      <c r="EH473" s="62"/>
      <c r="EI473" s="62"/>
      <c r="EJ473" s="62"/>
      <c r="EK473" s="62"/>
      <c r="EL473" s="62"/>
      <c r="EM473" s="62"/>
      <c r="EN473" s="62"/>
    </row>
    <row r="474" spans="43:144" ht="14.4" x14ac:dyDescent="0.3">
      <c r="AQ474" s="62"/>
      <c r="AR474"/>
      <c r="AS474"/>
      <c r="AT474"/>
      <c r="AU474"/>
      <c r="AV474"/>
      <c r="AW474"/>
      <c r="AX474"/>
      <c r="AY474"/>
      <c r="AZ474"/>
      <c r="BA474"/>
      <c r="BB474"/>
      <c r="BC474"/>
      <c r="BD474"/>
      <c r="BE474" s="62"/>
      <c r="BF474" s="62"/>
      <c r="BG474" s="62"/>
      <c r="BH474" s="62"/>
      <c r="BI474" s="62"/>
      <c r="BJ474" s="62"/>
      <c r="BK474" s="62"/>
      <c r="BL474" s="62"/>
      <c r="BM474" s="62"/>
      <c r="BN474" s="62"/>
      <c r="BO474" s="62"/>
      <c r="BP474" s="62"/>
      <c r="BQ474" s="62"/>
      <c r="BR474" s="62"/>
      <c r="BS474" s="62"/>
      <c r="BT474" s="62"/>
      <c r="BU474" s="62"/>
      <c r="BV474" s="62"/>
      <c r="BW474" s="62"/>
      <c r="BX474" s="62"/>
      <c r="BY474" s="62"/>
      <c r="BZ474" s="62"/>
      <c r="CA474" s="62"/>
      <c r="CB474" s="62"/>
      <c r="CC474" s="62"/>
      <c r="CD474" s="62"/>
      <c r="CE474" s="62"/>
      <c r="CF474" s="62"/>
      <c r="CG474" s="62"/>
      <c r="CH474" s="62"/>
      <c r="CI474" s="62"/>
      <c r="CJ474" s="62"/>
      <c r="CK474" s="62"/>
      <c r="CL474" s="62"/>
      <c r="CM474" s="62"/>
      <c r="CN474" s="62"/>
      <c r="CO474" s="62"/>
      <c r="CP474" s="62"/>
      <c r="CQ474" s="62"/>
      <c r="CR474" s="62"/>
      <c r="CS474" s="62"/>
      <c r="CT474" s="62"/>
      <c r="CU474" s="62"/>
      <c r="CV474" s="62"/>
      <c r="CW474" s="62"/>
      <c r="CX474" s="62"/>
      <c r="CY474" s="62"/>
      <c r="CZ474" s="62"/>
      <c r="DA474" s="62"/>
      <c r="DB474" s="62"/>
      <c r="DC474" s="62"/>
      <c r="DD474" s="62"/>
      <c r="DE474" s="62"/>
      <c r="DF474" s="62"/>
      <c r="DG474" s="62"/>
      <c r="DH474" s="62"/>
      <c r="DI474" s="62"/>
      <c r="DJ474" s="62"/>
      <c r="DK474" s="62"/>
      <c r="DL474" s="62"/>
      <c r="DM474" s="62"/>
      <c r="DN474" s="62"/>
      <c r="DO474" s="62"/>
      <c r="DP474" s="62"/>
      <c r="DQ474" s="62"/>
      <c r="DR474" s="62"/>
      <c r="DS474" s="62"/>
      <c r="DT474" s="62"/>
      <c r="DU474" s="62"/>
      <c r="DV474" s="62"/>
      <c r="DW474" s="62"/>
      <c r="DX474" s="62"/>
      <c r="DY474" s="62"/>
      <c r="DZ474" s="62"/>
      <c r="EA474" s="62"/>
      <c r="EB474" s="62"/>
      <c r="EC474" s="62"/>
      <c r="ED474" s="62"/>
      <c r="EE474" s="62"/>
      <c r="EF474" s="62"/>
      <c r="EG474" s="62"/>
      <c r="EH474" s="62"/>
      <c r="EI474" s="62"/>
      <c r="EJ474" s="62"/>
      <c r="EK474" s="62"/>
      <c r="EL474" s="62"/>
      <c r="EM474" s="62"/>
      <c r="EN474" s="62"/>
    </row>
    <row r="475" spans="43:144" ht="14.4" x14ac:dyDescent="0.3">
      <c r="AQ475" s="62"/>
      <c r="AR475"/>
      <c r="AS475"/>
      <c r="AT475"/>
      <c r="AU475"/>
      <c r="AV475"/>
      <c r="AW475"/>
      <c r="AX475"/>
      <c r="AY475"/>
      <c r="AZ475"/>
      <c r="BA475"/>
      <c r="BB475"/>
      <c r="BC475"/>
      <c r="BD475"/>
      <c r="BE475" s="62"/>
      <c r="BF475" s="62"/>
      <c r="BG475" s="62"/>
      <c r="BH475" s="62"/>
      <c r="BI475" s="62"/>
      <c r="BJ475" s="62"/>
      <c r="BK475" s="62"/>
      <c r="BL475" s="62"/>
      <c r="BM475" s="62"/>
      <c r="BN475" s="62"/>
      <c r="BO475" s="62"/>
      <c r="BP475" s="62"/>
      <c r="BQ475" s="62"/>
      <c r="BR475" s="62"/>
      <c r="BS475" s="62"/>
      <c r="BT475" s="62"/>
      <c r="BU475" s="62"/>
      <c r="BV475" s="62"/>
      <c r="BW475" s="62"/>
      <c r="BX475" s="62"/>
      <c r="BY475" s="62"/>
      <c r="BZ475" s="62"/>
      <c r="CA475" s="62"/>
      <c r="CB475" s="62"/>
      <c r="CC475" s="62"/>
      <c r="CD475" s="62"/>
      <c r="CE475" s="62"/>
      <c r="CF475" s="62"/>
      <c r="CG475" s="62"/>
      <c r="CH475" s="62"/>
      <c r="CI475" s="62"/>
      <c r="CJ475" s="62"/>
      <c r="CK475" s="62"/>
      <c r="CL475" s="62"/>
      <c r="CM475" s="62"/>
      <c r="CN475" s="62"/>
      <c r="CO475" s="62"/>
      <c r="CP475" s="62"/>
      <c r="CQ475" s="62"/>
      <c r="CR475" s="62"/>
      <c r="CS475" s="62"/>
      <c r="CT475" s="62"/>
      <c r="CU475" s="62"/>
      <c r="CV475" s="62"/>
      <c r="CW475" s="62"/>
      <c r="CX475" s="62"/>
      <c r="CY475" s="62"/>
      <c r="CZ475" s="62"/>
      <c r="DA475" s="62"/>
      <c r="DB475" s="62"/>
      <c r="DC475" s="62"/>
      <c r="DD475" s="62"/>
      <c r="DE475" s="62"/>
      <c r="DF475" s="62"/>
      <c r="DG475" s="62"/>
      <c r="DH475" s="62"/>
      <c r="DI475" s="62"/>
      <c r="DJ475" s="62"/>
      <c r="DK475" s="62"/>
      <c r="DL475" s="62"/>
      <c r="DM475" s="62"/>
      <c r="DN475" s="62"/>
      <c r="DO475" s="62"/>
      <c r="DP475" s="62"/>
      <c r="DQ475" s="62"/>
      <c r="DR475" s="62"/>
      <c r="DS475" s="62"/>
      <c r="DT475" s="62"/>
      <c r="DU475" s="62"/>
      <c r="DV475" s="62"/>
      <c r="DW475" s="62"/>
      <c r="DX475" s="62"/>
      <c r="DY475" s="62"/>
      <c r="DZ475" s="62"/>
      <c r="EA475" s="62"/>
      <c r="EB475" s="62"/>
      <c r="EC475" s="62"/>
      <c r="ED475" s="62"/>
      <c r="EE475" s="62"/>
      <c r="EF475" s="62"/>
      <c r="EG475" s="62"/>
      <c r="EH475" s="62"/>
      <c r="EI475" s="62"/>
      <c r="EJ475" s="62"/>
      <c r="EK475" s="62"/>
      <c r="EL475" s="62"/>
      <c r="EM475" s="62"/>
      <c r="EN475" s="62"/>
    </row>
    <row r="476" spans="43:144" ht="14.4" x14ac:dyDescent="0.3">
      <c r="AQ476" s="62"/>
      <c r="AR476"/>
      <c r="AS476"/>
      <c r="AT476"/>
      <c r="AU476"/>
      <c r="AV476"/>
      <c r="AW476"/>
      <c r="AX476"/>
      <c r="AY476"/>
      <c r="AZ476"/>
      <c r="BA476"/>
      <c r="BB476"/>
      <c r="BC476"/>
      <c r="BD476"/>
      <c r="BE476" s="62"/>
      <c r="BF476" s="62"/>
      <c r="BG476" s="62"/>
      <c r="BH476" s="62"/>
      <c r="BI476" s="62"/>
      <c r="BJ476" s="62"/>
      <c r="BK476" s="62"/>
      <c r="BL476" s="62"/>
      <c r="BM476" s="62"/>
      <c r="BN476" s="62"/>
      <c r="BO476" s="62"/>
      <c r="BP476" s="62"/>
      <c r="BQ476" s="62"/>
      <c r="BR476" s="62"/>
      <c r="BS476" s="62"/>
      <c r="BT476" s="62"/>
      <c r="BU476" s="62"/>
      <c r="BV476" s="62"/>
      <c r="BW476" s="62"/>
      <c r="BX476" s="62"/>
      <c r="BY476" s="62"/>
      <c r="BZ476" s="62"/>
      <c r="CA476" s="62"/>
      <c r="CB476" s="62"/>
      <c r="CC476" s="62"/>
      <c r="CD476" s="62"/>
      <c r="CE476" s="62"/>
      <c r="CF476" s="62"/>
      <c r="CG476" s="62"/>
      <c r="CH476" s="62"/>
      <c r="CI476" s="62"/>
      <c r="CJ476" s="62"/>
      <c r="CK476" s="62"/>
      <c r="CL476" s="62"/>
      <c r="CM476" s="62"/>
      <c r="CN476" s="62"/>
      <c r="CO476" s="62"/>
      <c r="CP476" s="62"/>
      <c r="CQ476" s="62"/>
      <c r="CR476" s="62"/>
      <c r="CS476" s="62"/>
      <c r="CT476" s="62"/>
      <c r="CU476" s="62"/>
      <c r="CV476" s="62"/>
      <c r="CW476" s="62"/>
      <c r="CX476" s="62"/>
      <c r="CY476" s="62"/>
      <c r="CZ476" s="62"/>
      <c r="DA476" s="62"/>
      <c r="DB476" s="62"/>
      <c r="DC476" s="62"/>
      <c r="DD476" s="62"/>
      <c r="DE476" s="62"/>
      <c r="DF476" s="62"/>
      <c r="DG476" s="62"/>
      <c r="DH476" s="62"/>
      <c r="DI476" s="62"/>
      <c r="DJ476" s="62"/>
      <c r="DK476" s="62"/>
      <c r="DL476" s="62"/>
      <c r="DM476" s="62"/>
      <c r="DN476" s="62"/>
      <c r="DO476" s="62"/>
      <c r="DP476" s="62"/>
      <c r="DQ476" s="62"/>
      <c r="DR476" s="62"/>
      <c r="DS476" s="62"/>
      <c r="DT476" s="62"/>
      <c r="DU476" s="62"/>
      <c r="DV476" s="62"/>
      <c r="DW476" s="62"/>
      <c r="DX476" s="62"/>
      <c r="DY476" s="62"/>
      <c r="DZ476" s="62"/>
      <c r="EA476" s="62"/>
      <c r="EB476" s="62"/>
      <c r="EC476" s="62"/>
      <c r="ED476" s="62"/>
      <c r="EE476" s="62"/>
      <c r="EF476" s="62"/>
      <c r="EG476" s="62"/>
      <c r="EH476" s="62"/>
      <c r="EI476" s="62"/>
      <c r="EJ476" s="62"/>
      <c r="EK476" s="62"/>
      <c r="EL476" s="62"/>
      <c r="EM476" s="62"/>
      <c r="EN476" s="62"/>
    </row>
    <row r="477" spans="43:144" ht="14.4" x14ac:dyDescent="0.3">
      <c r="AQ477" s="62"/>
      <c r="AR477"/>
      <c r="AS477"/>
      <c r="AT477"/>
      <c r="AU477"/>
      <c r="AV477"/>
      <c r="AW477"/>
      <c r="AX477"/>
      <c r="AY477"/>
      <c r="AZ477"/>
      <c r="BA477"/>
      <c r="BB477"/>
      <c r="BC477"/>
      <c r="BD477"/>
      <c r="BE477" s="62"/>
      <c r="BF477" s="62"/>
      <c r="BG477" s="62"/>
      <c r="BH477" s="62"/>
      <c r="BI477" s="62"/>
      <c r="BJ477" s="62"/>
      <c r="BK477" s="62"/>
      <c r="BL477" s="62"/>
      <c r="BM477" s="62"/>
      <c r="BN477" s="62"/>
      <c r="BO477" s="62"/>
      <c r="BP477" s="62"/>
      <c r="BQ477" s="62"/>
      <c r="BR477" s="62"/>
      <c r="BS477" s="62"/>
      <c r="BT477" s="62"/>
      <c r="BU477" s="62"/>
      <c r="BV477" s="62"/>
      <c r="BW477" s="62"/>
      <c r="BX477" s="62"/>
      <c r="BY477" s="62"/>
      <c r="BZ477" s="62"/>
      <c r="CA477" s="62"/>
      <c r="CB477" s="62"/>
      <c r="CC477" s="62"/>
      <c r="CD477" s="62"/>
      <c r="CE477" s="62"/>
      <c r="CF477" s="62"/>
      <c r="CG477" s="62"/>
      <c r="CH477" s="62"/>
      <c r="CI477" s="62"/>
      <c r="CJ477" s="62"/>
      <c r="CK477" s="62"/>
      <c r="CL477" s="62"/>
      <c r="CM477" s="62"/>
      <c r="CN477" s="62"/>
      <c r="CO477" s="62"/>
      <c r="CP477" s="62"/>
      <c r="CQ477" s="62"/>
      <c r="CR477" s="62"/>
      <c r="CS477" s="62"/>
      <c r="CT477" s="62"/>
      <c r="CU477" s="62"/>
      <c r="CV477" s="62"/>
      <c r="CW477" s="62"/>
      <c r="CX477" s="62"/>
      <c r="CY477" s="62"/>
      <c r="CZ477" s="62"/>
      <c r="DA477" s="62"/>
      <c r="DB477" s="62"/>
      <c r="DC477" s="62"/>
      <c r="DD477" s="62"/>
      <c r="DE477" s="62"/>
      <c r="DF477" s="62"/>
      <c r="DG477" s="62"/>
      <c r="DH477" s="62"/>
      <c r="DI477" s="62"/>
      <c r="DJ477" s="62"/>
      <c r="DK477" s="62"/>
      <c r="DL477" s="62"/>
      <c r="DM477" s="62"/>
      <c r="DN477" s="62"/>
      <c r="DO477" s="62"/>
      <c r="DP477" s="62"/>
      <c r="DQ477" s="62"/>
      <c r="DR477" s="62"/>
      <c r="DS477" s="62"/>
      <c r="DT477" s="62"/>
      <c r="DU477" s="62"/>
      <c r="DV477" s="62"/>
      <c r="DW477" s="62"/>
      <c r="DX477" s="62"/>
      <c r="DY477" s="62"/>
      <c r="DZ477" s="62"/>
      <c r="EA477" s="62"/>
      <c r="EB477" s="62"/>
      <c r="EC477" s="62"/>
      <c r="ED477" s="62"/>
      <c r="EE477" s="62"/>
      <c r="EF477" s="62"/>
      <c r="EG477" s="62"/>
      <c r="EH477" s="62"/>
      <c r="EI477" s="62"/>
      <c r="EJ477" s="62"/>
      <c r="EK477" s="62"/>
      <c r="EL477" s="62"/>
      <c r="EM477" s="62"/>
      <c r="EN477" s="62"/>
    </row>
    <row r="478" spans="43:144" ht="14.4" x14ac:dyDescent="0.3">
      <c r="AQ478" s="62"/>
      <c r="AR478"/>
      <c r="AS478"/>
      <c r="AT478"/>
      <c r="AU478"/>
      <c r="AV478"/>
      <c r="AW478"/>
      <c r="AX478"/>
      <c r="AY478"/>
      <c r="AZ478"/>
      <c r="BA478"/>
      <c r="BB478"/>
      <c r="BC478"/>
      <c r="BD478"/>
      <c r="BE478" s="62"/>
      <c r="BF478" s="62"/>
      <c r="BG478" s="62"/>
      <c r="BH478" s="62"/>
      <c r="BI478" s="62"/>
      <c r="BJ478" s="62"/>
      <c r="BK478" s="62"/>
      <c r="BL478" s="62"/>
      <c r="BM478" s="62"/>
      <c r="BN478" s="62"/>
      <c r="BO478" s="62"/>
      <c r="BP478" s="62"/>
      <c r="BQ478" s="62"/>
      <c r="BR478" s="62"/>
      <c r="BS478" s="62"/>
      <c r="BT478" s="62"/>
      <c r="BU478" s="62"/>
      <c r="BV478" s="62"/>
      <c r="BW478" s="62"/>
      <c r="BX478" s="62"/>
      <c r="BY478" s="62"/>
      <c r="BZ478" s="62"/>
      <c r="CA478" s="62"/>
      <c r="CB478" s="62"/>
      <c r="CC478" s="62"/>
      <c r="CD478" s="62"/>
      <c r="CE478" s="62"/>
      <c r="CF478" s="62"/>
      <c r="CG478" s="62"/>
      <c r="CH478" s="62"/>
      <c r="CI478" s="62"/>
      <c r="CJ478" s="62"/>
      <c r="CK478" s="62"/>
      <c r="CL478" s="62"/>
      <c r="CM478" s="62"/>
      <c r="CN478" s="62"/>
      <c r="CO478" s="62"/>
      <c r="CP478" s="62"/>
      <c r="CQ478" s="62"/>
      <c r="CR478" s="62"/>
      <c r="CS478" s="62"/>
      <c r="CT478" s="62"/>
      <c r="CU478" s="62"/>
      <c r="CV478" s="62"/>
      <c r="CW478" s="62"/>
      <c r="CX478" s="62"/>
      <c r="CY478" s="62"/>
      <c r="CZ478" s="62"/>
      <c r="DA478" s="62"/>
      <c r="DB478" s="62"/>
      <c r="DC478" s="62"/>
      <c r="DD478" s="62"/>
      <c r="DE478" s="62"/>
      <c r="DF478" s="62"/>
      <c r="DG478" s="62"/>
      <c r="DH478" s="62"/>
      <c r="DI478" s="62"/>
      <c r="DJ478" s="62"/>
      <c r="DK478" s="62"/>
      <c r="DL478" s="62"/>
      <c r="DM478" s="62"/>
      <c r="DN478" s="62"/>
      <c r="DO478" s="62"/>
      <c r="DP478" s="62"/>
      <c r="DQ478" s="62"/>
      <c r="DR478" s="62"/>
      <c r="DS478" s="62"/>
      <c r="DT478" s="62"/>
      <c r="DU478" s="62"/>
      <c r="DV478" s="62"/>
      <c r="DW478" s="62"/>
      <c r="DX478" s="62"/>
      <c r="DY478" s="62"/>
      <c r="DZ478" s="62"/>
      <c r="EA478" s="62"/>
      <c r="EB478" s="62"/>
      <c r="EC478" s="62"/>
      <c r="ED478" s="62"/>
      <c r="EE478" s="62"/>
      <c r="EF478" s="62"/>
      <c r="EG478" s="62"/>
      <c r="EH478" s="62"/>
      <c r="EI478" s="62"/>
      <c r="EJ478" s="62"/>
      <c r="EK478" s="62"/>
      <c r="EL478" s="62"/>
      <c r="EM478" s="62"/>
      <c r="EN478" s="62"/>
    </row>
    <row r="479" spans="43:144" ht="14.4" x14ac:dyDescent="0.3">
      <c r="AQ479" s="62"/>
      <c r="AR479"/>
      <c r="AS479"/>
      <c r="AT479"/>
      <c r="AU479"/>
      <c r="AV479"/>
      <c r="AW479"/>
      <c r="AX479"/>
      <c r="AY479"/>
      <c r="AZ479"/>
      <c r="BA479"/>
      <c r="BB479"/>
      <c r="BC479"/>
      <c r="BD479"/>
      <c r="BE479" s="62"/>
      <c r="BF479" s="62"/>
      <c r="BG479" s="62"/>
      <c r="BH479" s="62"/>
      <c r="BI479" s="62"/>
      <c r="BJ479" s="62"/>
      <c r="BK479" s="62"/>
      <c r="BL479" s="62"/>
      <c r="BM479" s="62"/>
      <c r="BN479" s="62"/>
      <c r="BO479" s="62"/>
      <c r="BP479" s="62"/>
      <c r="BQ479" s="62"/>
      <c r="BR479" s="62"/>
      <c r="BS479" s="62"/>
      <c r="BT479" s="62"/>
      <c r="BU479" s="62"/>
      <c r="BV479" s="62"/>
      <c r="BW479" s="62"/>
      <c r="BX479" s="62"/>
      <c r="BY479" s="62"/>
      <c r="BZ479" s="62"/>
      <c r="CA479" s="62"/>
      <c r="CB479" s="62"/>
      <c r="CC479" s="62"/>
      <c r="CD479" s="62"/>
      <c r="CE479" s="62"/>
      <c r="CF479" s="62"/>
      <c r="CG479" s="62"/>
      <c r="CH479" s="62"/>
      <c r="CI479" s="62"/>
      <c r="CJ479" s="62"/>
      <c r="CK479" s="62"/>
      <c r="CL479" s="62"/>
      <c r="CM479" s="62"/>
      <c r="CN479" s="62"/>
      <c r="CO479" s="62"/>
      <c r="CP479" s="62"/>
      <c r="CQ479" s="62"/>
      <c r="CR479" s="62"/>
      <c r="CS479" s="62"/>
      <c r="CT479" s="62"/>
      <c r="CU479" s="62"/>
      <c r="CV479" s="62"/>
      <c r="CW479" s="62"/>
      <c r="CX479" s="62"/>
      <c r="CY479" s="62"/>
      <c r="CZ479" s="62"/>
      <c r="DA479" s="62"/>
      <c r="DB479" s="62"/>
      <c r="DC479" s="62"/>
      <c r="DD479" s="62"/>
      <c r="DE479" s="62"/>
      <c r="DF479" s="62"/>
      <c r="DG479" s="62"/>
      <c r="DH479" s="62"/>
      <c r="DI479" s="62"/>
      <c r="DJ479" s="62"/>
      <c r="DK479" s="62"/>
      <c r="DL479" s="62"/>
      <c r="DM479" s="62"/>
      <c r="DN479" s="62"/>
      <c r="DO479" s="62"/>
      <c r="DP479" s="62"/>
      <c r="DQ479" s="62"/>
      <c r="DR479" s="62"/>
      <c r="DS479" s="62"/>
      <c r="DT479" s="62"/>
      <c r="DU479" s="62"/>
      <c r="DV479" s="62"/>
      <c r="DW479" s="62"/>
      <c r="DX479" s="62"/>
      <c r="DY479" s="62"/>
      <c r="DZ479" s="62"/>
      <c r="EA479" s="62"/>
      <c r="EB479" s="62"/>
      <c r="EC479" s="62"/>
      <c r="ED479" s="62"/>
      <c r="EE479" s="62"/>
      <c r="EF479" s="62"/>
      <c r="EG479" s="62"/>
      <c r="EH479" s="62"/>
      <c r="EI479" s="62"/>
      <c r="EJ479" s="62"/>
      <c r="EK479" s="62"/>
      <c r="EL479" s="62"/>
      <c r="EM479" s="62"/>
      <c r="EN479" s="62"/>
    </row>
    <row r="480" spans="43:144" ht="14.4" x14ac:dyDescent="0.3">
      <c r="AQ480" s="62"/>
      <c r="AR480"/>
      <c r="AS480"/>
      <c r="AT480"/>
      <c r="AU480"/>
      <c r="AV480"/>
      <c r="AW480"/>
      <c r="AX480"/>
      <c r="AY480"/>
      <c r="AZ480"/>
      <c r="BA480"/>
      <c r="BB480"/>
      <c r="BC480"/>
      <c r="BD480"/>
      <c r="BE480" s="62"/>
      <c r="BF480" s="62"/>
      <c r="BG480" s="62"/>
      <c r="BH480" s="62"/>
      <c r="BI480" s="62"/>
      <c r="BJ480" s="62"/>
      <c r="BK480" s="62"/>
      <c r="BL480" s="62"/>
      <c r="BM480" s="62"/>
      <c r="BN480" s="62"/>
      <c r="BO480" s="62"/>
      <c r="BP480" s="62"/>
      <c r="BQ480" s="62"/>
      <c r="BR480" s="62"/>
      <c r="BS480" s="62"/>
      <c r="BT480" s="62"/>
      <c r="BU480" s="62"/>
      <c r="BV480" s="62"/>
      <c r="BW480" s="62"/>
      <c r="BX480" s="62"/>
      <c r="BY480" s="62"/>
      <c r="BZ480" s="62"/>
      <c r="CA480" s="62"/>
      <c r="CB480" s="62"/>
      <c r="CC480" s="62"/>
      <c r="CD480" s="62"/>
      <c r="CE480" s="62"/>
      <c r="CF480" s="62"/>
      <c r="CG480" s="62"/>
      <c r="CH480" s="62"/>
      <c r="CI480" s="62"/>
      <c r="CJ480" s="62"/>
      <c r="CK480" s="62"/>
      <c r="CL480" s="62"/>
      <c r="CM480" s="62"/>
      <c r="CN480" s="62"/>
      <c r="CO480" s="62"/>
      <c r="CP480" s="62"/>
      <c r="CQ480" s="62"/>
      <c r="CR480" s="62"/>
      <c r="CS480" s="62"/>
      <c r="CT480" s="62"/>
      <c r="CU480" s="62"/>
      <c r="CV480" s="62"/>
      <c r="CW480" s="62"/>
      <c r="CX480" s="62"/>
      <c r="CY480" s="62"/>
      <c r="CZ480" s="62"/>
      <c r="DA480" s="62"/>
      <c r="DB480" s="62"/>
      <c r="DC480" s="62"/>
      <c r="DD480" s="62"/>
      <c r="DE480" s="62"/>
      <c r="DF480" s="62"/>
      <c r="DG480" s="62"/>
      <c r="DH480" s="62"/>
      <c r="DI480" s="62"/>
      <c r="DJ480" s="62"/>
      <c r="DK480" s="62"/>
      <c r="DL480" s="62"/>
      <c r="DM480" s="62"/>
      <c r="DN480" s="62"/>
      <c r="DO480" s="62"/>
      <c r="DP480" s="62"/>
      <c r="DQ480" s="62"/>
      <c r="DR480" s="62"/>
      <c r="DS480" s="62"/>
      <c r="DT480" s="62"/>
      <c r="DU480" s="62"/>
      <c r="DV480" s="62"/>
      <c r="DW480" s="62"/>
      <c r="DX480" s="62"/>
      <c r="DY480" s="62"/>
      <c r="DZ480" s="62"/>
      <c r="EA480" s="62"/>
      <c r="EB480" s="62"/>
      <c r="EC480" s="62"/>
      <c r="ED480" s="62"/>
      <c r="EE480" s="62"/>
      <c r="EF480" s="62"/>
      <c r="EG480" s="62"/>
      <c r="EH480" s="62"/>
      <c r="EI480" s="62"/>
      <c r="EJ480" s="62"/>
      <c r="EK480" s="62"/>
      <c r="EL480" s="62"/>
      <c r="EM480" s="62"/>
      <c r="EN480" s="62"/>
    </row>
    <row r="481" spans="43:144" ht="14.4" x14ac:dyDescent="0.3">
      <c r="AQ481" s="62"/>
      <c r="AR481"/>
      <c r="AS481"/>
      <c r="AT481"/>
      <c r="AU481"/>
      <c r="AV481"/>
      <c r="AW481"/>
      <c r="AX481"/>
      <c r="AY481"/>
      <c r="AZ481"/>
      <c r="BA481"/>
      <c r="BB481"/>
      <c r="BC481"/>
      <c r="BD481"/>
      <c r="BE481" s="62"/>
      <c r="BF481" s="62"/>
      <c r="BG481" s="62"/>
      <c r="BH481" s="62"/>
      <c r="BI481" s="62"/>
      <c r="BJ481" s="62"/>
      <c r="BK481" s="62"/>
      <c r="BL481" s="62"/>
      <c r="BM481" s="62"/>
      <c r="BN481" s="62"/>
      <c r="BO481" s="62"/>
      <c r="BP481" s="62"/>
      <c r="BQ481" s="62"/>
      <c r="BR481" s="62"/>
      <c r="BS481" s="62"/>
      <c r="BT481" s="62"/>
      <c r="BU481" s="62"/>
      <c r="BV481" s="62"/>
      <c r="BW481" s="62"/>
      <c r="BX481" s="62"/>
      <c r="BY481" s="62"/>
      <c r="BZ481" s="62"/>
      <c r="CA481" s="62"/>
      <c r="CB481" s="62"/>
      <c r="CC481" s="62"/>
      <c r="CD481" s="62"/>
      <c r="CE481" s="62"/>
      <c r="CF481" s="62"/>
      <c r="CG481" s="62"/>
      <c r="CH481" s="62"/>
      <c r="CI481" s="62"/>
      <c r="CJ481" s="62"/>
      <c r="CK481" s="62"/>
      <c r="CL481" s="62"/>
      <c r="CM481" s="62"/>
      <c r="CN481" s="62"/>
      <c r="CO481" s="62"/>
      <c r="CP481" s="62"/>
      <c r="CQ481" s="62"/>
      <c r="CR481" s="62"/>
      <c r="CS481" s="62"/>
      <c r="CT481" s="62"/>
      <c r="CU481" s="62"/>
      <c r="CV481" s="62"/>
      <c r="CW481" s="62"/>
      <c r="CX481" s="62"/>
      <c r="CY481" s="62"/>
      <c r="CZ481" s="62"/>
      <c r="DA481" s="62"/>
      <c r="DB481" s="62"/>
      <c r="DC481" s="62"/>
      <c r="DD481" s="62"/>
      <c r="DE481" s="62"/>
      <c r="DF481" s="62"/>
      <c r="DG481" s="62"/>
      <c r="DH481" s="62"/>
      <c r="DI481" s="62"/>
      <c r="DJ481" s="62"/>
      <c r="DK481" s="62"/>
      <c r="DL481" s="62"/>
      <c r="DM481" s="62"/>
      <c r="DN481" s="62"/>
      <c r="DO481" s="62"/>
      <c r="DP481" s="62"/>
      <c r="DQ481" s="62"/>
      <c r="DR481" s="62"/>
      <c r="DS481" s="62"/>
      <c r="DT481" s="62"/>
      <c r="DU481" s="62"/>
      <c r="DV481" s="62"/>
      <c r="DW481" s="62"/>
      <c r="DX481" s="62"/>
      <c r="DY481" s="62"/>
      <c r="DZ481" s="62"/>
      <c r="EA481" s="62"/>
      <c r="EB481" s="62"/>
      <c r="EC481" s="62"/>
      <c r="ED481" s="62"/>
      <c r="EE481" s="62"/>
      <c r="EF481" s="62"/>
      <c r="EG481" s="62"/>
      <c r="EH481" s="62"/>
      <c r="EI481" s="62"/>
      <c r="EJ481" s="62"/>
      <c r="EK481" s="62"/>
      <c r="EL481" s="62"/>
      <c r="EM481" s="62"/>
      <c r="EN481" s="62"/>
    </row>
    <row r="482" spans="43:144" ht="14.4" x14ac:dyDescent="0.3">
      <c r="AQ482" s="62"/>
      <c r="AR482"/>
      <c r="AS482"/>
      <c r="AT482"/>
      <c r="AU482"/>
      <c r="AV482"/>
      <c r="AW482"/>
      <c r="AX482"/>
      <c r="AY482"/>
      <c r="AZ482"/>
      <c r="BA482"/>
      <c r="BB482"/>
      <c r="BC482"/>
      <c r="BD482"/>
      <c r="BE482" s="62"/>
      <c r="BF482" s="62"/>
      <c r="BG482" s="62"/>
      <c r="BH482" s="62"/>
      <c r="BI482" s="62"/>
      <c r="BJ482" s="62"/>
      <c r="BK482" s="62"/>
      <c r="BL482" s="62"/>
      <c r="BM482" s="62"/>
      <c r="BN482" s="62"/>
      <c r="BO482" s="62"/>
      <c r="BP482" s="62"/>
      <c r="BQ482" s="62"/>
      <c r="BR482" s="62"/>
      <c r="BS482" s="62"/>
      <c r="BT482" s="62"/>
      <c r="BU482" s="62"/>
      <c r="BV482" s="62"/>
      <c r="BW482" s="62"/>
      <c r="BX482" s="62"/>
      <c r="BY482" s="62"/>
      <c r="BZ482" s="62"/>
      <c r="CA482" s="62"/>
      <c r="CB482" s="62"/>
      <c r="CC482" s="62"/>
      <c r="CD482" s="62"/>
      <c r="CE482" s="62"/>
      <c r="CF482" s="62"/>
      <c r="CG482" s="62"/>
      <c r="CH482" s="62"/>
      <c r="CI482" s="62"/>
      <c r="CJ482" s="62"/>
      <c r="CK482" s="62"/>
      <c r="CL482" s="62"/>
      <c r="CM482" s="62"/>
      <c r="CN482" s="62"/>
      <c r="CO482" s="62"/>
      <c r="CP482" s="62"/>
      <c r="CQ482" s="62"/>
      <c r="CR482" s="62"/>
      <c r="CS482" s="62"/>
      <c r="CT482" s="62"/>
      <c r="CU482" s="62"/>
      <c r="CV482" s="62"/>
      <c r="CW482" s="62"/>
      <c r="CX482" s="62"/>
      <c r="CY482" s="62"/>
      <c r="CZ482" s="62"/>
      <c r="DA482" s="62"/>
      <c r="DB482" s="62"/>
      <c r="DC482" s="62"/>
      <c r="DD482" s="62"/>
      <c r="DE482" s="62"/>
      <c r="DF482" s="62"/>
      <c r="DG482" s="62"/>
      <c r="DH482" s="62"/>
      <c r="DI482" s="62"/>
      <c r="DJ482" s="62"/>
      <c r="DK482" s="62"/>
      <c r="DL482" s="62"/>
      <c r="DM482" s="62"/>
      <c r="DN482" s="62"/>
      <c r="DO482" s="62"/>
      <c r="DP482" s="62"/>
      <c r="DQ482" s="62"/>
      <c r="DR482" s="62"/>
      <c r="DS482" s="62"/>
      <c r="DT482" s="62"/>
      <c r="DU482" s="62"/>
      <c r="DV482" s="62"/>
      <c r="DW482" s="62"/>
      <c r="DX482" s="62"/>
      <c r="DY482" s="62"/>
      <c r="DZ482" s="62"/>
      <c r="EA482" s="62"/>
      <c r="EB482" s="62"/>
      <c r="EC482" s="62"/>
      <c r="ED482" s="62"/>
      <c r="EE482" s="62"/>
      <c r="EF482" s="62"/>
      <c r="EG482" s="62"/>
      <c r="EH482" s="62"/>
      <c r="EI482" s="62"/>
      <c r="EJ482" s="62"/>
      <c r="EK482" s="62"/>
      <c r="EL482" s="62"/>
      <c r="EM482" s="62"/>
      <c r="EN482" s="62"/>
    </row>
    <row r="483" spans="43:144" ht="14.4" x14ac:dyDescent="0.3">
      <c r="AQ483" s="62"/>
      <c r="AR483"/>
      <c r="AS483"/>
      <c r="AT483"/>
      <c r="AU483"/>
      <c r="AV483"/>
      <c r="AW483"/>
      <c r="AX483"/>
      <c r="AY483"/>
      <c r="AZ483"/>
      <c r="BA483"/>
      <c r="BB483"/>
      <c r="BC483"/>
      <c r="BD483"/>
      <c r="BE483" s="62"/>
      <c r="BF483" s="62"/>
      <c r="BG483" s="62"/>
      <c r="BH483" s="62"/>
      <c r="BI483" s="62"/>
      <c r="BJ483" s="62"/>
      <c r="BK483" s="62"/>
      <c r="BL483" s="62"/>
      <c r="BM483" s="62"/>
      <c r="BN483" s="62"/>
      <c r="BO483" s="62"/>
      <c r="BP483" s="62"/>
      <c r="BQ483" s="62"/>
      <c r="BR483" s="62"/>
      <c r="BS483" s="62"/>
      <c r="BT483" s="62"/>
      <c r="BU483" s="62"/>
      <c r="BV483" s="62"/>
      <c r="BW483" s="62"/>
      <c r="BX483" s="62"/>
      <c r="BY483" s="62"/>
      <c r="BZ483" s="62"/>
      <c r="CA483" s="62"/>
      <c r="CB483" s="62"/>
      <c r="CC483" s="62"/>
      <c r="CD483" s="62"/>
      <c r="CE483" s="62"/>
      <c r="CF483" s="62"/>
      <c r="CG483" s="62"/>
      <c r="CH483" s="62"/>
      <c r="CI483" s="62"/>
      <c r="CJ483" s="62"/>
      <c r="CK483" s="62"/>
      <c r="CL483" s="62"/>
      <c r="CM483" s="62"/>
      <c r="CN483" s="62"/>
      <c r="CO483" s="62"/>
      <c r="CP483" s="62"/>
      <c r="CQ483" s="62"/>
      <c r="CR483" s="62"/>
      <c r="CS483" s="62"/>
      <c r="CT483" s="62"/>
      <c r="CU483" s="62"/>
      <c r="CV483" s="62"/>
      <c r="CW483" s="62"/>
      <c r="CX483" s="62"/>
      <c r="CY483" s="62"/>
      <c r="CZ483" s="62"/>
      <c r="DA483" s="62"/>
      <c r="DB483" s="62"/>
      <c r="DC483" s="62"/>
      <c r="DD483" s="62"/>
      <c r="DE483" s="62"/>
      <c r="DF483" s="62"/>
      <c r="DG483" s="62"/>
      <c r="DH483" s="62"/>
      <c r="DI483" s="62"/>
      <c r="DJ483" s="62"/>
      <c r="DK483" s="62"/>
      <c r="DL483" s="62"/>
      <c r="DM483" s="62"/>
      <c r="DN483" s="62"/>
      <c r="DO483" s="62"/>
      <c r="DP483" s="62"/>
      <c r="DQ483" s="62"/>
      <c r="DR483" s="62"/>
      <c r="DS483" s="62"/>
      <c r="DT483" s="62"/>
      <c r="DU483" s="62"/>
      <c r="DV483" s="62"/>
      <c r="DW483" s="62"/>
      <c r="DX483" s="62"/>
      <c r="DY483" s="62"/>
      <c r="DZ483" s="62"/>
      <c r="EA483" s="62"/>
      <c r="EB483" s="62"/>
      <c r="EC483" s="62"/>
      <c r="ED483" s="62"/>
      <c r="EE483" s="62"/>
      <c r="EF483" s="62"/>
      <c r="EG483" s="62"/>
      <c r="EH483" s="62"/>
      <c r="EI483" s="62"/>
      <c r="EJ483" s="62"/>
      <c r="EK483" s="62"/>
      <c r="EL483" s="62"/>
      <c r="EM483" s="62"/>
      <c r="EN483" s="62"/>
    </row>
    <row r="484" spans="43:144" ht="14.4" x14ac:dyDescent="0.3">
      <c r="AQ484" s="62"/>
      <c r="AR484"/>
      <c r="AS484"/>
      <c r="AT484"/>
      <c r="AU484"/>
      <c r="AV484"/>
      <c r="AW484"/>
      <c r="AX484"/>
      <c r="AY484"/>
      <c r="AZ484"/>
      <c r="BA484"/>
      <c r="BB484"/>
      <c r="BC484"/>
      <c r="BD484"/>
      <c r="BE484" s="62"/>
      <c r="BF484" s="62"/>
      <c r="BG484" s="62"/>
      <c r="BH484" s="62"/>
      <c r="BI484" s="62"/>
      <c r="BJ484" s="62"/>
      <c r="BK484" s="62"/>
      <c r="BL484" s="62"/>
      <c r="BM484" s="62"/>
      <c r="BN484" s="62"/>
      <c r="BO484" s="62"/>
      <c r="BP484" s="62"/>
      <c r="BQ484" s="62"/>
      <c r="BR484" s="62"/>
      <c r="BS484" s="62"/>
      <c r="BT484" s="62"/>
      <c r="BU484" s="62"/>
      <c r="BV484" s="62"/>
      <c r="BW484" s="62"/>
      <c r="BX484" s="62"/>
      <c r="BY484" s="62"/>
      <c r="BZ484" s="62"/>
      <c r="CA484" s="62"/>
      <c r="CB484" s="62"/>
      <c r="CC484" s="62"/>
      <c r="CD484" s="62"/>
      <c r="CE484" s="62"/>
      <c r="CF484" s="62"/>
      <c r="CG484" s="62"/>
      <c r="CH484" s="62"/>
      <c r="CI484" s="62"/>
      <c r="CJ484" s="62"/>
      <c r="CK484" s="62"/>
      <c r="CL484" s="62"/>
      <c r="CM484" s="62"/>
      <c r="CN484" s="62"/>
      <c r="CO484" s="62"/>
      <c r="CP484" s="62"/>
      <c r="CQ484" s="62"/>
      <c r="CR484" s="62"/>
      <c r="CS484" s="62"/>
      <c r="CT484" s="62"/>
      <c r="CU484" s="62"/>
      <c r="CV484" s="62"/>
      <c r="CW484" s="62"/>
      <c r="CX484" s="62"/>
      <c r="CY484" s="62"/>
      <c r="CZ484" s="62"/>
      <c r="DA484" s="62"/>
      <c r="DB484" s="62"/>
      <c r="DC484" s="62"/>
      <c r="DD484" s="62"/>
      <c r="DE484" s="62"/>
      <c r="DF484" s="62"/>
      <c r="DG484" s="62"/>
      <c r="DH484" s="62"/>
      <c r="DI484" s="62"/>
      <c r="DJ484" s="62"/>
      <c r="DK484" s="62"/>
      <c r="DL484" s="62"/>
      <c r="DM484" s="62"/>
      <c r="DN484" s="62"/>
      <c r="DO484" s="62"/>
      <c r="DP484" s="62"/>
      <c r="DQ484" s="62"/>
      <c r="DR484" s="62"/>
      <c r="DS484" s="62"/>
      <c r="DT484" s="62"/>
      <c r="DU484" s="62"/>
      <c r="DV484" s="62"/>
      <c r="DW484" s="62"/>
      <c r="DX484" s="62"/>
      <c r="DY484" s="62"/>
      <c r="DZ484" s="62"/>
      <c r="EA484" s="62"/>
      <c r="EB484" s="62"/>
      <c r="EC484" s="62"/>
      <c r="ED484" s="62"/>
      <c r="EE484" s="62"/>
      <c r="EF484" s="62"/>
      <c r="EG484" s="62"/>
      <c r="EH484" s="62"/>
      <c r="EI484" s="62"/>
      <c r="EJ484" s="62"/>
      <c r="EK484" s="62"/>
      <c r="EL484" s="62"/>
      <c r="EM484" s="62"/>
      <c r="EN484" s="62"/>
    </row>
    <row r="485" spans="43:144" ht="14.4" x14ac:dyDescent="0.3">
      <c r="AQ485" s="62"/>
      <c r="AR485"/>
      <c r="AS485"/>
      <c r="AT485"/>
      <c r="AU485"/>
      <c r="AV485"/>
      <c r="AW485"/>
      <c r="AX485"/>
      <c r="AY485"/>
      <c r="AZ485"/>
      <c r="BA485"/>
      <c r="BB485"/>
      <c r="BC485"/>
      <c r="BD485"/>
      <c r="BE485" s="62"/>
      <c r="BF485" s="62"/>
      <c r="BG485" s="62"/>
      <c r="BH485" s="62"/>
      <c r="BI485" s="62"/>
      <c r="BJ485" s="62"/>
      <c r="BK485" s="62"/>
      <c r="BL485" s="62"/>
      <c r="BM485" s="62"/>
      <c r="BN485" s="62"/>
      <c r="BO485" s="62"/>
      <c r="BP485" s="62"/>
      <c r="BQ485" s="62"/>
      <c r="BR485" s="62"/>
      <c r="BS485" s="62"/>
      <c r="BT485" s="62"/>
      <c r="BU485" s="62"/>
      <c r="BV485" s="62"/>
      <c r="BW485" s="62"/>
      <c r="BX485" s="62"/>
      <c r="BY485" s="62"/>
      <c r="BZ485" s="62"/>
      <c r="CA485" s="62"/>
      <c r="CB485" s="62"/>
      <c r="CC485" s="62"/>
      <c r="CD485" s="62"/>
      <c r="CE485" s="62"/>
      <c r="CF485" s="62"/>
      <c r="CG485" s="62"/>
      <c r="CH485" s="62"/>
      <c r="CI485" s="62"/>
      <c r="CJ485" s="62"/>
      <c r="CK485" s="62"/>
      <c r="CL485" s="62"/>
      <c r="CM485" s="62"/>
      <c r="CN485" s="62"/>
      <c r="CO485" s="62"/>
      <c r="CP485" s="62"/>
      <c r="CQ485" s="62"/>
      <c r="CR485" s="62"/>
      <c r="CS485" s="62"/>
      <c r="CT485" s="62"/>
      <c r="CU485" s="62"/>
      <c r="CV485" s="62"/>
      <c r="CW485" s="62"/>
      <c r="CX485" s="62"/>
      <c r="CY485" s="62"/>
      <c r="CZ485" s="62"/>
      <c r="DA485" s="62"/>
      <c r="DB485" s="62"/>
      <c r="DC485" s="62"/>
      <c r="DD485" s="62"/>
      <c r="DE485" s="62"/>
      <c r="DF485" s="62"/>
      <c r="DG485" s="62"/>
      <c r="DH485" s="62"/>
      <c r="DI485" s="62"/>
      <c r="DJ485" s="62"/>
      <c r="DK485" s="62"/>
      <c r="DL485" s="62"/>
      <c r="DM485" s="62"/>
      <c r="DN485" s="62"/>
      <c r="DO485" s="62"/>
      <c r="DP485" s="62"/>
      <c r="DQ485" s="62"/>
      <c r="DR485" s="62"/>
      <c r="DS485" s="62"/>
      <c r="DT485" s="62"/>
      <c r="DU485" s="62"/>
      <c r="DV485" s="62"/>
      <c r="DW485" s="62"/>
      <c r="DX485" s="62"/>
      <c r="DY485" s="62"/>
      <c r="DZ485" s="62"/>
      <c r="EA485" s="62"/>
      <c r="EB485" s="62"/>
      <c r="EC485" s="62"/>
      <c r="ED485" s="62"/>
      <c r="EE485" s="62"/>
      <c r="EF485" s="62"/>
      <c r="EG485" s="62"/>
      <c r="EH485" s="62"/>
      <c r="EI485" s="62"/>
      <c r="EJ485" s="62"/>
      <c r="EK485" s="62"/>
      <c r="EL485" s="62"/>
      <c r="EM485" s="62"/>
      <c r="EN485" s="62"/>
    </row>
    <row r="486" spans="43:144" ht="14.4" x14ac:dyDescent="0.3">
      <c r="AQ486" s="62"/>
      <c r="AR486"/>
      <c r="AS486"/>
      <c r="AT486"/>
      <c r="AU486"/>
      <c r="AV486"/>
      <c r="AW486"/>
      <c r="AX486"/>
      <c r="AY486"/>
      <c r="AZ486"/>
      <c r="BA486"/>
      <c r="BB486"/>
      <c r="BC486"/>
      <c r="BD486"/>
      <c r="BE486" s="62"/>
      <c r="BF486" s="62"/>
      <c r="BG486" s="62"/>
      <c r="BH486" s="62"/>
      <c r="BI486" s="62"/>
      <c r="BJ486" s="62"/>
      <c r="BK486" s="62"/>
      <c r="BL486" s="62"/>
      <c r="BM486" s="62"/>
      <c r="BN486" s="62"/>
      <c r="BO486" s="62"/>
      <c r="BP486" s="62"/>
      <c r="BQ486" s="62"/>
      <c r="BR486" s="62"/>
      <c r="BS486" s="62"/>
      <c r="BT486" s="62"/>
      <c r="BU486" s="62"/>
      <c r="BV486" s="62"/>
      <c r="BW486" s="62"/>
      <c r="BX486" s="62"/>
      <c r="BY486" s="62"/>
      <c r="BZ486" s="62"/>
      <c r="CA486" s="62"/>
      <c r="CB486" s="62"/>
      <c r="CC486" s="62"/>
      <c r="CD486" s="62"/>
      <c r="CE486" s="62"/>
      <c r="CF486" s="62"/>
      <c r="CG486" s="62"/>
      <c r="CH486" s="62"/>
      <c r="CI486" s="62"/>
      <c r="CJ486" s="62"/>
      <c r="CK486" s="62"/>
      <c r="CL486" s="62"/>
      <c r="CM486" s="62"/>
      <c r="CN486" s="62"/>
      <c r="CO486" s="62"/>
      <c r="CP486" s="62"/>
      <c r="CQ486" s="62"/>
      <c r="CR486" s="62"/>
      <c r="CS486" s="62"/>
      <c r="CT486" s="62"/>
      <c r="CU486" s="62"/>
      <c r="CV486" s="62"/>
      <c r="CW486" s="62"/>
      <c r="CX486" s="62"/>
      <c r="CY486" s="62"/>
      <c r="CZ486" s="62"/>
      <c r="DA486" s="62"/>
      <c r="DB486" s="62"/>
      <c r="DC486" s="62"/>
      <c r="DD486" s="62"/>
      <c r="DE486" s="62"/>
      <c r="DF486" s="62"/>
      <c r="DG486" s="62"/>
      <c r="DH486" s="62"/>
      <c r="DI486" s="62"/>
      <c r="DJ486" s="62"/>
      <c r="DK486" s="62"/>
      <c r="DL486" s="62"/>
      <c r="DM486" s="62"/>
      <c r="DN486" s="62"/>
      <c r="DO486" s="62"/>
      <c r="DP486" s="62"/>
      <c r="DQ486" s="62"/>
      <c r="DR486" s="62"/>
      <c r="DS486" s="62"/>
      <c r="DT486" s="62"/>
      <c r="DU486" s="62"/>
      <c r="DV486" s="62"/>
      <c r="DW486" s="62"/>
      <c r="DX486" s="62"/>
      <c r="DY486" s="62"/>
      <c r="DZ486" s="62"/>
      <c r="EA486" s="62"/>
      <c r="EB486" s="62"/>
      <c r="EC486" s="62"/>
      <c r="ED486" s="62"/>
      <c r="EE486" s="62"/>
      <c r="EF486" s="62"/>
      <c r="EG486" s="62"/>
      <c r="EH486" s="62"/>
      <c r="EI486" s="62"/>
      <c r="EJ486" s="62"/>
      <c r="EK486" s="62"/>
      <c r="EL486" s="62"/>
      <c r="EM486" s="62"/>
      <c r="EN486" s="62"/>
    </row>
    <row r="487" spans="43:144" ht="14.4" x14ac:dyDescent="0.3">
      <c r="AQ487" s="62"/>
      <c r="AR487"/>
      <c r="AS487"/>
      <c r="AT487"/>
      <c r="AU487"/>
      <c r="AV487"/>
      <c r="AW487"/>
      <c r="AX487"/>
      <c r="AY487"/>
      <c r="AZ487"/>
      <c r="BA487"/>
      <c r="BB487"/>
      <c r="BC487"/>
      <c r="BD487"/>
      <c r="BE487" s="62"/>
      <c r="BF487" s="62"/>
      <c r="BG487" s="62"/>
      <c r="BH487" s="62"/>
      <c r="BI487" s="62"/>
      <c r="BJ487" s="62"/>
      <c r="BK487" s="62"/>
      <c r="BL487" s="62"/>
      <c r="BM487" s="62"/>
      <c r="BN487" s="62"/>
      <c r="BO487" s="62"/>
      <c r="BP487" s="62"/>
      <c r="BQ487" s="62"/>
      <c r="BR487" s="62"/>
      <c r="BS487" s="62"/>
      <c r="BT487" s="62"/>
      <c r="BU487" s="62"/>
      <c r="BV487" s="62"/>
      <c r="BW487" s="62"/>
      <c r="BX487" s="62"/>
      <c r="BY487" s="62"/>
      <c r="BZ487" s="62"/>
      <c r="CA487" s="62"/>
      <c r="CB487" s="62"/>
      <c r="CC487" s="62"/>
      <c r="CD487" s="62"/>
      <c r="CE487" s="62"/>
      <c r="CF487" s="62"/>
      <c r="CG487" s="62"/>
      <c r="CH487" s="62"/>
      <c r="CI487" s="62"/>
      <c r="CJ487" s="62"/>
      <c r="CK487" s="62"/>
      <c r="CL487" s="62"/>
      <c r="CM487" s="62"/>
      <c r="CN487" s="62"/>
      <c r="CO487" s="62"/>
      <c r="CP487" s="62"/>
      <c r="CQ487" s="62"/>
      <c r="CR487" s="62"/>
      <c r="CS487" s="62"/>
      <c r="CT487" s="62"/>
      <c r="CU487" s="62"/>
      <c r="CV487" s="62"/>
      <c r="CW487" s="62"/>
      <c r="CX487" s="62"/>
      <c r="CY487" s="62"/>
      <c r="CZ487" s="62"/>
      <c r="DA487" s="62"/>
      <c r="DB487" s="62"/>
      <c r="DC487" s="62"/>
      <c r="DD487" s="62"/>
      <c r="DE487" s="62"/>
      <c r="DF487" s="62"/>
      <c r="DG487" s="62"/>
      <c r="DH487" s="62"/>
      <c r="DI487" s="62"/>
      <c r="DJ487" s="62"/>
      <c r="DK487" s="62"/>
      <c r="DL487" s="62"/>
      <c r="DM487" s="62"/>
      <c r="DN487" s="62"/>
      <c r="DO487" s="62"/>
      <c r="DP487" s="62"/>
      <c r="DQ487" s="62"/>
      <c r="DR487" s="62"/>
      <c r="DS487" s="62"/>
      <c r="DT487" s="62"/>
      <c r="DU487" s="62"/>
      <c r="DV487" s="62"/>
      <c r="DW487" s="62"/>
      <c r="DX487" s="62"/>
      <c r="DY487" s="62"/>
      <c r="DZ487" s="62"/>
      <c r="EA487" s="62"/>
      <c r="EB487" s="62"/>
      <c r="EC487" s="62"/>
      <c r="ED487" s="62"/>
      <c r="EE487" s="62"/>
      <c r="EF487" s="62"/>
      <c r="EG487" s="62"/>
      <c r="EH487" s="62"/>
      <c r="EI487" s="62"/>
      <c r="EJ487" s="62"/>
      <c r="EK487" s="62"/>
      <c r="EL487" s="62"/>
      <c r="EM487" s="62"/>
      <c r="EN487" s="62"/>
    </row>
    <row r="488" spans="43:144" ht="14.4" x14ac:dyDescent="0.3">
      <c r="AQ488" s="62"/>
      <c r="AR488"/>
      <c r="AS488"/>
      <c r="AT488"/>
      <c r="AU488"/>
      <c r="AV488"/>
      <c r="AW488"/>
      <c r="AX488"/>
      <c r="AY488"/>
      <c r="AZ488"/>
      <c r="BA488"/>
      <c r="BB488"/>
      <c r="BC488"/>
      <c r="BD488"/>
      <c r="BE488" s="62"/>
      <c r="BF488" s="62"/>
      <c r="BG488" s="62"/>
      <c r="BH488" s="62"/>
      <c r="BI488" s="62"/>
      <c r="BJ488" s="62"/>
      <c r="BK488" s="62"/>
      <c r="BL488" s="62"/>
      <c r="BM488" s="62"/>
      <c r="BN488" s="62"/>
      <c r="BO488" s="62"/>
      <c r="BP488" s="62"/>
      <c r="BQ488" s="62"/>
      <c r="BR488" s="62"/>
      <c r="BS488" s="62"/>
      <c r="BT488" s="62"/>
      <c r="BU488" s="62"/>
      <c r="BV488" s="62"/>
      <c r="BW488" s="62"/>
      <c r="BX488" s="62"/>
      <c r="BY488" s="62"/>
      <c r="BZ488" s="62"/>
      <c r="CA488" s="62"/>
      <c r="CB488" s="62"/>
      <c r="CC488" s="62"/>
      <c r="CD488" s="62"/>
      <c r="CE488" s="62"/>
      <c r="CF488" s="62"/>
      <c r="CG488" s="62"/>
      <c r="CH488" s="62"/>
      <c r="CI488" s="62"/>
      <c r="CJ488" s="62"/>
      <c r="CK488" s="62"/>
      <c r="CL488" s="62"/>
      <c r="CM488" s="62"/>
      <c r="CN488" s="62"/>
      <c r="CO488" s="62"/>
      <c r="CP488" s="62"/>
      <c r="CQ488" s="62"/>
      <c r="CR488" s="62"/>
      <c r="CS488" s="62"/>
      <c r="CT488" s="62"/>
      <c r="CU488" s="62"/>
      <c r="CV488" s="62"/>
      <c r="CW488" s="62"/>
      <c r="CX488" s="62"/>
      <c r="CY488" s="62"/>
      <c r="CZ488" s="62"/>
      <c r="DA488" s="62"/>
      <c r="DB488" s="62"/>
      <c r="DC488" s="62"/>
      <c r="DD488" s="62"/>
      <c r="DE488" s="62"/>
      <c r="DF488" s="62"/>
      <c r="DG488" s="62"/>
      <c r="DH488" s="62"/>
      <c r="DI488" s="62"/>
      <c r="DJ488" s="62"/>
      <c r="DK488" s="62"/>
      <c r="DL488" s="62"/>
      <c r="DM488" s="62"/>
      <c r="DN488" s="62"/>
      <c r="DO488" s="62"/>
      <c r="DP488" s="62"/>
      <c r="DQ488" s="62"/>
      <c r="DR488" s="62"/>
      <c r="DS488" s="62"/>
      <c r="DT488" s="62"/>
      <c r="DU488" s="62"/>
      <c r="DV488" s="62"/>
      <c r="DW488" s="62"/>
      <c r="DX488" s="62"/>
      <c r="DY488" s="62"/>
      <c r="DZ488" s="62"/>
      <c r="EA488" s="62"/>
      <c r="EB488" s="62"/>
      <c r="EC488" s="62"/>
      <c r="ED488" s="62"/>
      <c r="EE488" s="62"/>
      <c r="EF488" s="62"/>
      <c r="EG488" s="62"/>
      <c r="EH488" s="62"/>
      <c r="EI488" s="62"/>
      <c r="EJ488" s="62"/>
      <c r="EK488" s="62"/>
      <c r="EL488" s="62"/>
      <c r="EM488" s="62"/>
      <c r="EN488" s="62"/>
    </row>
    <row r="489" spans="43:144" ht="14.4" x14ac:dyDescent="0.3">
      <c r="AQ489" s="62"/>
      <c r="AR489"/>
      <c r="AS489"/>
      <c r="AT489"/>
      <c r="AU489"/>
      <c r="AV489"/>
      <c r="AW489"/>
      <c r="AX489"/>
      <c r="AY489"/>
      <c r="AZ489"/>
      <c r="BA489"/>
      <c r="BB489"/>
      <c r="BC489"/>
      <c r="BD489"/>
      <c r="BE489" s="62"/>
      <c r="BF489" s="62"/>
      <c r="BG489" s="62"/>
      <c r="BH489" s="62"/>
      <c r="BI489" s="62"/>
      <c r="BJ489" s="62"/>
      <c r="BK489" s="62"/>
      <c r="BL489" s="62"/>
      <c r="BM489" s="62"/>
      <c r="BN489" s="62"/>
      <c r="BO489" s="62"/>
      <c r="BP489" s="62"/>
      <c r="BQ489" s="62"/>
      <c r="BR489" s="62"/>
      <c r="BS489" s="62"/>
      <c r="BT489" s="62"/>
      <c r="BU489" s="62"/>
      <c r="BV489" s="62"/>
      <c r="BW489" s="62"/>
      <c r="BX489" s="62"/>
      <c r="BY489" s="62"/>
      <c r="BZ489" s="62"/>
      <c r="CA489" s="62"/>
      <c r="CB489" s="62"/>
      <c r="CC489" s="62"/>
      <c r="CD489" s="62"/>
      <c r="CE489" s="62"/>
      <c r="CF489" s="62"/>
      <c r="CG489" s="62"/>
      <c r="CH489" s="62"/>
      <c r="CI489" s="62"/>
      <c r="CJ489" s="62"/>
      <c r="CK489" s="62"/>
      <c r="CL489" s="62"/>
      <c r="CM489" s="62"/>
      <c r="CN489" s="62"/>
      <c r="CO489" s="62"/>
      <c r="CP489" s="62"/>
      <c r="CQ489" s="62"/>
      <c r="CR489" s="62"/>
      <c r="CS489" s="62"/>
      <c r="CT489" s="62"/>
      <c r="CU489" s="62"/>
      <c r="CV489" s="62"/>
      <c r="CW489" s="62"/>
      <c r="CX489" s="62"/>
      <c r="CY489" s="62"/>
      <c r="CZ489" s="62"/>
      <c r="DA489" s="62"/>
      <c r="DB489" s="62"/>
      <c r="DC489" s="62"/>
      <c r="DD489" s="62"/>
      <c r="DE489" s="62"/>
      <c r="DF489" s="62"/>
      <c r="DG489" s="62"/>
      <c r="DH489" s="62"/>
      <c r="DI489" s="62"/>
      <c r="DJ489" s="62"/>
      <c r="DK489" s="62"/>
      <c r="DL489" s="62"/>
      <c r="DM489" s="62"/>
      <c r="DN489" s="62"/>
      <c r="DO489" s="62"/>
      <c r="DP489" s="62"/>
      <c r="DQ489" s="62"/>
      <c r="DR489" s="62"/>
      <c r="DS489" s="62"/>
      <c r="DT489" s="62"/>
      <c r="DU489" s="62"/>
      <c r="DV489" s="62"/>
      <c r="DW489" s="62"/>
      <c r="DX489" s="62"/>
      <c r="DY489" s="62"/>
      <c r="DZ489" s="62"/>
      <c r="EA489" s="62"/>
      <c r="EB489" s="62"/>
      <c r="EC489" s="62"/>
      <c r="ED489" s="62"/>
      <c r="EE489" s="62"/>
      <c r="EF489" s="62"/>
      <c r="EG489" s="62"/>
      <c r="EH489" s="62"/>
      <c r="EI489" s="62"/>
      <c r="EJ489" s="62"/>
      <c r="EK489" s="62"/>
      <c r="EL489" s="62"/>
      <c r="EM489" s="62"/>
      <c r="EN489" s="62"/>
    </row>
    <row r="490" spans="43:144" ht="14.4" x14ac:dyDescent="0.3">
      <c r="AQ490" s="62"/>
      <c r="AR490"/>
      <c r="AS490"/>
      <c r="AT490"/>
      <c r="AU490"/>
      <c r="AV490"/>
      <c r="AW490"/>
      <c r="AX490"/>
      <c r="AY490"/>
      <c r="AZ490"/>
      <c r="BA490"/>
      <c r="BB490"/>
      <c r="BC490"/>
      <c r="BD490"/>
      <c r="BE490" s="62"/>
      <c r="BF490" s="62"/>
      <c r="BG490" s="62"/>
      <c r="BH490" s="62"/>
      <c r="BI490" s="62"/>
      <c r="BJ490" s="62"/>
      <c r="BK490" s="62"/>
      <c r="BL490" s="62"/>
      <c r="BM490" s="62"/>
      <c r="BN490" s="62"/>
      <c r="BO490" s="62"/>
      <c r="BP490" s="62"/>
      <c r="BQ490" s="62"/>
      <c r="BR490" s="62"/>
      <c r="BS490" s="62"/>
      <c r="BT490" s="62"/>
      <c r="BU490" s="62"/>
      <c r="BV490" s="62"/>
      <c r="BW490" s="62"/>
      <c r="BX490" s="62"/>
      <c r="BY490" s="62"/>
      <c r="BZ490" s="62"/>
      <c r="CA490" s="62"/>
      <c r="CB490" s="62"/>
      <c r="CC490" s="62"/>
      <c r="CD490" s="62"/>
      <c r="CE490" s="62"/>
      <c r="CF490" s="62"/>
      <c r="CG490" s="62"/>
      <c r="CH490" s="62"/>
      <c r="CI490" s="62"/>
      <c r="CJ490" s="62"/>
      <c r="CK490" s="62"/>
      <c r="CL490" s="62"/>
      <c r="CM490" s="62"/>
      <c r="CN490" s="62"/>
      <c r="CO490" s="62"/>
      <c r="CP490" s="62"/>
      <c r="CQ490" s="62"/>
      <c r="CR490" s="62"/>
      <c r="CS490" s="62"/>
      <c r="CT490" s="62"/>
      <c r="CU490" s="62"/>
      <c r="CV490" s="62"/>
      <c r="CW490" s="62"/>
      <c r="CX490" s="62"/>
      <c r="CY490" s="62"/>
      <c r="CZ490" s="62"/>
      <c r="DA490" s="62"/>
      <c r="DB490" s="62"/>
      <c r="DC490" s="62"/>
      <c r="DD490" s="62"/>
      <c r="DE490" s="62"/>
      <c r="DF490" s="62"/>
      <c r="DG490" s="62"/>
      <c r="DH490" s="62"/>
      <c r="DI490" s="62"/>
      <c r="DJ490" s="62"/>
      <c r="DK490" s="62"/>
      <c r="DL490" s="62"/>
      <c r="DM490" s="62"/>
      <c r="DN490" s="62"/>
      <c r="DO490" s="62"/>
      <c r="DP490" s="62"/>
      <c r="DQ490" s="62"/>
      <c r="DR490" s="62"/>
      <c r="DS490" s="62"/>
      <c r="DT490" s="62"/>
      <c r="DU490" s="62"/>
      <c r="DV490" s="62"/>
      <c r="DW490" s="62"/>
      <c r="DX490" s="62"/>
      <c r="DY490" s="62"/>
      <c r="DZ490" s="62"/>
      <c r="EA490" s="62"/>
      <c r="EB490" s="62"/>
      <c r="EC490" s="62"/>
      <c r="ED490" s="62"/>
      <c r="EE490" s="62"/>
      <c r="EF490" s="62"/>
      <c r="EG490" s="62"/>
      <c r="EH490" s="62"/>
      <c r="EI490" s="62"/>
      <c r="EJ490" s="62"/>
      <c r="EK490" s="62"/>
      <c r="EL490" s="62"/>
      <c r="EM490" s="62"/>
      <c r="EN490" s="62"/>
    </row>
    <row r="491" spans="43:144" ht="14.4" x14ac:dyDescent="0.3">
      <c r="AQ491" s="62"/>
      <c r="AR491"/>
      <c r="AS491"/>
      <c r="AT491"/>
      <c r="AU491"/>
      <c r="AV491"/>
      <c r="AW491"/>
      <c r="AX491"/>
      <c r="AY491"/>
      <c r="AZ491"/>
      <c r="BA491"/>
      <c r="BB491"/>
      <c r="BC491"/>
      <c r="BD491"/>
      <c r="BE491" s="62"/>
      <c r="BF491" s="62"/>
      <c r="BG491" s="62"/>
      <c r="BH491" s="62"/>
      <c r="BI491" s="62"/>
      <c r="BJ491" s="62"/>
      <c r="BK491" s="62"/>
      <c r="BL491" s="62"/>
      <c r="BM491" s="62"/>
      <c r="BN491" s="62"/>
      <c r="BO491" s="62"/>
      <c r="BP491" s="62"/>
      <c r="BQ491" s="62"/>
      <c r="BR491" s="62"/>
      <c r="BS491" s="62"/>
      <c r="BT491" s="62"/>
      <c r="BU491" s="62"/>
      <c r="BV491" s="62"/>
      <c r="BW491" s="62"/>
      <c r="BX491" s="62"/>
      <c r="BY491" s="62"/>
      <c r="BZ491" s="62"/>
      <c r="CA491" s="62"/>
      <c r="CB491" s="62"/>
      <c r="CC491" s="62"/>
      <c r="CD491" s="62"/>
      <c r="CE491" s="62"/>
      <c r="CF491" s="62"/>
      <c r="CG491" s="62"/>
      <c r="CH491" s="62"/>
      <c r="CI491" s="62"/>
      <c r="CJ491" s="62"/>
      <c r="CK491" s="62"/>
      <c r="CL491" s="62"/>
      <c r="CM491" s="62"/>
      <c r="CN491" s="62"/>
      <c r="CO491" s="62"/>
      <c r="CP491" s="62"/>
      <c r="CQ491" s="62"/>
      <c r="CR491" s="62"/>
      <c r="CS491" s="62"/>
      <c r="CT491" s="62"/>
      <c r="CU491" s="62"/>
      <c r="CV491" s="62"/>
      <c r="CW491" s="62"/>
      <c r="CX491" s="62"/>
      <c r="CY491" s="62"/>
      <c r="CZ491" s="62"/>
      <c r="DA491" s="62"/>
      <c r="DB491" s="62"/>
      <c r="DC491" s="62"/>
      <c r="DD491" s="62"/>
      <c r="DE491" s="62"/>
      <c r="DF491" s="62"/>
      <c r="DG491" s="62"/>
      <c r="DH491" s="62"/>
      <c r="DI491" s="62"/>
      <c r="DJ491" s="62"/>
      <c r="DK491" s="62"/>
      <c r="DL491" s="62"/>
      <c r="DM491" s="62"/>
      <c r="DN491" s="62"/>
      <c r="DO491" s="62"/>
      <c r="DP491" s="62"/>
      <c r="DQ491" s="62"/>
      <c r="DR491" s="62"/>
      <c r="DS491" s="62"/>
      <c r="DT491" s="62"/>
      <c r="DU491" s="62"/>
      <c r="DV491" s="62"/>
      <c r="DW491" s="62"/>
      <c r="DX491" s="62"/>
      <c r="DY491" s="62"/>
      <c r="DZ491" s="62"/>
      <c r="EA491" s="62"/>
      <c r="EB491" s="62"/>
      <c r="EC491" s="62"/>
      <c r="ED491" s="62"/>
      <c r="EE491" s="62"/>
      <c r="EF491" s="62"/>
      <c r="EG491" s="62"/>
      <c r="EH491" s="62"/>
      <c r="EI491" s="62"/>
      <c r="EJ491" s="62"/>
      <c r="EK491" s="62"/>
      <c r="EL491" s="62"/>
      <c r="EM491" s="62"/>
      <c r="EN491" s="62"/>
    </row>
    <row r="492" spans="43:144" ht="14.4" x14ac:dyDescent="0.3">
      <c r="AQ492" s="62"/>
      <c r="AR492"/>
      <c r="AS492"/>
      <c r="AT492"/>
      <c r="AU492"/>
      <c r="AV492"/>
      <c r="AW492"/>
      <c r="AX492"/>
      <c r="AY492"/>
      <c r="AZ492"/>
      <c r="BA492"/>
      <c r="BB492"/>
      <c r="BC492"/>
      <c r="BD492"/>
      <c r="BE492" s="62"/>
      <c r="BF492" s="62"/>
      <c r="BG492" s="62"/>
      <c r="BH492" s="62"/>
      <c r="BI492" s="62"/>
      <c r="BJ492" s="62"/>
      <c r="BK492" s="62"/>
      <c r="BL492" s="62"/>
      <c r="BM492" s="62"/>
      <c r="BN492" s="62"/>
      <c r="BO492" s="62"/>
      <c r="BP492" s="62"/>
      <c r="BQ492" s="62"/>
      <c r="BR492" s="62"/>
      <c r="BS492" s="62"/>
      <c r="BT492" s="62"/>
      <c r="BU492" s="62"/>
      <c r="BV492" s="62"/>
      <c r="BW492" s="62"/>
      <c r="BX492" s="62"/>
      <c r="BY492" s="62"/>
      <c r="BZ492" s="62"/>
      <c r="CA492" s="62"/>
      <c r="CB492" s="62"/>
      <c r="CC492" s="62"/>
      <c r="CD492" s="62"/>
      <c r="CE492" s="62"/>
      <c r="CF492" s="62"/>
      <c r="CG492" s="62"/>
      <c r="CH492" s="62"/>
      <c r="CI492" s="62"/>
      <c r="CJ492" s="62"/>
      <c r="CK492" s="62"/>
      <c r="CL492" s="62"/>
      <c r="CM492" s="62"/>
      <c r="CN492" s="62"/>
      <c r="CO492" s="62"/>
      <c r="CP492" s="62"/>
      <c r="CQ492" s="62"/>
      <c r="CR492" s="62"/>
      <c r="CS492" s="62"/>
      <c r="CT492" s="62"/>
      <c r="CU492" s="62"/>
      <c r="CV492" s="62"/>
      <c r="CW492" s="62"/>
      <c r="CX492" s="62"/>
      <c r="CY492" s="62"/>
      <c r="CZ492" s="62"/>
      <c r="DA492" s="62"/>
      <c r="DB492" s="62"/>
      <c r="DC492" s="62"/>
      <c r="DD492" s="62"/>
      <c r="DE492" s="62"/>
      <c r="DF492" s="62"/>
      <c r="DG492" s="62"/>
      <c r="DH492" s="62"/>
      <c r="DI492" s="62"/>
      <c r="DJ492" s="62"/>
      <c r="DK492" s="62"/>
      <c r="DL492" s="62"/>
      <c r="DM492" s="62"/>
      <c r="DN492" s="62"/>
      <c r="DO492" s="62"/>
      <c r="DP492" s="62"/>
      <c r="DQ492" s="62"/>
      <c r="DR492" s="62"/>
      <c r="DS492" s="62"/>
      <c r="DT492" s="62"/>
      <c r="DU492" s="62"/>
      <c r="DV492" s="62"/>
      <c r="DW492" s="62"/>
      <c r="DX492" s="62"/>
      <c r="DY492" s="62"/>
      <c r="DZ492" s="62"/>
      <c r="EA492" s="62"/>
      <c r="EB492" s="62"/>
      <c r="EC492" s="62"/>
      <c r="ED492" s="62"/>
      <c r="EE492" s="62"/>
      <c r="EF492" s="62"/>
      <c r="EG492" s="62"/>
      <c r="EH492" s="62"/>
      <c r="EI492" s="62"/>
      <c r="EJ492" s="62"/>
      <c r="EK492" s="62"/>
      <c r="EL492" s="62"/>
      <c r="EM492" s="62"/>
      <c r="EN492" s="62"/>
    </row>
    <row r="493" spans="43:144" ht="14.4" x14ac:dyDescent="0.3">
      <c r="AQ493" s="62"/>
      <c r="AR493"/>
      <c r="AS493"/>
      <c r="AT493"/>
      <c r="AU493"/>
      <c r="AV493"/>
      <c r="AW493"/>
      <c r="AX493"/>
      <c r="AY493"/>
      <c r="AZ493"/>
      <c r="BA493"/>
      <c r="BB493"/>
      <c r="BC493"/>
      <c r="BD493"/>
      <c r="BE493" s="62"/>
      <c r="BF493" s="62"/>
      <c r="BG493" s="62"/>
      <c r="BH493" s="62"/>
      <c r="BI493" s="62"/>
      <c r="BJ493" s="62"/>
      <c r="BK493" s="62"/>
      <c r="BL493" s="62"/>
      <c r="BM493" s="62"/>
      <c r="BN493" s="62"/>
      <c r="BO493" s="62"/>
      <c r="BP493" s="62"/>
      <c r="BQ493" s="62"/>
      <c r="BR493" s="62"/>
      <c r="BS493" s="62"/>
      <c r="BT493" s="62"/>
      <c r="BU493" s="62"/>
      <c r="BV493" s="62"/>
      <c r="BW493" s="62"/>
      <c r="BX493" s="62"/>
      <c r="BY493" s="62"/>
      <c r="BZ493" s="62"/>
      <c r="CA493" s="62"/>
      <c r="CB493" s="62"/>
      <c r="CC493" s="62"/>
      <c r="CD493" s="62"/>
      <c r="CE493" s="62"/>
      <c r="CF493" s="62"/>
      <c r="CG493" s="62"/>
      <c r="CH493" s="62"/>
      <c r="CI493" s="62"/>
      <c r="CJ493" s="62"/>
      <c r="CK493" s="62"/>
      <c r="CL493" s="62"/>
      <c r="CM493" s="62"/>
      <c r="CN493" s="62"/>
      <c r="CO493" s="62"/>
      <c r="CP493" s="62"/>
      <c r="CQ493" s="62"/>
      <c r="CR493" s="62"/>
      <c r="CS493" s="62"/>
      <c r="CT493" s="62"/>
      <c r="CU493" s="62"/>
      <c r="CV493" s="62"/>
      <c r="CW493" s="62"/>
      <c r="CX493" s="62"/>
      <c r="CY493" s="62"/>
      <c r="CZ493" s="62"/>
      <c r="DA493" s="62"/>
      <c r="DB493" s="62"/>
      <c r="DC493" s="62"/>
      <c r="DD493" s="62"/>
      <c r="DE493" s="62"/>
      <c r="DF493" s="62"/>
      <c r="DG493" s="62"/>
      <c r="DH493" s="62"/>
      <c r="DI493" s="62"/>
      <c r="DJ493" s="62"/>
      <c r="DK493" s="62"/>
      <c r="DL493" s="62"/>
      <c r="DM493" s="62"/>
      <c r="DN493" s="62"/>
      <c r="DO493" s="62"/>
      <c r="DP493" s="62"/>
      <c r="DQ493" s="62"/>
      <c r="DR493" s="62"/>
      <c r="DS493" s="62"/>
      <c r="DT493" s="62"/>
      <c r="DU493" s="62"/>
      <c r="DV493" s="62"/>
      <c r="DW493" s="62"/>
      <c r="DX493" s="62"/>
      <c r="DY493" s="62"/>
      <c r="DZ493" s="62"/>
      <c r="EA493" s="62"/>
      <c r="EB493" s="62"/>
      <c r="EC493" s="62"/>
      <c r="ED493" s="62"/>
      <c r="EE493" s="62"/>
      <c r="EF493" s="62"/>
      <c r="EG493" s="62"/>
      <c r="EH493" s="62"/>
      <c r="EI493" s="62"/>
      <c r="EJ493" s="62"/>
      <c r="EK493" s="62"/>
      <c r="EL493" s="62"/>
      <c r="EM493" s="62"/>
      <c r="EN493" s="62"/>
    </row>
    <row r="494" spans="43:144" ht="14.4" x14ac:dyDescent="0.3">
      <c r="AQ494" s="62"/>
      <c r="AR494"/>
      <c r="AS494"/>
      <c r="AT494"/>
      <c r="AU494"/>
      <c r="AV494"/>
      <c r="AW494"/>
      <c r="AX494"/>
      <c r="AY494"/>
      <c r="AZ494"/>
      <c r="BA494"/>
      <c r="BB494"/>
      <c r="BC494"/>
      <c r="BD494"/>
      <c r="BE494" s="62"/>
      <c r="BF494" s="62"/>
      <c r="BG494" s="62"/>
      <c r="BH494" s="62"/>
      <c r="BI494" s="62"/>
      <c r="BJ494" s="62"/>
      <c r="BK494" s="62"/>
      <c r="BL494" s="62"/>
      <c r="BM494" s="62"/>
      <c r="BN494" s="62"/>
      <c r="BO494" s="62"/>
      <c r="BP494" s="62"/>
      <c r="BQ494" s="62"/>
      <c r="BR494" s="62"/>
      <c r="BS494" s="62"/>
      <c r="BT494" s="62"/>
      <c r="BU494" s="62"/>
      <c r="BV494" s="62"/>
      <c r="BW494" s="62"/>
      <c r="BX494" s="62"/>
      <c r="BY494" s="62"/>
      <c r="BZ494" s="62"/>
      <c r="CA494" s="62"/>
      <c r="CB494" s="62"/>
      <c r="CC494" s="62"/>
      <c r="CD494" s="62"/>
      <c r="CE494" s="62"/>
      <c r="CF494" s="62"/>
      <c r="CG494" s="62"/>
      <c r="CH494" s="62"/>
      <c r="CI494" s="62"/>
      <c r="CJ494" s="62"/>
      <c r="CK494" s="62"/>
      <c r="CL494" s="62"/>
      <c r="CM494" s="62"/>
      <c r="CN494" s="62"/>
      <c r="CO494" s="62"/>
      <c r="CP494" s="62"/>
      <c r="CQ494" s="62"/>
      <c r="CR494" s="62"/>
      <c r="CS494" s="62"/>
      <c r="CT494" s="62"/>
      <c r="CU494" s="62"/>
      <c r="CV494" s="62"/>
      <c r="CW494" s="62"/>
      <c r="CX494" s="62"/>
      <c r="CY494" s="62"/>
      <c r="CZ494" s="62"/>
      <c r="DA494" s="62"/>
      <c r="DB494" s="62"/>
      <c r="DC494" s="62"/>
      <c r="DD494" s="62"/>
      <c r="DE494" s="62"/>
      <c r="DF494" s="62"/>
      <c r="DG494" s="62"/>
      <c r="DH494" s="62"/>
      <c r="DI494" s="62"/>
      <c r="DJ494" s="62"/>
      <c r="DK494" s="62"/>
      <c r="DL494" s="62"/>
      <c r="DM494" s="62"/>
      <c r="DN494" s="62"/>
      <c r="DO494" s="62"/>
      <c r="DP494" s="62"/>
      <c r="DQ494" s="62"/>
      <c r="DR494" s="62"/>
      <c r="DS494" s="62"/>
      <c r="DT494" s="62"/>
      <c r="DU494" s="62"/>
      <c r="DV494" s="62"/>
      <c r="DW494" s="62"/>
      <c r="DX494" s="62"/>
      <c r="DY494" s="62"/>
      <c r="DZ494" s="62"/>
      <c r="EA494" s="62"/>
      <c r="EB494" s="62"/>
      <c r="EC494" s="62"/>
      <c r="ED494" s="62"/>
      <c r="EE494" s="62"/>
      <c r="EF494" s="62"/>
      <c r="EG494" s="62"/>
      <c r="EH494" s="62"/>
      <c r="EI494" s="62"/>
      <c r="EJ494" s="62"/>
      <c r="EK494" s="62"/>
      <c r="EL494" s="62"/>
      <c r="EM494" s="62"/>
      <c r="EN494" s="62"/>
    </row>
    <row r="495" spans="43:144" ht="14.4" x14ac:dyDescent="0.3">
      <c r="AQ495" s="62"/>
      <c r="AR495"/>
      <c r="AS495"/>
      <c r="AT495"/>
      <c r="AU495"/>
      <c r="AV495"/>
      <c r="AW495"/>
      <c r="AX495"/>
      <c r="AY495"/>
      <c r="AZ495"/>
      <c r="BA495"/>
      <c r="BB495"/>
      <c r="BC495"/>
      <c r="BD495"/>
      <c r="BE495" s="62"/>
      <c r="BF495" s="62"/>
      <c r="BG495" s="62"/>
      <c r="BH495" s="62"/>
      <c r="BI495" s="62"/>
      <c r="BJ495" s="62"/>
      <c r="BK495" s="62"/>
      <c r="BL495" s="62"/>
      <c r="BM495" s="62"/>
      <c r="BN495" s="62"/>
      <c r="BO495" s="62"/>
      <c r="BP495" s="62"/>
      <c r="BQ495" s="62"/>
      <c r="BR495" s="62"/>
      <c r="BS495" s="62"/>
      <c r="BT495" s="62"/>
      <c r="BU495" s="62"/>
      <c r="BV495" s="62"/>
      <c r="BW495" s="62"/>
      <c r="BX495" s="62"/>
      <c r="BY495" s="62"/>
      <c r="BZ495" s="62"/>
      <c r="CA495" s="62"/>
      <c r="CB495" s="62"/>
      <c r="CC495" s="62"/>
      <c r="CD495" s="62"/>
      <c r="CE495" s="62"/>
      <c r="CF495" s="62"/>
      <c r="CG495" s="62"/>
      <c r="CH495" s="62"/>
      <c r="CI495" s="62"/>
      <c r="CJ495" s="62"/>
      <c r="CK495" s="62"/>
      <c r="CL495" s="62"/>
      <c r="CM495" s="62"/>
      <c r="CN495" s="62"/>
      <c r="CO495" s="62"/>
      <c r="CP495" s="62"/>
      <c r="CQ495" s="62"/>
      <c r="CR495" s="62"/>
      <c r="CS495" s="62"/>
      <c r="CT495" s="62"/>
      <c r="CU495" s="62"/>
      <c r="CV495" s="62"/>
      <c r="CW495" s="62"/>
      <c r="CX495" s="62"/>
      <c r="CY495" s="62"/>
      <c r="CZ495" s="62"/>
      <c r="DA495" s="62"/>
      <c r="DB495" s="62"/>
      <c r="DC495" s="62"/>
      <c r="DD495" s="62"/>
      <c r="DE495" s="62"/>
      <c r="DF495" s="62"/>
      <c r="DG495" s="62"/>
      <c r="DH495" s="62"/>
      <c r="DI495" s="62"/>
      <c r="DJ495" s="62"/>
      <c r="DK495" s="62"/>
      <c r="DL495" s="62"/>
      <c r="DM495" s="62"/>
      <c r="DN495" s="62"/>
      <c r="DO495" s="62"/>
      <c r="DP495" s="62"/>
      <c r="DQ495" s="62"/>
      <c r="DR495" s="62"/>
      <c r="DS495" s="62"/>
      <c r="DT495" s="62"/>
      <c r="DU495" s="62"/>
      <c r="DV495" s="62"/>
      <c r="DW495" s="62"/>
      <c r="DX495" s="62"/>
      <c r="DY495" s="62"/>
      <c r="DZ495" s="62"/>
      <c r="EA495" s="62"/>
      <c r="EB495" s="62"/>
      <c r="EC495" s="62"/>
      <c r="ED495" s="62"/>
      <c r="EE495" s="62"/>
      <c r="EF495" s="62"/>
      <c r="EG495" s="62"/>
      <c r="EH495" s="62"/>
      <c r="EI495" s="62"/>
      <c r="EJ495" s="62"/>
      <c r="EK495" s="62"/>
      <c r="EL495" s="62"/>
      <c r="EM495" s="62"/>
      <c r="EN495" s="62"/>
    </row>
    <row r="496" spans="43:144" ht="14.4" x14ac:dyDescent="0.3">
      <c r="AQ496" s="62"/>
      <c r="AR496"/>
      <c r="AS496"/>
      <c r="AT496"/>
      <c r="AU496"/>
      <c r="AV496"/>
      <c r="AW496"/>
      <c r="AX496"/>
      <c r="AY496"/>
      <c r="AZ496"/>
      <c r="BA496"/>
      <c r="BB496"/>
      <c r="BC496"/>
      <c r="BD496"/>
      <c r="BE496" s="62"/>
      <c r="BF496" s="62"/>
      <c r="BG496" s="62"/>
      <c r="BH496" s="62"/>
      <c r="BI496" s="62"/>
      <c r="BJ496" s="62"/>
      <c r="BK496" s="62"/>
      <c r="BL496" s="62"/>
      <c r="BM496" s="62"/>
      <c r="BN496" s="62"/>
      <c r="BO496" s="62"/>
      <c r="BP496" s="62"/>
      <c r="BQ496" s="62"/>
      <c r="BR496" s="62"/>
      <c r="BS496" s="62"/>
      <c r="BT496" s="62"/>
      <c r="BU496" s="62"/>
      <c r="BV496" s="62"/>
      <c r="BW496" s="62"/>
      <c r="BX496" s="62"/>
      <c r="BY496" s="62"/>
      <c r="BZ496" s="62"/>
      <c r="CA496" s="62"/>
      <c r="CB496" s="62"/>
      <c r="CC496" s="62"/>
      <c r="CD496" s="62"/>
      <c r="CE496" s="62"/>
      <c r="CF496" s="62"/>
      <c r="CG496" s="62"/>
      <c r="CH496" s="62"/>
      <c r="CI496" s="62"/>
      <c r="CJ496" s="62"/>
      <c r="CK496" s="62"/>
      <c r="CL496" s="62"/>
      <c r="CM496" s="62"/>
      <c r="CN496" s="62"/>
      <c r="CO496" s="62"/>
      <c r="CP496" s="62"/>
      <c r="CQ496" s="62"/>
      <c r="CR496" s="62"/>
      <c r="CS496" s="62"/>
      <c r="CT496" s="62"/>
      <c r="CU496" s="62"/>
      <c r="CV496" s="62"/>
      <c r="CW496" s="62"/>
      <c r="CX496" s="62"/>
      <c r="CY496" s="62"/>
      <c r="CZ496" s="62"/>
      <c r="DA496" s="62"/>
      <c r="DB496" s="62"/>
      <c r="DC496" s="62"/>
      <c r="DD496" s="62"/>
      <c r="DE496" s="62"/>
      <c r="DF496" s="62"/>
      <c r="DG496" s="62"/>
      <c r="DH496" s="62"/>
      <c r="DI496" s="62"/>
      <c r="DJ496" s="62"/>
      <c r="DK496" s="62"/>
      <c r="DL496" s="62"/>
      <c r="DM496" s="62"/>
      <c r="DN496" s="62"/>
      <c r="DO496" s="62"/>
      <c r="DP496" s="62"/>
      <c r="DQ496" s="62"/>
      <c r="DR496" s="62"/>
      <c r="DS496" s="62"/>
      <c r="DT496" s="62"/>
      <c r="DU496" s="62"/>
      <c r="DV496" s="62"/>
      <c r="DW496" s="62"/>
      <c r="DX496" s="62"/>
      <c r="DY496" s="62"/>
      <c r="DZ496" s="62"/>
      <c r="EA496" s="62"/>
      <c r="EB496" s="62"/>
      <c r="EC496" s="62"/>
      <c r="ED496" s="62"/>
      <c r="EE496" s="62"/>
      <c r="EF496" s="62"/>
      <c r="EG496" s="62"/>
      <c r="EH496" s="62"/>
      <c r="EI496" s="62"/>
      <c r="EJ496" s="62"/>
      <c r="EK496" s="62"/>
      <c r="EL496" s="62"/>
      <c r="EM496" s="62"/>
      <c r="EN496" s="62"/>
    </row>
    <row r="497" spans="43:144" ht="14.4" x14ac:dyDescent="0.3">
      <c r="AQ497" s="62"/>
      <c r="AR497"/>
      <c r="AS497"/>
      <c r="AT497"/>
      <c r="AU497"/>
      <c r="AV497"/>
      <c r="AW497"/>
      <c r="AX497"/>
      <c r="AY497"/>
      <c r="AZ497"/>
      <c r="BA497"/>
      <c r="BB497"/>
      <c r="BC497"/>
      <c r="BD497"/>
      <c r="BE497" s="62"/>
      <c r="BF497" s="62"/>
      <c r="BG497" s="62"/>
      <c r="BH497" s="62"/>
      <c r="BI497" s="62"/>
      <c r="BJ497" s="62"/>
      <c r="BK497" s="62"/>
      <c r="BL497" s="62"/>
      <c r="BM497" s="62"/>
      <c r="BN497" s="62"/>
      <c r="BO497" s="62"/>
      <c r="BP497" s="62"/>
      <c r="BQ497" s="62"/>
      <c r="BR497" s="62"/>
      <c r="BS497" s="62"/>
      <c r="BT497" s="62"/>
      <c r="BU497" s="62"/>
      <c r="BV497" s="62"/>
      <c r="BW497" s="62"/>
      <c r="BX497" s="62"/>
      <c r="BY497" s="62"/>
      <c r="BZ497" s="62"/>
      <c r="CA497" s="62"/>
      <c r="CB497" s="62"/>
      <c r="CC497" s="62"/>
      <c r="CD497" s="62"/>
      <c r="CE497" s="62"/>
      <c r="CF497" s="62"/>
      <c r="CG497" s="62"/>
      <c r="CH497" s="62"/>
      <c r="CI497" s="62"/>
      <c r="CJ497" s="62"/>
      <c r="CK497" s="62"/>
      <c r="CL497" s="62"/>
      <c r="CM497" s="62"/>
      <c r="CN497" s="62"/>
      <c r="CO497" s="62"/>
      <c r="CP497" s="62"/>
      <c r="CQ497" s="62"/>
      <c r="CR497" s="62"/>
      <c r="CS497" s="62"/>
      <c r="CT497" s="62"/>
      <c r="CU497" s="62"/>
      <c r="CV497" s="62"/>
      <c r="CW497" s="62"/>
      <c r="CX497" s="62"/>
      <c r="CY497" s="62"/>
      <c r="CZ497" s="62"/>
      <c r="DA497" s="62"/>
      <c r="DB497" s="62"/>
      <c r="DC497" s="62"/>
      <c r="DD497" s="62"/>
      <c r="DE497" s="62"/>
      <c r="DF497" s="62"/>
      <c r="DG497" s="62"/>
      <c r="DH497" s="62"/>
      <c r="DI497" s="62"/>
      <c r="DJ497" s="62"/>
      <c r="DK497" s="62"/>
      <c r="DL497" s="62"/>
      <c r="DM497" s="62"/>
      <c r="DN497" s="62"/>
      <c r="DO497" s="62"/>
      <c r="DP497" s="62"/>
      <c r="DQ497" s="62"/>
      <c r="DR497" s="62"/>
      <c r="DS497" s="62"/>
      <c r="DT497" s="62"/>
      <c r="DU497" s="62"/>
      <c r="DV497" s="62"/>
      <c r="DW497" s="62"/>
      <c r="DX497" s="62"/>
      <c r="DY497" s="62"/>
      <c r="DZ497" s="62"/>
      <c r="EA497" s="62"/>
      <c r="EB497" s="62"/>
      <c r="EC497" s="62"/>
      <c r="ED497" s="62"/>
      <c r="EE497" s="62"/>
      <c r="EF497" s="62"/>
      <c r="EG497" s="62"/>
      <c r="EH497" s="62"/>
      <c r="EI497" s="62"/>
      <c r="EJ497" s="62"/>
      <c r="EK497" s="62"/>
      <c r="EL497" s="62"/>
      <c r="EM497" s="62"/>
      <c r="EN497" s="62"/>
    </row>
    <row r="498" spans="43:144" ht="14.4" x14ac:dyDescent="0.3">
      <c r="AQ498" s="62"/>
      <c r="AR498"/>
      <c r="AS498"/>
      <c r="AT498"/>
      <c r="AU498"/>
      <c r="AV498"/>
      <c r="AW498"/>
      <c r="AX498"/>
      <c r="AY498"/>
      <c r="AZ498"/>
      <c r="BA498"/>
      <c r="BB498"/>
      <c r="BC498"/>
      <c r="BD498"/>
      <c r="BE498" s="62"/>
      <c r="BF498" s="62"/>
      <c r="BG498" s="62"/>
      <c r="BH498" s="62"/>
      <c r="BI498" s="62"/>
      <c r="BJ498" s="62"/>
      <c r="BK498" s="62"/>
      <c r="BL498" s="62"/>
      <c r="BM498" s="62"/>
      <c r="BN498" s="62"/>
      <c r="BO498" s="62"/>
      <c r="BP498" s="62"/>
      <c r="BQ498" s="62"/>
      <c r="BR498" s="62"/>
      <c r="BS498" s="62"/>
      <c r="BT498" s="62"/>
      <c r="BU498" s="62"/>
      <c r="BV498" s="62"/>
      <c r="BW498" s="62"/>
      <c r="BX498" s="62"/>
      <c r="BY498" s="62"/>
      <c r="BZ498" s="62"/>
      <c r="CA498" s="62"/>
      <c r="CB498" s="62"/>
      <c r="CC498" s="62"/>
      <c r="CD498" s="62"/>
      <c r="CE498" s="62"/>
      <c r="CF498" s="62"/>
      <c r="CG498" s="62"/>
      <c r="CH498" s="62"/>
      <c r="CI498" s="62"/>
      <c r="CJ498" s="62"/>
      <c r="CK498" s="62"/>
      <c r="CL498" s="62"/>
      <c r="CM498" s="62"/>
      <c r="CN498" s="62"/>
      <c r="CO498" s="62"/>
      <c r="CP498" s="62"/>
      <c r="CQ498" s="62"/>
      <c r="CR498" s="62"/>
      <c r="CS498" s="62"/>
      <c r="CT498" s="62"/>
      <c r="CU498" s="62"/>
      <c r="CV498" s="62"/>
      <c r="CW498" s="62"/>
      <c r="CX498" s="62"/>
      <c r="CY498" s="62"/>
      <c r="CZ498" s="62"/>
      <c r="DA498" s="62"/>
      <c r="DB498" s="62"/>
      <c r="DC498" s="62"/>
      <c r="DD498" s="62"/>
      <c r="DE498" s="62"/>
      <c r="DF498" s="62"/>
      <c r="DG498" s="62"/>
      <c r="DH498" s="62"/>
      <c r="DI498" s="62"/>
      <c r="DJ498" s="62"/>
      <c r="DK498" s="62"/>
      <c r="DL498" s="62"/>
      <c r="DM498" s="62"/>
      <c r="DN498" s="62"/>
      <c r="DO498" s="62"/>
      <c r="DP498" s="62"/>
      <c r="DQ498" s="62"/>
      <c r="DR498" s="62"/>
      <c r="DS498" s="62"/>
      <c r="DT498" s="62"/>
      <c r="DU498" s="62"/>
      <c r="DV498" s="62"/>
      <c r="DW498" s="62"/>
      <c r="DX498" s="62"/>
      <c r="DY498" s="62"/>
      <c r="DZ498" s="62"/>
      <c r="EA498" s="62"/>
      <c r="EB498" s="62"/>
      <c r="EC498" s="62"/>
      <c r="ED498" s="62"/>
      <c r="EE498" s="62"/>
      <c r="EF498" s="62"/>
      <c r="EG498" s="62"/>
      <c r="EH498" s="62"/>
      <c r="EI498" s="62"/>
      <c r="EJ498" s="62"/>
      <c r="EK498" s="62"/>
      <c r="EL498" s="62"/>
      <c r="EM498" s="62"/>
      <c r="EN498" s="62"/>
    </row>
    <row r="499" spans="43:144" ht="14.4" x14ac:dyDescent="0.3">
      <c r="AQ499" s="62"/>
      <c r="AR499"/>
      <c r="AS499"/>
      <c r="AT499"/>
      <c r="AU499"/>
      <c r="AV499"/>
      <c r="AW499"/>
      <c r="AX499"/>
      <c r="AY499"/>
      <c r="AZ499"/>
      <c r="BA499"/>
      <c r="BB499"/>
      <c r="BC499"/>
      <c r="BD499"/>
      <c r="BE499" s="62"/>
      <c r="BF499" s="62"/>
      <c r="BG499" s="62"/>
      <c r="BH499" s="62"/>
      <c r="BI499" s="62"/>
      <c r="BJ499" s="62"/>
      <c r="BK499" s="62"/>
      <c r="BL499" s="62"/>
      <c r="BM499" s="62"/>
      <c r="BN499" s="62"/>
      <c r="BO499" s="62"/>
      <c r="BP499" s="62"/>
      <c r="BQ499" s="62"/>
      <c r="BR499" s="62"/>
      <c r="BS499" s="62"/>
      <c r="BT499" s="62"/>
      <c r="BU499" s="62"/>
      <c r="BV499" s="62"/>
      <c r="BW499" s="62"/>
      <c r="BX499" s="62"/>
      <c r="BY499" s="62"/>
      <c r="BZ499" s="62"/>
      <c r="CA499" s="62"/>
      <c r="CB499" s="62"/>
      <c r="CC499" s="62"/>
      <c r="CD499" s="62"/>
      <c r="CE499" s="62"/>
      <c r="CF499" s="62"/>
      <c r="CG499" s="62"/>
      <c r="CH499" s="62"/>
      <c r="CI499" s="62"/>
      <c r="CJ499" s="62"/>
      <c r="CK499" s="62"/>
      <c r="CL499" s="62"/>
      <c r="CM499" s="62"/>
      <c r="CN499" s="62"/>
      <c r="CO499" s="62"/>
      <c r="CP499" s="62"/>
      <c r="CQ499" s="62"/>
      <c r="CR499" s="62"/>
      <c r="CS499" s="62"/>
      <c r="CT499" s="62"/>
      <c r="CU499" s="62"/>
      <c r="CV499" s="62"/>
      <c r="CW499" s="62"/>
      <c r="CX499" s="62"/>
      <c r="CY499" s="62"/>
      <c r="CZ499" s="62"/>
      <c r="DA499" s="62"/>
      <c r="DB499" s="62"/>
      <c r="DC499" s="62"/>
      <c r="DD499" s="62"/>
      <c r="DE499" s="62"/>
      <c r="DF499" s="62"/>
      <c r="DG499" s="62"/>
      <c r="DH499" s="62"/>
      <c r="DI499" s="62"/>
      <c r="DJ499" s="62"/>
      <c r="DK499" s="62"/>
      <c r="DL499" s="62"/>
      <c r="DM499" s="62"/>
      <c r="DN499" s="62"/>
      <c r="DO499" s="62"/>
      <c r="DP499" s="62"/>
      <c r="DQ499" s="62"/>
      <c r="DR499" s="62"/>
      <c r="DS499" s="62"/>
      <c r="DT499" s="62"/>
      <c r="DU499" s="62"/>
      <c r="DV499" s="62"/>
      <c r="DW499" s="62"/>
      <c r="DX499" s="62"/>
      <c r="DY499" s="62"/>
      <c r="DZ499" s="62"/>
      <c r="EA499" s="62"/>
      <c r="EB499" s="62"/>
      <c r="EC499" s="62"/>
      <c r="ED499" s="62"/>
      <c r="EE499" s="62"/>
      <c r="EF499" s="62"/>
      <c r="EG499" s="62"/>
      <c r="EH499" s="62"/>
      <c r="EI499" s="62"/>
      <c r="EJ499" s="62"/>
      <c r="EK499" s="62"/>
      <c r="EL499" s="62"/>
      <c r="EM499" s="62"/>
      <c r="EN499" s="62"/>
    </row>
    <row r="500" spans="43:144" ht="14.4" x14ac:dyDescent="0.3">
      <c r="AQ500" s="62"/>
      <c r="AR500"/>
      <c r="AS500"/>
      <c r="AT500"/>
      <c r="AU500"/>
      <c r="AV500"/>
      <c r="AW500"/>
      <c r="AX500"/>
      <c r="AY500"/>
      <c r="AZ500"/>
      <c r="BA500"/>
      <c r="BB500"/>
      <c r="BC500"/>
      <c r="BD500"/>
      <c r="BE500" s="62"/>
      <c r="BF500" s="62"/>
      <c r="BG500" s="62"/>
      <c r="BH500" s="62"/>
      <c r="BI500" s="62"/>
      <c r="BJ500" s="62"/>
      <c r="BK500" s="62"/>
      <c r="BL500" s="62"/>
      <c r="BM500" s="62"/>
      <c r="BN500" s="62"/>
      <c r="BO500" s="62"/>
      <c r="BP500" s="62"/>
      <c r="BQ500" s="62"/>
      <c r="BR500" s="62"/>
      <c r="BS500" s="62"/>
      <c r="BT500" s="62"/>
      <c r="BU500" s="62"/>
      <c r="BV500" s="62"/>
      <c r="BW500" s="62"/>
      <c r="BX500" s="62"/>
      <c r="BY500" s="62"/>
      <c r="BZ500" s="62"/>
      <c r="CA500" s="62"/>
      <c r="CB500" s="62"/>
      <c r="CC500" s="62"/>
      <c r="CD500" s="62"/>
      <c r="CE500" s="62"/>
      <c r="CF500" s="62"/>
      <c r="CG500" s="62"/>
      <c r="CH500" s="62"/>
      <c r="CI500" s="62"/>
      <c r="CJ500" s="62"/>
      <c r="CK500" s="62"/>
      <c r="CL500" s="62"/>
      <c r="CM500" s="62"/>
      <c r="CN500" s="62"/>
      <c r="CO500" s="62"/>
      <c r="CP500" s="62"/>
      <c r="CQ500" s="62"/>
      <c r="CR500" s="62"/>
      <c r="CS500" s="62"/>
      <c r="CT500" s="62"/>
      <c r="CU500" s="62"/>
      <c r="CV500" s="62"/>
      <c r="CW500" s="62"/>
      <c r="CX500" s="62"/>
      <c r="CY500" s="62"/>
      <c r="CZ500" s="62"/>
      <c r="DA500" s="62"/>
      <c r="DB500" s="62"/>
      <c r="DC500" s="62"/>
      <c r="DD500" s="62"/>
      <c r="DE500" s="62"/>
      <c r="DF500" s="62"/>
      <c r="DG500" s="62"/>
      <c r="DH500" s="62"/>
      <c r="DI500" s="62"/>
      <c r="DJ500" s="62"/>
      <c r="DK500" s="62"/>
      <c r="DL500" s="62"/>
      <c r="DM500" s="62"/>
      <c r="DN500" s="62"/>
      <c r="DO500" s="62"/>
      <c r="DP500" s="62"/>
      <c r="DQ500" s="62"/>
      <c r="DR500" s="62"/>
      <c r="DS500" s="62"/>
      <c r="DT500" s="62"/>
      <c r="DU500" s="62"/>
      <c r="DV500" s="62"/>
      <c r="DW500" s="62"/>
      <c r="DX500" s="62"/>
      <c r="DY500" s="62"/>
      <c r="DZ500" s="62"/>
      <c r="EA500" s="62"/>
      <c r="EB500" s="62"/>
      <c r="EC500" s="62"/>
      <c r="ED500" s="62"/>
      <c r="EE500" s="62"/>
      <c r="EF500" s="62"/>
      <c r="EG500" s="62"/>
      <c r="EH500" s="62"/>
      <c r="EI500" s="62"/>
      <c r="EJ500" s="62"/>
      <c r="EK500" s="62"/>
      <c r="EL500" s="62"/>
      <c r="EM500" s="62"/>
      <c r="EN500" s="62"/>
    </row>
    <row r="501" spans="43:144" ht="14.4" x14ac:dyDescent="0.3">
      <c r="AQ501" s="62"/>
      <c r="AR501"/>
      <c r="AS501"/>
      <c r="AT501"/>
      <c r="AU501"/>
      <c r="AV501"/>
      <c r="AW501"/>
      <c r="AX501"/>
      <c r="AY501"/>
      <c r="AZ501"/>
      <c r="BA501"/>
      <c r="BB501"/>
      <c r="BC501"/>
      <c r="BD501"/>
      <c r="BE501" s="62"/>
      <c r="BF501" s="62"/>
      <c r="BG501" s="62"/>
      <c r="BH501" s="62"/>
      <c r="BI501" s="62"/>
      <c r="BJ501" s="62"/>
      <c r="BK501" s="62"/>
      <c r="BL501" s="62"/>
      <c r="BM501" s="62"/>
      <c r="BN501" s="62"/>
      <c r="BO501" s="62"/>
      <c r="BP501" s="62"/>
      <c r="BQ501" s="62"/>
      <c r="BR501" s="62"/>
      <c r="BS501" s="62"/>
      <c r="BT501" s="62"/>
      <c r="BU501" s="62"/>
      <c r="BV501" s="62"/>
      <c r="BW501" s="62"/>
      <c r="BX501" s="62"/>
      <c r="BY501" s="62"/>
      <c r="BZ501" s="62"/>
      <c r="CA501" s="62"/>
      <c r="CB501" s="62"/>
      <c r="CC501" s="62"/>
      <c r="CD501" s="62"/>
      <c r="CE501" s="62"/>
      <c r="CF501" s="62"/>
      <c r="CG501" s="62"/>
      <c r="CH501" s="62"/>
      <c r="CI501" s="62"/>
      <c r="CJ501" s="62"/>
      <c r="CK501" s="62"/>
      <c r="CL501" s="62"/>
      <c r="CM501" s="62"/>
      <c r="CN501" s="62"/>
      <c r="CO501" s="62"/>
      <c r="CP501" s="62"/>
      <c r="CQ501" s="62"/>
      <c r="CR501" s="62"/>
      <c r="CS501" s="62"/>
      <c r="CT501" s="62"/>
      <c r="CU501" s="62"/>
      <c r="CV501" s="62"/>
      <c r="CW501" s="62"/>
      <c r="CX501" s="62"/>
      <c r="CY501" s="62"/>
      <c r="CZ501" s="62"/>
      <c r="DA501" s="62"/>
      <c r="DB501" s="62"/>
      <c r="DC501" s="62"/>
      <c r="DD501" s="62"/>
      <c r="DE501" s="62"/>
      <c r="DF501" s="62"/>
      <c r="DG501" s="62"/>
      <c r="DH501" s="62"/>
      <c r="DI501" s="62"/>
      <c r="DJ501" s="62"/>
      <c r="DK501" s="62"/>
      <c r="DL501" s="62"/>
      <c r="DM501" s="62"/>
      <c r="DN501" s="62"/>
      <c r="DO501" s="62"/>
      <c r="DP501" s="62"/>
      <c r="DQ501" s="62"/>
      <c r="DR501" s="62"/>
      <c r="DS501" s="62"/>
      <c r="DT501" s="62"/>
      <c r="DU501" s="62"/>
      <c r="DV501" s="62"/>
      <c r="DW501" s="62"/>
      <c r="DX501" s="62"/>
      <c r="DY501" s="62"/>
      <c r="DZ501" s="62"/>
      <c r="EA501" s="62"/>
      <c r="EB501" s="62"/>
      <c r="EC501" s="62"/>
      <c r="ED501" s="62"/>
      <c r="EE501" s="62"/>
      <c r="EF501" s="62"/>
      <c r="EG501" s="62"/>
      <c r="EH501" s="62"/>
      <c r="EI501" s="62"/>
      <c r="EJ501" s="62"/>
      <c r="EK501" s="62"/>
      <c r="EL501" s="62"/>
      <c r="EM501" s="62"/>
      <c r="EN501" s="62"/>
    </row>
    <row r="502" spans="43:144" ht="14.4" x14ac:dyDescent="0.3">
      <c r="AQ502" s="62"/>
      <c r="AR502"/>
      <c r="AS502"/>
      <c r="AT502"/>
      <c r="AU502"/>
      <c r="AV502"/>
      <c r="AW502"/>
      <c r="AX502"/>
      <c r="AY502"/>
      <c r="AZ502"/>
      <c r="BA502"/>
      <c r="BB502"/>
      <c r="BC502"/>
      <c r="BD502"/>
      <c r="BE502" s="62"/>
      <c r="BF502" s="62"/>
      <c r="BG502" s="62"/>
      <c r="BH502" s="62"/>
      <c r="BI502" s="62"/>
      <c r="BJ502" s="62"/>
      <c r="BK502" s="62"/>
      <c r="BL502" s="62"/>
      <c r="BM502" s="62"/>
      <c r="BN502" s="62"/>
      <c r="BO502" s="62"/>
      <c r="BP502" s="62"/>
      <c r="BQ502" s="62"/>
      <c r="BR502" s="62"/>
      <c r="BS502" s="62"/>
      <c r="BT502" s="62"/>
      <c r="BU502" s="62"/>
      <c r="BV502" s="62"/>
      <c r="BW502" s="62"/>
      <c r="BX502" s="62"/>
      <c r="BY502" s="62"/>
      <c r="BZ502" s="62"/>
      <c r="CA502" s="62"/>
      <c r="CB502" s="62"/>
      <c r="CC502" s="62"/>
      <c r="CD502" s="62"/>
      <c r="CE502" s="62"/>
      <c r="CF502" s="62"/>
      <c r="CG502" s="62"/>
      <c r="CH502" s="62"/>
      <c r="CI502" s="62"/>
      <c r="CJ502" s="62"/>
      <c r="CK502" s="62"/>
      <c r="CL502" s="62"/>
      <c r="CM502" s="62"/>
      <c r="CN502" s="62"/>
      <c r="CO502" s="62"/>
      <c r="CP502" s="62"/>
      <c r="CQ502" s="62"/>
      <c r="CR502" s="62"/>
      <c r="CS502" s="62"/>
      <c r="CT502" s="62"/>
      <c r="CU502" s="62"/>
      <c r="CV502" s="62"/>
      <c r="CW502" s="62"/>
      <c r="CX502" s="62"/>
      <c r="CY502" s="62"/>
      <c r="CZ502" s="62"/>
      <c r="DA502" s="62"/>
      <c r="DB502" s="62"/>
      <c r="DC502" s="62"/>
      <c r="DD502" s="62"/>
      <c r="DE502" s="62"/>
      <c r="DF502" s="62"/>
      <c r="DG502" s="62"/>
      <c r="DH502" s="62"/>
      <c r="DI502" s="62"/>
      <c r="DJ502" s="62"/>
      <c r="DK502" s="62"/>
      <c r="DL502" s="62"/>
      <c r="DM502" s="62"/>
      <c r="DN502" s="62"/>
      <c r="DO502" s="62"/>
      <c r="DP502" s="62"/>
      <c r="DQ502" s="62"/>
      <c r="DR502" s="62"/>
      <c r="DS502" s="62"/>
      <c r="DT502" s="62"/>
      <c r="DU502" s="62"/>
      <c r="DV502" s="62"/>
      <c r="DW502" s="62"/>
      <c r="DX502" s="62"/>
      <c r="DY502" s="62"/>
      <c r="DZ502" s="62"/>
      <c r="EA502" s="62"/>
      <c r="EB502" s="62"/>
      <c r="EC502" s="62"/>
      <c r="ED502" s="62"/>
      <c r="EE502" s="62"/>
      <c r="EF502" s="62"/>
      <c r="EG502" s="62"/>
      <c r="EH502" s="62"/>
      <c r="EI502" s="62"/>
      <c r="EJ502" s="62"/>
      <c r="EK502" s="62"/>
      <c r="EL502" s="62"/>
      <c r="EM502" s="62"/>
      <c r="EN502" s="62"/>
    </row>
    <row r="503" spans="43:144" ht="14.4" x14ac:dyDescent="0.3">
      <c r="AQ503" s="62"/>
      <c r="AR503"/>
      <c r="AS503"/>
      <c r="AT503"/>
      <c r="AU503"/>
      <c r="AV503"/>
      <c r="AW503"/>
      <c r="AX503"/>
      <c r="AY503"/>
      <c r="AZ503"/>
      <c r="BA503"/>
      <c r="BB503"/>
      <c r="BC503"/>
      <c r="BD503"/>
      <c r="BE503" s="62"/>
      <c r="BF503" s="62"/>
      <c r="BG503" s="62"/>
      <c r="BH503" s="62"/>
      <c r="BI503" s="62"/>
      <c r="BJ503" s="62"/>
      <c r="BK503" s="62"/>
      <c r="BL503" s="62"/>
      <c r="BM503" s="62"/>
      <c r="BN503" s="62"/>
      <c r="BO503" s="62"/>
      <c r="BP503" s="62"/>
      <c r="BQ503" s="62"/>
      <c r="BR503" s="62"/>
      <c r="BS503" s="62"/>
      <c r="BT503" s="62"/>
      <c r="BU503" s="62"/>
      <c r="BV503" s="62"/>
      <c r="BW503" s="62"/>
      <c r="BX503" s="62"/>
      <c r="BY503" s="62"/>
      <c r="BZ503" s="62"/>
      <c r="CA503" s="62"/>
      <c r="CB503" s="62"/>
      <c r="CC503" s="62"/>
      <c r="CD503" s="62"/>
      <c r="CE503" s="62"/>
      <c r="CF503" s="62"/>
      <c r="CG503" s="62"/>
      <c r="CH503" s="62"/>
      <c r="CI503" s="62"/>
      <c r="CJ503" s="62"/>
      <c r="CK503" s="62"/>
      <c r="CL503" s="62"/>
      <c r="CM503" s="62"/>
      <c r="CN503" s="62"/>
      <c r="CO503" s="62"/>
      <c r="CP503" s="62"/>
      <c r="CQ503" s="62"/>
      <c r="CR503" s="62"/>
      <c r="CS503" s="62"/>
      <c r="CT503" s="62"/>
      <c r="CU503" s="62"/>
      <c r="CV503" s="62"/>
      <c r="CW503" s="62"/>
      <c r="CX503" s="62"/>
      <c r="CY503" s="62"/>
      <c r="CZ503" s="62"/>
      <c r="DA503" s="62"/>
      <c r="DB503" s="62"/>
      <c r="DC503" s="62"/>
      <c r="DD503" s="62"/>
      <c r="DE503" s="62"/>
      <c r="DF503" s="62"/>
      <c r="DG503" s="62"/>
      <c r="DH503" s="62"/>
      <c r="DI503" s="62"/>
      <c r="DJ503" s="62"/>
      <c r="DK503" s="62"/>
      <c r="DL503" s="62"/>
      <c r="DM503" s="62"/>
      <c r="DN503" s="62"/>
      <c r="DO503" s="62"/>
      <c r="DP503" s="62"/>
      <c r="DQ503" s="62"/>
      <c r="DR503" s="62"/>
      <c r="DS503" s="62"/>
      <c r="DT503" s="62"/>
      <c r="DU503" s="62"/>
      <c r="DV503" s="62"/>
      <c r="DW503" s="62"/>
      <c r="DX503" s="62"/>
      <c r="DY503" s="62"/>
      <c r="DZ503" s="62"/>
      <c r="EA503" s="62"/>
      <c r="EB503" s="62"/>
      <c r="EC503" s="62"/>
      <c r="ED503" s="62"/>
      <c r="EE503" s="62"/>
      <c r="EF503" s="62"/>
      <c r="EG503" s="62"/>
      <c r="EH503" s="62"/>
      <c r="EI503" s="62"/>
      <c r="EJ503" s="62"/>
      <c r="EK503" s="62"/>
      <c r="EL503" s="62"/>
      <c r="EM503" s="62"/>
      <c r="EN503" s="62"/>
    </row>
    <row r="504" spans="43:144" ht="14.4" x14ac:dyDescent="0.3">
      <c r="AQ504" s="62"/>
      <c r="AR504"/>
      <c r="AS504"/>
      <c r="AT504"/>
      <c r="AU504"/>
      <c r="AV504"/>
      <c r="AW504"/>
      <c r="AX504"/>
      <c r="AY504"/>
      <c r="AZ504"/>
      <c r="BA504"/>
      <c r="BB504"/>
      <c r="BC504"/>
      <c r="BD504"/>
      <c r="BE504" s="62"/>
      <c r="BF504" s="62"/>
      <c r="BG504" s="62"/>
      <c r="BH504" s="62"/>
      <c r="BI504" s="62"/>
      <c r="BJ504" s="62"/>
      <c r="BK504" s="62"/>
      <c r="BL504" s="62"/>
      <c r="BM504" s="62"/>
      <c r="BN504" s="62"/>
      <c r="BO504" s="62"/>
      <c r="BP504" s="62"/>
      <c r="BQ504" s="62"/>
      <c r="BR504" s="62"/>
      <c r="BS504" s="62"/>
      <c r="BT504" s="62"/>
      <c r="BU504" s="62"/>
      <c r="BV504" s="62"/>
      <c r="BW504" s="62"/>
      <c r="BX504" s="62"/>
      <c r="BY504" s="62"/>
      <c r="BZ504" s="62"/>
      <c r="CA504" s="62"/>
      <c r="CB504" s="62"/>
      <c r="CC504" s="62"/>
      <c r="CD504" s="62"/>
      <c r="CE504" s="62"/>
      <c r="CF504" s="62"/>
      <c r="CG504" s="62"/>
      <c r="CH504" s="62"/>
      <c r="CI504" s="62"/>
      <c r="CJ504" s="62"/>
      <c r="CK504" s="62"/>
      <c r="CL504" s="62"/>
      <c r="CM504" s="62"/>
      <c r="CN504" s="62"/>
      <c r="CO504" s="62"/>
      <c r="CP504" s="62"/>
      <c r="CQ504" s="62"/>
      <c r="CR504" s="62"/>
      <c r="CS504" s="62"/>
      <c r="CT504" s="62"/>
      <c r="CU504" s="62"/>
      <c r="CV504" s="62"/>
      <c r="CW504" s="62"/>
      <c r="CX504" s="62"/>
      <c r="CY504" s="62"/>
      <c r="CZ504" s="62"/>
      <c r="DA504" s="62"/>
      <c r="DB504" s="62"/>
      <c r="DC504" s="62"/>
      <c r="DD504" s="62"/>
      <c r="DE504" s="62"/>
      <c r="DF504" s="62"/>
      <c r="DG504" s="62"/>
      <c r="DH504" s="62"/>
      <c r="DI504" s="62"/>
      <c r="DJ504" s="62"/>
      <c r="DK504" s="62"/>
      <c r="DL504" s="62"/>
      <c r="DM504" s="62"/>
      <c r="DN504" s="62"/>
      <c r="DO504" s="62"/>
      <c r="DP504" s="62"/>
      <c r="DQ504" s="62"/>
      <c r="DR504" s="62"/>
      <c r="DS504" s="62"/>
      <c r="DT504" s="62"/>
      <c r="DU504" s="62"/>
      <c r="DV504" s="62"/>
      <c r="DW504" s="62"/>
      <c r="DX504" s="62"/>
      <c r="DY504" s="62"/>
      <c r="DZ504" s="62"/>
      <c r="EA504" s="62"/>
      <c r="EB504" s="62"/>
      <c r="EC504" s="62"/>
      <c r="ED504" s="62"/>
      <c r="EE504" s="62"/>
      <c r="EF504" s="62"/>
      <c r="EG504" s="62"/>
      <c r="EH504" s="62"/>
      <c r="EI504" s="62"/>
      <c r="EJ504" s="62"/>
      <c r="EK504" s="62"/>
      <c r="EL504" s="62"/>
      <c r="EM504" s="62"/>
      <c r="EN504" s="62"/>
    </row>
    <row r="505" spans="43:144" ht="14.4" x14ac:dyDescent="0.3">
      <c r="AQ505" s="62"/>
      <c r="AR505"/>
      <c r="AS505"/>
      <c r="AT505"/>
      <c r="AU505"/>
      <c r="AV505"/>
      <c r="AW505"/>
      <c r="AX505"/>
      <c r="AY505"/>
      <c r="AZ505"/>
      <c r="BA505"/>
      <c r="BB505"/>
      <c r="BC505"/>
      <c r="BD505"/>
      <c r="BE505" s="62"/>
      <c r="BF505" s="62"/>
      <c r="BG505" s="62"/>
      <c r="BH505" s="62"/>
      <c r="BI505" s="62"/>
      <c r="BJ505" s="62"/>
      <c r="BK505" s="62"/>
      <c r="BL505" s="62"/>
      <c r="BM505" s="62"/>
      <c r="BN505" s="62"/>
      <c r="BO505" s="62"/>
      <c r="BP505" s="62"/>
      <c r="BQ505" s="62"/>
      <c r="BR505" s="62"/>
      <c r="BS505" s="62"/>
      <c r="BT505" s="62"/>
      <c r="BU505" s="62"/>
      <c r="BV505" s="62"/>
      <c r="BW505" s="62"/>
      <c r="BX505" s="62"/>
      <c r="BY505" s="62"/>
      <c r="BZ505" s="62"/>
      <c r="CA505" s="62"/>
      <c r="CB505" s="62"/>
      <c r="CC505" s="62"/>
      <c r="CD505" s="62"/>
      <c r="CE505" s="62"/>
      <c r="CF505" s="62"/>
      <c r="CG505" s="62"/>
      <c r="CH505" s="62"/>
      <c r="CI505" s="62"/>
      <c r="CJ505" s="62"/>
      <c r="CK505" s="62"/>
      <c r="CL505" s="62"/>
      <c r="CM505" s="62"/>
      <c r="CN505" s="62"/>
      <c r="CO505" s="62"/>
      <c r="CP505" s="62"/>
      <c r="CQ505" s="62"/>
      <c r="CR505" s="62"/>
      <c r="CS505" s="62"/>
      <c r="CT505" s="62"/>
      <c r="CU505" s="62"/>
      <c r="CV505" s="62"/>
      <c r="CW505" s="62"/>
      <c r="CX505" s="62"/>
      <c r="CY505" s="62"/>
      <c r="CZ505" s="62"/>
      <c r="DA505" s="62"/>
      <c r="DB505" s="62"/>
      <c r="DC505" s="62"/>
      <c r="DD505" s="62"/>
      <c r="DE505" s="62"/>
      <c r="DF505" s="62"/>
      <c r="DG505" s="62"/>
      <c r="DH505" s="62"/>
      <c r="DI505" s="62"/>
      <c r="DJ505" s="62"/>
      <c r="DK505" s="62"/>
      <c r="DL505" s="62"/>
      <c r="DM505" s="62"/>
      <c r="DN505" s="62"/>
      <c r="DO505" s="62"/>
      <c r="DP505" s="62"/>
      <c r="DQ505" s="62"/>
      <c r="DR505" s="62"/>
      <c r="DS505" s="62"/>
      <c r="DT505" s="62"/>
      <c r="DU505" s="62"/>
      <c r="DV505" s="62"/>
      <c r="DW505" s="62"/>
      <c r="DX505" s="62"/>
      <c r="DY505" s="62"/>
      <c r="DZ505" s="62"/>
      <c r="EA505" s="62"/>
      <c r="EB505" s="62"/>
      <c r="EC505" s="62"/>
      <c r="ED505" s="62"/>
      <c r="EE505" s="62"/>
      <c r="EF505" s="62"/>
      <c r="EG505" s="62"/>
      <c r="EH505" s="62"/>
      <c r="EI505" s="62"/>
      <c r="EJ505" s="62"/>
      <c r="EK505" s="62"/>
      <c r="EL505" s="62"/>
      <c r="EM505" s="62"/>
      <c r="EN505" s="62"/>
    </row>
    <row r="506" spans="43:144" ht="14.4" x14ac:dyDescent="0.3">
      <c r="AQ506" s="62"/>
      <c r="AR506"/>
      <c r="AS506"/>
      <c r="AT506"/>
      <c r="AU506"/>
      <c r="AV506"/>
      <c r="AW506"/>
      <c r="AX506"/>
      <c r="AY506"/>
      <c r="AZ506"/>
      <c r="BA506"/>
      <c r="BB506"/>
      <c r="BC506"/>
      <c r="BD506"/>
      <c r="BE506" s="62"/>
      <c r="BF506" s="62"/>
      <c r="BG506" s="62"/>
      <c r="BH506" s="62"/>
      <c r="BI506" s="62"/>
      <c r="BJ506" s="62"/>
      <c r="BK506" s="62"/>
      <c r="BL506" s="62"/>
      <c r="BM506" s="62"/>
      <c r="BN506" s="62"/>
      <c r="BO506" s="62"/>
      <c r="BP506" s="62"/>
      <c r="BQ506" s="62"/>
      <c r="BR506" s="62"/>
      <c r="BS506" s="62"/>
      <c r="BT506" s="62"/>
      <c r="BU506" s="62"/>
      <c r="BV506" s="62"/>
      <c r="BW506" s="62"/>
      <c r="BX506" s="62"/>
      <c r="BY506" s="62"/>
      <c r="BZ506" s="62"/>
      <c r="CA506" s="62"/>
      <c r="CB506" s="62"/>
      <c r="CC506" s="62"/>
      <c r="CD506" s="62"/>
      <c r="CE506" s="62"/>
      <c r="CF506" s="62"/>
      <c r="CG506" s="62"/>
      <c r="CH506" s="62"/>
      <c r="CI506" s="62"/>
      <c r="CJ506" s="62"/>
      <c r="CK506" s="62"/>
      <c r="CL506" s="62"/>
      <c r="CM506" s="62"/>
      <c r="CN506" s="62"/>
      <c r="CO506" s="62"/>
      <c r="CP506" s="62"/>
      <c r="CQ506" s="62"/>
      <c r="CR506" s="62"/>
      <c r="CS506" s="62"/>
      <c r="CT506" s="62"/>
      <c r="CU506" s="62"/>
      <c r="CV506" s="62"/>
      <c r="CW506" s="62"/>
      <c r="CX506" s="62"/>
      <c r="CY506" s="62"/>
      <c r="CZ506" s="62"/>
      <c r="DA506" s="62"/>
      <c r="DB506" s="62"/>
      <c r="DC506" s="62"/>
      <c r="DD506" s="62"/>
      <c r="DE506" s="62"/>
      <c r="DF506" s="62"/>
      <c r="DG506" s="62"/>
      <c r="DH506" s="62"/>
      <c r="DI506" s="62"/>
      <c r="DJ506" s="62"/>
      <c r="DK506" s="62"/>
      <c r="DL506" s="62"/>
      <c r="DM506" s="62"/>
      <c r="DN506" s="62"/>
      <c r="DO506" s="62"/>
      <c r="DP506" s="62"/>
      <c r="DQ506" s="62"/>
      <c r="DR506" s="62"/>
      <c r="DS506" s="62"/>
      <c r="DT506" s="62"/>
      <c r="DU506" s="62"/>
      <c r="DV506" s="62"/>
      <c r="DW506" s="62"/>
      <c r="DX506" s="62"/>
      <c r="DY506" s="62"/>
      <c r="DZ506" s="62"/>
      <c r="EA506" s="62"/>
      <c r="EB506" s="62"/>
      <c r="EC506" s="62"/>
      <c r="ED506" s="62"/>
      <c r="EE506" s="62"/>
      <c r="EF506" s="62"/>
      <c r="EG506" s="62"/>
      <c r="EH506" s="62"/>
      <c r="EI506" s="62"/>
      <c r="EJ506" s="62"/>
      <c r="EK506" s="62"/>
      <c r="EL506" s="62"/>
      <c r="EM506" s="62"/>
      <c r="EN506" s="62"/>
    </row>
    <row r="507" spans="43:144" ht="14.4" x14ac:dyDescent="0.3">
      <c r="AQ507" s="62"/>
      <c r="AR507"/>
      <c r="AS507"/>
      <c r="AT507"/>
      <c r="AU507"/>
      <c r="AV507"/>
      <c r="AW507"/>
      <c r="AX507"/>
      <c r="AY507"/>
      <c r="AZ507"/>
      <c r="BA507"/>
      <c r="BB507"/>
      <c r="BC507"/>
      <c r="BD507"/>
      <c r="BE507" s="62"/>
      <c r="BF507" s="62"/>
      <c r="BG507" s="62"/>
      <c r="BH507" s="62"/>
      <c r="BI507" s="62"/>
      <c r="BJ507" s="62"/>
      <c r="BK507" s="62"/>
      <c r="BL507" s="62"/>
      <c r="BM507" s="62"/>
      <c r="BN507" s="62"/>
      <c r="BO507" s="62"/>
      <c r="BP507" s="62"/>
      <c r="BQ507" s="62"/>
      <c r="BR507" s="62"/>
      <c r="BS507" s="62"/>
      <c r="BT507" s="62"/>
      <c r="BU507" s="62"/>
      <c r="BV507" s="62"/>
      <c r="BW507" s="62"/>
      <c r="BX507" s="62"/>
      <c r="BY507" s="62"/>
      <c r="BZ507" s="62"/>
      <c r="CA507" s="62"/>
      <c r="CB507" s="62"/>
      <c r="CC507" s="62"/>
      <c r="CD507" s="62"/>
      <c r="CE507" s="62"/>
      <c r="CF507" s="62"/>
      <c r="CG507" s="62"/>
      <c r="CH507" s="62"/>
      <c r="CI507" s="62"/>
      <c r="CJ507" s="62"/>
      <c r="CK507" s="62"/>
      <c r="CL507" s="62"/>
      <c r="CM507" s="62"/>
      <c r="CN507" s="62"/>
      <c r="CO507" s="62"/>
      <c r="CP507" s="62"/>
      <c r="CQ507" s="62"/>
      <c r="CR507" s="62"/>
      <c r="CS507" s="62"/>
      <c r="CT507" s="62"/>
      <c r="CU507" s="62"/>
      <c r="CV507" s="62"/>
      <c r="CW507" s="62"/>
      <c r="CX507" s="62"/>
      <c r="CY507" s="62"/>
      <c r="CZ507" s="62"/>
      <c r="DA507" s="62"/>
      <c r="DB507" s="62"/>
      <c r="DC507" s="62"/>
      <c r="DD507" s="62"/>
      <c r="DE507" s="62"/>
      <c r="DF507" s="62"/>
      <c r="DG507" s="62"/>
      <c r="DH507" s="62"/>
      <c r="DI507" s="62"/>
      <c r="DJ507" s="62"/>
      <c r="DK507" s="62"/>
      <c r="DL507" s="62"/>
      <c r="DM507" s="62"/>
      <c r="DN507" s="62"/>
      <c r="DO507" s="62"/>
      <c r="DP507" s="62"/>
      <c r="DQ507" s="62"/>
      <c r="DR507" s="62"/>
      <c r="DS507" s="62"/>
      <c r="DT507" s="62"/>
      <c r="DU507" s="62"/>
      <c r="DV507" s="62"/>
      <c r="DW507" s="62"/>
      <c r="DX507" s="62"/>
      <c r="DY507" s="62"/>
      <c r="DZ507" s="62"/>
      <c r="EA507" s="62"/>
      <c r="EB507" s="62"/>
      <c r="EC507" s="62"/>
      <c r="ED507" s="62"/>
      <c r="EE507" s="62"/>
      <c r="EF507" s="62"/>
      <c r="EG507" s="62"/>
      <c r="EH507" s="62"/>
      <c r="EI507" s="62"/>
      <c r="EJ507" s="62"/>
      <c r="EK507" s="62"/>
      <c r="EL507" s="62"/>
      <c r="EM507" s="62"/>
      <c r="EN507" s="62"/>
    </row>
    <row r="508" spans="43:144" ht="14.4" x14ac:dyDescent="0.3">
      <c r="AQ508" s="62"/>
      <c r="AR508"/>
      <c r="AS508"/>
      <c r="AT508"/>
      <c r="AU508"/>
      <c r="AV508"/>
      <c r="AW508"/>
      <c r="AX508"/>
      <c r="AY508"/>
      <c r="AZ508"/>
      <c r="BA508"/>
      <c r="BB508"/>
      <c r="BC508"/>
      <c r="BD508"/>
      <c r="BE508" s="62"/>
      <c r="BF508" s="62"/>
      <c r="BG508" s="62"/>
      <c r="BH508" s="62"/>
      <c r="BI508" s="62"/>
      <c r="BJ508" s="62"/>
      <c r="BK508" s="62"/>
      <c r="BL508" s="62"/>
      <c r="BM508" s="62"/>
      <c r="BN508" s="62"/>
      <c r="BO508" s="62"/>
      <c r="BP508" s="62"/>
      <c r="BQ508" s="62"/>
      <c r="BR508" s="62"/>
      <c r="BS508" s="62"/>
      <c r="BT508" s="62"/>
      <c r="BU508" s="62"/>
      <c r="BV508" s="62"/>
      <c r="BW508" s="62"/>
      <c r="BX508" s="62"/>
      <c r="BY508" s="62"/>
      <c r="BZ508" s="62"/>
      <c r="CA508" s="62"/>
      <c r="CB508" s="62"/>
      <c r="CC508" s="62"/>
      <c r="CD508" s="62"/>
      <c r="CE508" s="62"/>
      <c r="CF508" s="62"/>
      <c r="CG508" s="62"/>
      <c r="CH508" s="62"/>
      <c r="CI508" s="62"/>
      <c r="CJ508" s="62"/>
      <c r="CK508" s="62"/>
      <c r="CL508" s="62"/>
      <c r="CM508" s="62"/>
      <c r="CN508" s="62"/>
      <c r="CO508" s="62"/>
      <c r="CP508" s="62"/>
      <c r="CQ508" s="62"/>
      <c r="CR508" s="62"/>
      <c r="CS508" s="62"/>
      <c r="CT508" s="62"/>
      <c r="CU508" s="62"/>
      <c r="CV508" s="62"/>
      <c r="CW508" s="62"/>
      <c r="CX508" s="62"/>
      <c r="CY508" s="62"/>
      <c r="CZ508" s="62"/>
      <c r="DA508" s="62"/>
      <c r="DB508" s="62"/>
      <c r="DC508" s="62"/>
      <c r="DD508" s="62"/>
      <c r="DE508" s="62"/>
      <c r="DF508" s="62"/>
      <c r="DG508" s="62"/>
      <c r="DH508" s="62"/>
      <c r="DI508" s="62"/>
      <c r="DJ508" s="62"/>
      <c r="DK508" s="62"/>
      <c r="DL508" s="62"/>
      <c r="DM508" s="62"/>
      <c r="DN508" s="62"/>
      <c r="DO508" s="62"/>
      <c r="DP508" s="62"/>
      <c r="DQ508" s="62"/>
      <c r="DR508" s="62"/>
      <c r="DS508" s="62"/>
      <c r="DT508" s="62"/>
      <c r="DU508" s="62"/>
      <c r="DV508" s="62"/>
      <c r="DW508" s="62"/>
      <c r="DX508" s="62"/>
      <c r="DY508" s="62"/>
      <c r="DZ508" s="62"/>
      <c r="EA508" s="62"/>
      <c r="EB508" s="62"/>
      <c r="EC508" s="62"/>
      <c r="ED508" s="62"/>
      <c r="EE508" s="62"/>
      <c r="EF508" s="62"/>
      <c r="EG508" s="62"/>
      <c r="EH508" s="62"/>
      <c r="EI508" s="62"/>
      <c r="EJ508" s="62"/>
      <c r="EK508" s="62"/>
      <c r="EL508" s="62"/>
      <c r="EM508" s="62"/>
      <c r="EN508" s="62"/>
    </row>
    <row r="509" spans="43:144" ht="14.4" x14ac:dyDescent="0.3">
      <c r="AQ509" s="62"/>
      <c r="AR509"/>
      <c r="AS509"/>
      <c r="AT509"/>
      <c r="AU509"/>
      <c r="AV509"/>
      <c r="AW509"/>
      <c r="AX509"/>
      <c r="AY509"/>
      <c r="AZ509"/>
      <c r="BA509"/>
      <c r="BB509"/>
      <c r="BC509"/>
      <c r="BD509"/>
      <c r="BE509" s="62"/>
      <c r="BF509" s="62"/>
      <c r="BG509" s="62"/>
      <c r="BH509" s="62"/>
      <c r="BI509" s="62"/>
      <c r="BJ509" s="62"/>
      <c r="BK509" s="62"/>
      <c r="BL509" s="62"/>
      <c r="BM509" s="62"/>
      <c r="BN509" s="62"/>
      <c r="BO509" s="62"/>
      <c r="BP509" s="62"/>
      <c r="BQ509" s="62"/>
      <c r="BR509" s="62"/>
      <c r="BS509" s="62"/>
      <c r="BT509" s="62"/>
      <c r="BU509" s="62"/>
      <c r="BV509" s="62"/>
      <c r="BW509" s="62"/>
      <c r="BX509" s="62"/>
      <c r="BY509" s="62"/>
      <c r="BZ509" s="62"/>
      <c r="CA509" s="62"/>
      <c r="CB509" s="62"/>
      <c r="CC509" s="62"/>
      <c r="CD509" s="62"/>
      <c r="CE509" s="62"/>
      <c r="CF509" s="62"/>
      <c r="CG509" s="62"/>
      <c r="CH509" s="62"/>
      <c r="CI509" s="62"/>
      <c r="CJ509" s="62"/>
      <c r="CK509" s="62"/>
      <c r="CL509" s="62"/>
      <c r="CM509" s="62"/>
      <c r="CN509" s="62"/>
      <c r="CO509" s="62"/>
      <c r="CP509" s="62"/>
      <c r="CQ509" s="62"/>
      <c r="CR509" s="62"/>
      <c r="CS509" s="62"/>
      <c r="CT509" s="62"/>
      <c r="CU509" s="62"/>
      <c r="CV509" s="62"/>
      <c r="CW509" s="62"/>
      <c r="CX509" s="62"/>
      <c r="CY509" s="62"/>
      <c r="CZ509" s="62"/>
      <c r="DA509" s="62"/>
      <c r="DB509" s="62"/>
      <c r="DC509" s="62"/>
      <c r="DD509" s="62"/>
      <c r="DE509" s="62"/>
      <c r="DF509" s="62"/>
      <c r="DG509" s="62"/>
      <c r="DH509" s="62"/>
      <c r="DI509" s="62"/>
      <c r="DJ509" s="62"/>
      <c r="DK509" s="62"/>
      <c r="DL509" s="62"/>
      <c r="DM509" s="62"/>
      <c r="DN509" s="62"/>
      <c r="DO509" s="62"/>
      <c r="DP509" s="62"/>
      <c r="DQ509" s="62"/>
      <c r="DR509" s="62"/>
      <c r="DS509" s="62"/>
      <c r="DT509" s="62"/>
      <c r="DU509" s="62"/>
      <c r="DV509" s="62"/>
      <c r="DW509" s="62"/>
      <c r="DX509" s="62"/>
      <c r="DY509" s="62"/>
      <c r="DZ509" s="62"/>
      <c r="EA509" s="62"/>
      <c r="EB509" s="62"/>
      <c r="EC509" s="62"/>
      <c r="ED509" s="62"/>
      <c r="EE509" s="62"/>
      <c r="EF509" s="62"/>
      <c r="EG509" s="62"/>
      <c r="EH509" s="62"/>
      <c r="EI509" s="62"/>
      <c r="EJ509" s="62"/>
      <c r="EK509" s="62"/>
      <c r="EL509" s="62"/>
      <c r="EM509" s="62"/>
      <c r="EN509" s="62"/>
    </row>
    <row r="510" spans="43:144" ht="14.4" x14ac:dyDescent="0.3">
      <c r="AQ510" s="62"/>
      <c r="AR510"/>
      <c r="AS510"/>
      <c r="AT510"/>
      <c r="AU510"/>
      <c r="AV510"/>
      <c r="AW510"/>
      <c r="AX510"/>
      <c r="AY510"/>
      <c r="AZ510"/>
      <c r="BA510"/>
      <c r="BB510"/>
      <c r="BC510"/>
      <c r="BD510"/>
      <c r="BE510" s="62"/>
      <c r="BF510" s="62"/>
      <c r="BG510" s="62"/>
      <c r="BH510" s="62"/>
      <c r="BI510" s="62"/>
      <c r="BJ510" s="62"/>
      <c r="BK510" s="62"/>
      <c r="BL510" s="62"/>
      <c r="BM510" s="62"/>
      <c r="BN510" s="62"/>
      <c r="BO510" s="62"/>
      <c r="BP510" s="62"/>
      <c r="BQ510" s="62"/>
      <c r="BR510" s="62"/>
      <c r="BS510" s="62"/>
      <c r="BT510" s="62"/>
      <c r="BU510" s="62"/>
      <c r="BV510" s="62"/>
      <c r="BW510" s="62"/>
      <c r="BX510" s="62"/>
      <c r="BY510" s="62"/>
      <c r="BZ510" s="62"/>
      <c r="CA510" s="62"/>
      <c r="CB510" s="62"/>
      <c r="CC510" s="62"/>
      <c r="CD510" s="62"/>
      <c r="CE510" s="62"/>
      <c r="CF510" s="62"/>
      <c r="CG510" s="62"/>
      <c r="CH510" s="62"/>
      <c r="CI510" s="62"/>
      <c r="CJ510" s="62"/>
      <c r="CK510" s="62"/>
      <c r="CL510" s="62"/>
      <c r="CM510" s="62"/>
      <c r="CN510" s="62"/>
      <c r="CO510" s="62"/>
      <c r="CP510" s="62"/>
      <c r="CQ510" s="62"/>
      <c r="CR510" s="62"/>
      <c r="CS510" s="62"/>
      <c r="CT510" s="62"/>
      <c r="CU510" s="62"/>
      <c r="CV510" s="62"/>
      <c r="CW510" s="62"/>
      <c r="CX510" s="62"/>
      <c r="CY510" s="62"/>
      <c r="CZ510" s="62"/>
      <c r="DA510" s="62"/>
      <c r="DB510" s="62"/>
      <c r="DC510" s="62"/>
      <c r="DD510" s="62"/>
      <c r="DE510" s="62"/>
      <c r="DF510" s="62"/>
      <c r="DG510" s="62"/>
      <c r="DH510" s="62"/>
      <c r="DI510" s="62"/>
      <c r="DJ510" s="62"/>
      <c r="DK510" s="62"/>
      <c r="DL510" s="62"/>
      <c r="DM510" s="62"/>
      <c r="DN510" s="62"/>
      <c r="DO510" s="62"/>
      <c r="DP510" s="62"/>
      <c r="DQ510" s="62"/>
      <c r="DR510" s="62"/>
      <c r="DS510" s="62"/>
      <c r="DT510" s="62"/>
      <c r="DU510" s="62"/>
      <c r="DV510" s="62"/>
      <c r="DW510" s="62"/>
      <c r="DX510" s="62"/>
      <c r="DY510" s="62"/>
      <c r="DZ510" s="62"/>
      <c r="EA510" s="62"/>
      <c r="EB510" s="62"/>
      <c r="EC510" s="62"/>
      <c r="ED510" s="62"/>
      <c r="EE510" s="62"/>
      <c r="EF510" s="62"/>
      <c r="EG510" s="62"/>
      <c r="EH510" s="62"/>
      <c r="EI510" s="62"/>
      <c r="EJ510" s="62"/>
      <c r="EK510" s="62"/>
      <c r="EL510" s="62"/>
      <c r="EM510" s="62"/>
      <c r="EN510" s="62"/>
    </row>
    <row r="511" spans="43:144" ht="14.4" x14ac:dyDescent="0.3">
      <c r="AQ511" s="62"/>
      <c r="AR511"/>
      <c r="AS511"/>
      <c r="AT511"/>
      <c r="AU511"/>
      <c r="AV511"/>
      <c r="AW511"/>
      <c r="AX511"/>
      <c r="AY511"/>
      <c r="AZ511"/>
      <c r="BA511"/>
      <c r="BB511"/>
      <c r="BC511"/>
      <c r="BD511"/>
      <c r="BE511" s="62"/>
      <c r="BF511" s="62"/>
      <c r="BG511" s="62"/>
      <c r="BH511" s="62"/>
      <c r="BI511" s="62"/>
      <c r="BJ511" s="62"/>
      <c r="BK511" s="62"/>
      <c r="BL511" s="62"/>
      <c r="BM511" s="62"/>
      <c r="BN511" s="62"/>
      <c r="BO511" s="62"/>
      <c r="BP511" s="62"/>
      <c r="BQ511" s="62"/>
      <c r="BR511" s="62"/>
      <c r="BS511" s="62"/>
      <c r="BT511" s="62"/>
      <c r="BU511" s="62"/>
      <c r="BV511" s="62"/>
      <c r="BW511" s="62"/>
      <c r="BX511" s="62"/>
      <c r="BY511" s="62"/>
      <c r="BZ511" s="62"/>
      <c r="CA511" s="62"/>
      <c r="CB511" s="62"/>
      <c r="CC511" s="62"/>
      <c r="CD511" s="62"/>
      <c r="CE511" s="62"/>
      <c r="CF511" s="62"/>
      <c r="CG511" s="62"/>
      <c r="CH511" s="62"/>
      <c r="CI511" s="62"/>
      <c r="CJ511" s="62"/>
      <c r="CK511" s="62"/>
      <c r="CL511" s="62"/>
      <c r="CM511" s="62"/>
      <c r="CN511" s="62"/>
      <c r="CO511" s="62"/>
      <c r="CP511" s="62"/>
      <c r="CQ511" s="62"/>
      <c r="CR511" s="62"/>
      <c r="CS511" s="62"/>
      <c r="CT511" s="62"/>
      <c r="CU511" s="62"/>
      <c r="CV511" s="62"/>
      <c r="CW511" s="62"/>
      <c r="CX511" s="62"/>
      <c r="CY511" s="62"/>
      <c r="CZ511" s="62"/>
      <c r="DA511" s="62"/>
      <c r="DB511" s="62"/>
      <c r="DC511" s="62"/>
      <c r="DD511" s="62"/>
      <c r="DE511" s="62"/>
      <c r="DF511" s="62"/>
      <c r="DG511" s="62"/>
      <c r="DH511" s="62"/>
      <c r="DI511" s="62"/>
      <c r="DJ511" s="62"/>
      <c r="DK511" s="62"/>
      <c r="DL511" s="62"/>
      <c r="DM511" s="62"/>
      <c r="DN511" s="62"/>
      <c r="DO511" s="62"/>
      <c r="DP511" s="62"/>
      <c r="DQ511" s="62"/>
      <c r="DR511" s="62"/>
      <c r="DS511" s="62"/>
      <c r="DT511" s="62"/>
      <c r="DU511" s="62"/>
      <c r="DV511" s="62"/>
      <c r="DW511" s="62"/>
      <c r="DX511" s="62"/>
      <c r="DY511" s="62"/>
      <c r="DZ511" s="62"/>
      <c r="EA511" s="62"/>
      <c r="EB511" s="62"/>
      <c r="EC511" s="62"/>
      <c r="ED511" s="62"/>
      <c r="EE511" s="62"/>
      <c r="EF511" s="62"/>
      <c r="EG511" s="62"/>
      <c r="EH511" s="62"/>
      <c r="EI511" s="62"/>
      <c r="EJ511" s="62"/>
      <c r="EK511" s="62"/>
      <c r="EL511" s="62"/>
      <c r="EM511" s="62"/>
      <c r="EN511" s="62"/>
    </row>
    <row r="512" spans="43:144" ht="14.4" x14ac:dyDescent="0.3">
      <c r="AQ512" s="62"/>
      <c r="AR512"/>
      <c r="AS512"/>
      <c r="AT512"/>
      <c r="AU512"/>
      <c r="AV512"/>
      <c r="AW512"/>
      <c r="AX512"/>
      <c r="AY512"/>
      <c r="AZ512"/>
      <c r="BA512"/>
      <c r="BB512"/>
      <c r="BC512"/>
      <c r="BD512"/>
      <c r="BE512" s="62"/>
      <c r="BF512" s="62"/>
      <c r="BG512" s="62"/>
      <c r="BH512" s="62"/>
      <c r="BI512" s="62"/>
      <c r="BJ512" s="62"/>
      <c r="BK512" s="62"/>
      <c r="BL512" s="62"/>
      <c r="BM512" s="62"/>
      <c r="BN512" s="62"/>
      <c r="BO512" s="62"/>
      <c r="BP512" s="62"/>
      <c r="BQ512" s="62"/>
      <c r="BR512" s="62"/>
      <c r="BS512" s="62"/>
      <c r="BT512" s="62"/>
      <c r="BU512" s="62"/>
      <c r="BV512" s="62"/>
      <c r="BW512" s="62"/>
      <c r="BX512" s="62"/>
      <c r="BY512" s="62"/>
      <c r="BZ512" s="62"/>
      <c r="CA512" s="62"/>
      <c r="CB512" s="62"/>
      <c r="CC512" s="62"/>
      <c r="CD512" s="62"/>
      <c r="CE512" s="62"/>
      <c r="CF512" s="62"/>
      <c r="CG512" s="62"/>
      <c r="CH512" s="62"/>
      <c r="CI512" s="62"/>
      <c r="CJ512" s="62"/>
      <c r="CK512" s="62"/>
      <c r="CL512" s="62"/>
      <c r="CM512" s="62"/>
      <c r="CN512" s="62"/>
      <c r="CO512" s="62"/>
      <c r="CP512" s="62"/>
      <c r="CQ512" s="62"/>
      <c r="CR512" s="62"/>
      <c r="CS512" s="62"/>
      <c r="CT512" s="62"/>
      <c r="CU512" s="62"/>
      <c r="CV512" s="62"/>
      <c r="CW512" s="62"/>
      <c r="CX512" s="62"/>
      <c r="CY512" s="62"/>
      <c r="CZ512" s="62"/>
      <c r="DA512" s="62"/>
      <c r="DB512" s="62"/>
      <c r="DC512" s="62"/>
      <c r="DD512" s="62"/>
      <c r="DE512" s="62"/>
      <c r="DF512" s="62"/>
      <c r="DG512" s="62"/>
      <c r="DH512" s="62"/>
      <c r="DI512" s="62"/>
      <c r="DJ512" s="62"/>
      <c r="DK512" s="62"/>
      <c r="DL512" s="62"/>
      <c r="DM512" s="62"/>
      <c r="DN512" s="62"/>
      <c r="DO512" s="62"/>
      <c r="DP512" s="62"/>
      <c r="DQ512" s="62"/>
      <c r="DR512" s="62"/>
      <c r="DS512" s="62"/>
      <c r="DT512" s="62"/>
      <c r="DU512" s="62"/>
      <c r="DV512" s="62"/>
      <c r="DW512" s="62"/>
      <c r="DX512" s="62"/>
      <c r="DY512" s="62"/>
      <c r="DZ512" s="62"/>
      <c r="EA512" s="62"/>
      <c r="EB512" s="62"/>
      <c r="EC512" s="62"/>
      <c r="ED512" s="62"/>
      <c r="EE512" s="62"/>
      <c r="EF512" s="62"/>
      <c r="EG512" s="62"/>
      <c r="EH512" s="62"/>
      <c r="EI512" s="62"/>
      <c r="EJ512" s="62"/>
      <c r="EK512" s="62"/>
      <c r="EL512" s="62"/>
      <c r="EM512" s="62"/>
      <c r="EN512" s="62"/>
    </row>
    <row r="513" spans="43:144" ht="14.4" x14ac:dyDescent="0.3">
      <c r="AQ513" s="62"/>
      <c r="AR513"/>
      <c r="AS513"/>
      <c r="AT513"/>
      <c r="AU513"/>
      <c r="AV513"/>
      <c r="AW513"/>
      <c r="AX513"/>
      <c r="AY513"/>
      <c r="AZ513"/>
      <c r="BA513"/>
      <c r="BB513"/>
      <c r="BC513"/>
      <c r="BD513"/>
      <c r="BE513" s="62"/>
      <c r="BF513" s="62"/>
      <c r="BG513" s="62"/>
      <c r="BH513" s="62"/>
      <c r="BI513" s="62"/>
      <c r="BJ513" s="62"/>
      <c r="BK513" s="62"/>
      <c r="BL513" s="62"/>
      <c r="BM513" s="62"/>
      <c r="BN513" s="62"/>
      <c r="BO513" s="62"/>
      <c r="BP513" s="62"/>
      <c r="BQ513" s="62"/>
      <c r="BR513" s="62"/>
      <c r="BS513" s="62"/>
      <c r="BT513" s="62"/>
      <c r="BU513" s="62"/>
      <c r="BV513" s="62"/>
      <c r="BW513" s="62"/>
      <c r="BX513" s="62"/>
      <c r="BY513" s="62"/>
      <c r="BZ513" s="62"/>
      <c r="CA513" s="62"/>
      <c r="CB513" s="62"/>
      <c r="CC513" s="62"/>
      <c r="CD513" s="62"/>
      <c r="CE513" s="62"/>
      <c r="CF513" s="62"/>
      <c r="CG513" s="62"/>
      <c r="CH513" s="62"/>
      <c r="CI513" s="62"/>
      <c r="CJ513" s="62"/>
      <c r="CK513" s="62"/>
      <c r="CL513" s="62"/>
      <c r="CM513" s="62"/>
      <c r="CN513" s="62"/>
      <c r="CO513" s="62"/>
      <c r="CP513" s="62"/>
      <c r="CQ513" s="62"/>
      <c r="CR513" s="62"/>
      <c r="CS513" s="62"/>
      <c r="CT513" s="62"/>
      <c r="CU513" s="62"/>
      <c r="CV513" s="62"/>
      <c r="CW513" s="62"/>
      <c r="CX513" s="62"/>
      <c r="CY513" s="62"/>
      <c r="CZ513" s="62"/>
      <c r="DA513" s="62"/>
      <c r="DB513" s="62"/>
      <c r="DC513" s="62"/>
      <c r="DD513" s="62"/>
      <c r="DE513" s="62"/>
      <c r="DF513" s="62"/>
      <c r="DG513" s="62"/>
      <c r="DH513" s="62"/>
      <c r="DI513" s="62"/>
      <c r="DJ513" s="62"/>
      <c r="DK513" s="62"/>
      <c r="DL513" s="62"/>
      <c r="DM513" s="62"/>
      <c r="DN513" s="62"/>
      <c r="DO513" s="62"/>
      <c r="DP513" s="62"/>
      <c r="DQ513" s="62"/>
      <c r="DR513" s="62"/>
      <c r="DS513" s="62"/>
      <c r="DT513" s="62"/>
      <c r="DU513" s="62"/>
      <c r="DV513" s="62"/>
      <c r="DW513" s="62"/>
      <c r="DX513" s="62"/>
      <c r="DY513" s="62"/>
      <c r="DZ513" s="62"/>
      <c r="EA513" s="62"/>
      <c r="EB513" s="62"/>
      <c r="EC513" s="62"/>
      <c r="ED513" s="62"/>
      <c r="EE513" s="62"/>
      <c r="EF513" s="62"/>
      <c r="EG513" s="62"/>
      <c r="EH513" s="62"/>
      <c r="EI513" s="62"/>
      <c r="EJ513" s="62"/>
      <c r="EK513" s="62"/>
      <c r="EL513" s="62"/>
      <c r="EM513" s="62"/>
      <c r="EN513" s="62"/>
    </row>
    <row r="514" spans="43:144" ht="14.4" x14ac:dyDescent="0.3">
      <c r="AQ514" s="62"/>
      <c r="AR514"/>
      <c r="AS514"/>
      <c r="AT514"/>
      <c r="AU514"/>
      <c r="AV514"/>
      <c r="AW514"/>
      <c r="AX514"/>
      <c r="AY514"/>
      <c r="AZ514"/>
      <c r="BA514"/>
      <c r="BB514"/>
      <c r="BC514"/>
      <c r="BD514"/>
      <c r="BE514" s="62"/>
      <c r="BF514" s="62"/>
      <c r="BG514" s="62"/>
      <c r="BH514" s="62"/>
      <c r="BI514" s="62"/>
      <c r="BJ514" s="62"/>
      <c r="BK514" s="62"/>
      <c r="BL514" s="62"/>
      <c r="BM514" s="62"/>
      <c r="BN514" s="62"/>
      <c r="BO514" s="62"/>
      <c r="BP514" s="62"/>
      <c r="BQ514" s="62"/>
      <c r="BR514" s="62"/>
      <c r="BS514" s="62"/>
      <c r="BT514" s="62"/>
      <c r="BU514" s="62"/>
      <c r="BV514" s="62"/>
      <c r="BW514" s="62"/>
      <c r="BX514" s="62"/>
      <c r="BY514" s="62"/>
      <c r="BZ514" s="62"/>
      <c r="CA514" s="62"/>
      <c r="CB514" s="62"/>
      <c r="CC514" s="62"/>
      <c r="CD514" s="62"/>
      <c r="CE514" s="62"/>
      <c r="CF514" s="62"/>
      <c r="CG514" s="62"/>
      <c r="CH514" s="62"/>
      <c r="CI514" s="62"/>
      <c r="CJ514" s="62"/>
      <c r="CK514" s="62"/>
      <c r="CL514" s="62"/>
      <c r="CM514" s="62"/>
      <c r="CN514" s="62"/>
      <c r="CO514" s="62"/>
      <c r="CP514" s="62"/>
      <c r="CQ514" s="62"/>
      <c r="CR514" s="62"/>
      <c r="CS514" s="62"/>
      <c r="CT514" s="62"/>
      <c r="CU514" s="62"/>
      <c r="CV514" s="62"/>
      <c r="CW514" s="62"/>
      <c r="CX514" s="62"/>
      <c r="CY514" s="62"/>
      <c r="CZ514" s="62"/>
      <c r="DA514" s="62"/>
      <c r="DB514" s="62"/>
      <c r="DC514" s="62"/>
      <c r="DD514" s="62"/>
      <c r="DE514" s="62"/>
      <c r="DF514" s="62"/>
      <c r="DG514" s="62"/>
      <c r="DH514" s="62"/>
      <c r="DI514" s="62"/>
      <c r="DJ514" s="62"/>
      <c r="DK514" s="62"/>
      <c r="DL514" s="62"/>
      <c r="DM514" s="62"/>
      <c r="DN514" s="62"/>
      <c r="DO514" s="62"/>
      <c r="DP514" s="62"/>
      <c r="DQ514" s="62"/>
      <c r="DR514" s="62"/>
      <c r="DS514" s="62"/>
      <c r="DT514" s="62"/>
      <c r="DU514" s="62"/>
      <c r="DV514" s="62"/>
      <c r="DW514" s="62"/>
      <c r="DX514" s="62"/>
      <c r="DY514" s="62"/>
      <c r="DZ514" s="62"/>
      <c r="EA514" s="62"/>
      <c r="EB514" s="62"/>
      <c r="EC514" s="62"/>
      <c r="ED514" s="62"/>
      <c r="EE514" s="62"/>
      <c r="EF514" s="62"/>
      <c r="EG514" s="62"/>
      <c r="EH514" s="62"/>
      <c r="EI514" s="62"/>
      <c r="EJ514" s="62"/>
      <c r="EK514" s="62"/>
      <c r="EL514" s="62"/>
      <c r="EM514" s="62"/>
      <c r="EN514" s="62"/>
    </row>
    <row r="515" spans="43:144" ht="14.4" x14ac:dyDescent="0.3">
      <c r="AQ515" s="62"/>
      <c r="AR515"/>
      <c r="AS515"/>
      <c r="AT515"/>
      <c r="AU515"/>
      <c r="AV515"/>
      <c r="AW515"/>
      <c r="AX515"/>
      <c r="AY515"/>
      <c r="AZ515"/>
      <c r="BA515"/>
      <c r="BB515"/>
      <c r="BC515"/>
      <c r="BD515"/>
      <c r="BE515" s="62"/>
      <c r="BF515" s="62"/>
      <c r="BG515" s="62"/>
      <c r="BH515" s="62"/>
      <c r="BI515" s="62"/>
      <c r="BJ515" s="62"/>
      <c r="BK515" s="62"/>
      <c r="BL515" s="62"/>
      <c r="BM515" s="62"/>
      <c r="BN515" s="62"/>
      <c r="BO515" s="62"/>
      <c r="BP515" s="62"/>
      <c r="BQ515" s="62"/>
      <c r="BR515" s="62"/>
      <c r="BS515" s="62"/>
      <c r="BT515" s="62"/>
      <c r="BU515" s="62"/>
      <c r="BV515" s="62"/>
      <c r="BW515" s="62"/>
      <c r="BX515" s="62"/>
      <c r="BY515" s="62"/>
      <c r="BZ515" s="62"/>
      <c r="CA515" s="62"/>
      <c r="CB515" s="62"/>
      <c r="CC515" s="62"/>
      <c r="CD515" s="62"/>
      <c r="CE515" s="62"/>
      <c r="CF515" s="62"/>
      <c r="CG515" s="62"/>
      <c r="CH515" s="62"/>
      <c r="CI515" s="62"/>
      <c r="CJ515" s="62"/>
      <c r="CK515" s="62"/>
      <c r="CL515" s="62"/>
      <c r="CM515" s="62"/>
      <c r="CN515" s="62"/>
      <c r="CO515" s="62"/>
      <c r="CP515" s="62"/>
      <c r="CQ515" s="62"/>
      <c r="CR515" s="62"/>
      <c r="CS515" s="62"/>
      <c r="CT515" s="62"/>
      <c r="CU515" s="62"/>
      <c r="CV515" s="62"/>
      <c r="CW515" s="62"/>
      <c r="CX515" s="62"/>
      <c r="CY515" s="62"/>
      <c r="CZ515" s="62"/>
      <c r="DA515" s="62"/>
      <c r="DB515" s="62"/>
      <c r="DC515" s="62"/>
      <c r="DD515" s="62"/>
      <c r="DE515" s="62"/>
      <c r="DF515" s="62"/>
      <c r="DG515" s="62"/>
      <c r="DH515" s="62"/>
      <c r="DI515" s="62"/>
      <c r="DJ515" s="62"/>
      <c r="DK515" s="62"/>
      <c r="DL515" s="62"/>
      <c r="DM515" s="62"/>
      <c r="DN515" s="62"/>
      <c r="DO515" s="62"/>
      <c r="DP515" s="62"/>
      <c r="DQ515" s="62"/>
      <c r="DR515" s="62"/>
      <c r="DS515" s="62"/>
      <c r="DT515" s="62"/>
      <c r="DU515" s="62"/>
      <c r="DV515" s="62"/>
      <c r="DW515" s="62"/>
      <c r="DX515" s="62"/>
      <c r="DY515" s="62"/>
      <c r="DZ515" s="62"/>
      <c r="EA515" s="62"/>
      <c r="EB515" s="62"/>
      <c r="EC515" s="62"/>
      <c r="ED515" s="62"/>
      <c r="EE515" s="62"/>
      <c r="EF515" s="62"/>
      <c r="EG515" s="62"/>
      <c r="EH515" s="62"/>
      <c r="EI515" s="62"/>
      <c r="EJ515" s="62"/>
      <c r="EK515" s="62"/>
      <c r="EL515" s="62"/>
      <c r="EM515" s="62"/>
      <c r="EN515" s="62"/>
    </row>
    <row r="516" spans="43:144" ht="14.4" x14ac:dyDescent="0.3">
      <c r="AQ516" s="62"/>
      <c r="AR516"/>
      <c r="AS516"/>
      <c r="AT516"/>
      <c r="AU516"/>
      <c r="AV516"/>
      <c r="AW516"/>
      <c r="AX516"/>
      <c r="AY516"/>
      <c r="AZ516"/>
      <c r="BA516"/>
      <c r="BB516"/>
      <c r="BC516"/>
      <c r="BD516"/>
      <c r="BE516" s="62"/>
      <c r="BF516" s="62"/>
      <c r="BG516" s="62"/>
      <c r="BH516" s="62"/>
      <c r="BI516" s="62"/>
      <c r="BJ516" s="62"/>
      <c r="BK516" s="62"/>
      <c r="BL516" s="62"/>
      <c r="BM516" s="62"/>
      <c r="BN516" s="62"/>
      <c r="BO516" s="62"/>
      <c r="BP516" s="62"/>
      <c r="BQ516" s="62"/>
      <c r="BR516" s="62"/>
      <c r="BS516" s="62"/>
      <c r="BT516" s="62"/>
      <c r="BU516" s="62"/>
      <c r="BV516" s="62"/>
      <c r="BW516" s="62"/>
      <c r="BX516" s="62"/>
      <c r="BY516" s="62"/>
      <c r="BZ516" s="62"/>
      <c r="CA516" s="62"/>
      <c r="CB516" s="62"/>
      <c r="CC516" s="62"/>
      <c r="CD516" s="62"/>
      <c r="CE516" s="62"/>
      <c r="CF516" s="62"/>
      <c r="CG516" s="62"/>
      <c r="CH516" s="62"/>
      <c r="CI516" s="62"/>
      <c r="CJ516" s="62"/>
      <c r="CK516" s="62"/>
      <c r="CL516" s="62"/>
      <c r="CM516" s="62"/>
      <c r="CN516" s="62"/>
      <c r="CO516" s="62"/>
      <c r="CP516" s="62"/>
      <c r="CQ516" s="62"/>
      <c r="CR516" s="62"/>
      <c r="CS516" s="62"/>
      <c r="CT516" s="62"/>
      <c r="CU516" s="62"/>
      <c r="CV516" s="62"/>
      <c r="CW516" s="62"/>
      <c r="CX516" s="62"/>
      <c r="CY516" s="62"/>
      <c r="CZ516" s="62"/>
      <c r="DA516" s="62"/>
      <c r="DB516" s="62"/>
      <c r="DC516" s="62"/>
      <c r="DD516" s="62"/>
      <c r="DE516" s="62"/>
      <c r="DF516" s="62"/>
      <c r="DG516" s="62"/>
      <c r="DH516" s="62"/>
      <c r="DI516" s="62"/>
      <c r="DJ516" s="62"/>
      <c r="DK516" s="62"/>
      <c r="DL516" s="62"/>
      <c r="DM516" s="62"/>
      <c r="DN516" s="62"/>
      <c r="DO516" s="62"/>
      <c r="DP516" s="62"/>
      <c r="DQ516" s="62"/>
      <c r="DR516" s="62"/>
      <c r="DS516" s="62"/>
      <c r="DT516" s="62"/>
      <c r="DU516" s="62"/>
      <c r="DV516" s="62"/>
      <c r="DW516" s="62"/>
      <c r="DX516" s="62"/>
      <c r="DY516" s="62"/>
      <c r="DZ516" s="62"/>
      <c r="EA516" s="62"/>
      <c r="EB516" s="62"/>
      <c r="EC516" s="62"/>
      <c r="ED516" s="62"/>
      <c r="EE516" s="62"/>
      <c r="EF516" s="62"/>
      <c r="EG516" s="62"/>
      <c r="EH516" s="62"/>
      <c r="EI516" s="62"/>
      <c r="EJ516" s="62"/>
      <c r="EK516" s="62"/>
      <c r="EL516" s="62"/>
      <c r="EM516" s="62"/>
      <c r="EN516" s="62"/>
    </row>
    <row r="517" spans="43:144" ht="14.4" x14ac:dyDescent="0.3">
      <c r="AQ517" s="62"/>
      <c r="AR517"/>
      <c r="AS517"/>
      <c r="AT517"/>
      <c r="AU517"/>
      <c r="AV517"/>
      <c r="AW517"/>
      <c r="AX517"/>
      <c r="AY517"/>
      <c r="AZ517"/>
      <c r="BA517"/>
      <c r="BB517"/>
      <c r="BC517"/>
      <c r="BD517"/>
      <c r="BE517" s="62"/>
      <c r="BF517" s="62"/>
      <c r="BG517" s="62"/>
      <c r="BH517" s="62"/>
      <c r="BI517" s="62"/>
      <c r="BJ517" s="62"/>
      <c r="BK517" s="62"/>
      <c r="BL517" s="62"/>
      <c r="BM517" s="62"/>
      <c r="BN517" s="62"/>
      <c r="BO517" s="62"/>
      <c r="BP517" s="62"/>
      <c r="BQ517" s="62"/>
      <c r="BR517" s="62"/>
      <c r="BS517" s="62"/>
      <c r="BT517" s="62"/>
      <c r="BU517" s="62"/>
      <c r="BV517" s="62"/>
      <c r="BW517" s="62"/>
      <c r="BX517" s="62"/>
      <c r="BY517" s="62"/>
      <c r="BZ517" s="62"/>
      <c r="CA517" s="62"/>
      <c r="CB517" s="62"/>
      <c r="CC517" s="62"/>
      <c r="CD517" s="62"/>
      <c r="CE517" s="62"/>
      <c r="CF517" s="62"/>
      <c r="CG517" s="62"/>
      <c r="CH517" s="62"/>
      <c r="CI517" s="62"/>
      <c r="CJ517" s="62"/>
      <c r="CK517" s="62"/>
      <c r="CL517" s="62"/>
      <c r="CM517" s="62"/>
      <c r="CN517" s="62"/>
      <c r="CO517" s="62"/>
      <c r="CP517" s="62"/>
      <c r="CQ517" s="62"/>
      <c r="CR517" s="62"/>
      <c r="CS517" s="62"/>
      <c r="CT517" s="62"/>
      <c r="CU517" s="62"/>
      <c r="CV517" s="62"/>
      <c r="CW517" s="62"/>
      <c r="CX517" s="62"/>
      <c r="CY517" s="62"/>
      <c r="CZ517" s="62"/>
      <c r="DA517" s="62"/>
      <c r="DB517" s="62"/>
      <c r="DC517" s="62"/>
      <c r="DD517" s="62"/>
      <c r="DE517" s="62"/>
      <c r="DF517" s="62"/>
      <c r="DG517" s="62"/>
      <c r="DH517" s="62"/>
      <c r="DI517" s="62"/>
      <c r="DJ517" s="62"/>
      <c r="DK517" s="62"/>
      <c r="DL517" s="62"/>
      <c r="DM517" s="62"/>
      <c r="DN517" s="62"/>
      <c r="DO517" s="62"/>
      <c r="DP517" s="62"/>
      <c r="DQ517" s="62"/>
      <c r="DR517" s="62"/>
      <c r="DS517" s="62"/>
      <c r="DT517" s="62"/>
      <c r="DU517" s="62"/>
      <c r="DV517" s="62"/>
      <c r="DW517" s="62"/>
      <c r="DX517" s="62"/>
      <c r="DY517" s="62"/>
      <c r="DZ517" s="62"/>
      <c r="EA517" s="62"/>
      <c r="EB517" s="62"/>
      <c r="EC517" s="62"/>
      <c r="ED517" s="62"/>
      <c r="EE517" s="62"/>
      <c r="EF517" s="62"/>
      <c r="EG517" s="62"/>
      <c r="EH517" s="62"/>
      <c r="EI517" s="62"/>
      <c r="EJ517" s="62"/>
      <c r="EK517" s="62"/>
      <c r="EL517" s="62"/>
      <c r="EM517" s="62"/>
      <c r="EN517" s="62"/>
    </row>
    <row r="518" spans="43:144" ht="14.4" x14ac:dyDescent="0.3">
      <c r="AQ518" s="62"/>
      <c r="AR518"/>
      <c r="AS518"/>
      <c r="AT518"/>
      <c r="AU518"/>
      <c r="AV518"/>
      <c r="AW518"/>
      <c r="AX518"/>
      <c r="AY518"/>
      <c r="AZ518"/>
      <c r="BA518"/>
      <c r="BB518"/>
      <c r="BC518"/>
      <c r="BD518"/>
      <c r="BE518" s="62"/>
      <c r="BF518" s="62"/>
      <c r="BG518" s="62"/>
      <c r="BH518" s="62"/>
      <c r="BI518" s="62"/>
      <c r="BJ518" s="62"/>
      <c r="BK518" s="62"/>
      <c r="BL518" s="62"/>
      <c r="BM518" s="62"/>
      <c r="BN518" s="62"/>
      <c r="BO518" s="62"/>
      <c r="BP518" s="62"/>
      <c r="BQ518" s="62"/>
      <c r="BR518" s="62"/>
      <c r="BS518" s="62"/>
      <c r="BT518" s="62"/>
      <c r="BU518" s="62"/>
      <c r="BV518" s="62"/>
      <c r="BW518" s="62"/>
      <c r="BX518" s="62"/>
      <c r="BY518" s="62"/>
      <c r="BZ518" s="62"/>
      <c r="CA518" s="62"/>
      <c r="CB518" s="62"/>
      <c r="CC518" s="62"/>
      <c r="CD518" s="62"/>
      <c r="CE518" s="62"/>
      <c r="CF518" s="62"/>
      <c r="CG518" s="62"/>
      <c r="CH518" s="62"/>
      <c r="CI518" s="62"/>
      <c r="CJ518" s="62"/>
      <c r="CK518" s="62"/>
      <c r="CL518" s="62"/>
      <c r="CM518" s="62"/>
      <c r="CN518" s="62"/>
      <c r="CO518" s="62"/>
      <c r="CP518" s="62"/>
      <c r="CQ518" s="62"/>
      <c r="CR518" s="62"/>
      <c r="CS518" s="62"/>
      <c r="CT518" s="62"/>
      <c r="CU518" s="62"/>
      <c r="CV518" s="62"/>
      <c r="CW518" s="62"/>
      <c r="CX518" s="62"/>
      <c r="CY518" s="62"/>
      <c r="CZ518" s="62"/>
      <c r="DA518" s="62"/>
      <c r="DB518" s="62"/>
      <c r="DC518" s="62"/>
      <c r="DD518" s="62"/>
      <c r="DE518" s="62"/>
      <c r="DF518" s="62"/>
      <c r="DG518" s="62"/>
      <c r="DH518" s="62"/>
      <c r="DI518" s="62"/>
      <c r="DJ518" s="62"/>
      <c r="DK518" s="62"/>
      <c r="DL518" s="62"/>
      <c r="DM518" s="62"/>
      <c r="DN518" s="62"/>
      <c r="DO518" s="62"/>
      <c r="DP518" s="62"/>
      <c r="DQ518" s="62"/>
      <c r="DR518" s="62"/>
      <c r="DS518" s="62"/>
      <c r="DT518" s="62"/>
      <c r="DU518" s="62"/>
      <c r="DV518" s="62"/>
      <c r="DW518" s="62"/>
      <c r="DX518" s="62"/>
      <c r="DY518" s="62"/>
      <c r="DZ518" s="62"/>
      <c r="EA518" s="62"/>
      <c r="EB518" s="62"/>
      <c r="EC518" s="62"/>
      <c r="ED518" s="62"/>
      <c r="EE518" s="62"/>
      <c r="EF518" s="62"/>
      <c r="EG518" s="62"/>
      <c r="EH518" s="62"/>
      <c r="EI518" s="62"/>
      <c r="EJ518" s="62"/>
      <c r="EK518" s="62"/>
      <c r="EL518" s="62"/>
      <c r="EM518" s="62"/>
      <c r="EN518" s="62"/>
    </row>
    <row r="519" spans="43:144" ht="14.4" x14ac:dyDescent="0.3">
      <c r="AQ519" s="62"/>
      <c r="AR519"/>
      <c r="AS519"/>
      <c r="AT519"/>
      <c r="AU519"/>
      <c r="AV519"/>
      <c r="AW519"/>
      <c r="AX519"/>
      <c r="AY519"/>
      <c r="AZ519"/>
      <c r="BA519"/>
      <c r="BB519"/>
      <c r="BC519"/>
      <c r="BD519"/>
      <c r="BE519" s="62"/>
      <c r="BF519" s="62"/>
      <c r="BG519" s="62"/>
      <c r="BH519" s="62"/>
      <c r="BI519" s="62"/>
      <c r="BJ519" s="62"/>
      <c r="BK519" s="62"/>
      <c r="BL519" s="62"/>
      <c r="BM519" s="62"/>
      <c r="BN519" s="62"/>
      <c r="BO519" s="62"/>
      <c r="BP519" s="62"/>
      <c r="BQ519" s="62"/>
      <c r="BR519" s="62"/>
      <c r="BS519" s="62"/>
      <c r="BT519" s="62"/>
      <c r="BU519" s="62"/>
      <c r="BV519" s="62"/>
      <c r="BW519" s="62"/>
      <c r="BX519" s="62"/>
      <c r="BY519" s="62"/>
      <c r="BZ519" s="62"/>
      <c r="CA519" s="62"/>
      <c r="CB519" s="62"/>
      <c r="CC519" s="62"/>
      <c r="CD519" s="62"/>
      <c r="CE519" s="62"/>
      <c r="CF519" s="62"/>
      <c r="CG519" s="62"/>
      <c r="CH519" s="62"/>
      <c r="CI519" s="62"/>
      <c r="CJ519" s="62"/>
      <c r="CK519" s="62"/>
      <c r="CL519" s="62"/>
      <c r="CM519" s="62"/>
      <c r="CN519" s="62"/>
      <c r="CO519" s="62"/>
      <c r="CP519" s="62"/>
      <c r="CQ519" s="62"/>
      <c r="CR519" s="62"/>
      <c r="CS519" s="62"/>
      <c r="CT519" s="62"/>
      <c r="CU519" s="62"/>
      <c r="CV519" s="62"/>
      <c r="CW519" s="62"/>
      <c r="CX519" s="62"/>
      <c r="CY519" s="62"/>
      <c r="CZ519" s="62"/>
      <c r="DA519" s="62"/>
      <c r="DB519" s="62"/>
      <c r="DC519" s="62"/>
      <c r="DD519" s="62"/>
      <c r="DE519" s="62"/>
      <c r="DF519" s="62"/>
      <c r="DG519" s="62"/>
      <c r="DH519" s="62"/>
      <c r="DI519" s="62"/>
      <c r="DJ519" s="62"/>
      <c r="DK519" s="62"/>
      <c r="DL519" s="62"/>
      <c r="DM519" s="62"/>
      <c r="DN519" s="62"/>
      <c r="DO519" s="62"/>
      <c r="DP519" s="62"/>
      <c r="DQ519" s="62"/>
      <c r="DR519" s="62"/>
      <c r="DS519" s="62"/>
      <c r="DT519" s="62"/>
      <c r="DU519" s="62"/>
      <c r="DV519" s="62"/>
      <c r="DW519" s="62"/>
      <c r="DX519" s="62"/>
      <c r="DY519" s="62"/>
      <c r="DZ519" s="62"/>
      <c r="EA519" s="62"/>
      <c r="EB519" s="62"/>
      <c r="EC519" s="62"/>
      <c r="ED519" s="62"/>
      <c r="EE519" s="62"/>
      <c r="EF519" s="62"/>
      <c r="EG519" s="62"/>
      <c r="EH519" s="62"/>
      <c r="EI519" s="62"/>
      <c r="EJ519" s="62"/>
      <c r="EK519" s="62"/>
      <c r="EL519" s="62"/>
      <c r="EM519" s="62"/>
      <c r="EN519" s="62"/>
    </row>
    <row r="520" spans="43:144" ht="14.4" x14ac:dyDescent="0.3">
      <c r="AQ520" s="62"/>
      <c r="AR520"/>
      <c r="AS520"/>
      <c r="AT520"/>
      <c r="AU520"/>
      <c r="AV520"/>
      <c r="AW520"/>
      <c r="AX520"/>
      <c r="AY520"/>
      <c r="AZ520"/>
      <c r="BA520"/>
      <c r="BB520"/>
      <c r="BC520"/>
      <c r="BD520"/>
      <c r="BE520" s="62"/>
      <c r="BF520" s="62"/>
      <c r="BG520" s="62"/>
      <c r="BH520" s="62"/>
      <c r="BI520" s="62"/>
      <c r="BJ520" s="62"/>
      <c r="BK520" s="62"/>
      <c r="BL520" s="62"/>
      <c r="BM520" s="62"/>
      <c r="BN520" s="62"/>
      <c r="BO520" s="62"/>
      <c r="BP520" s="62"/>
      <c r="BQ520" s="62"/>
      <c r="BR520" s="62"/>
      <c r="BS520" s="62"/>
      <c r="BT520" s="62"/>
      <c r="BU520" s="62"/>
      <c r="BV520" s="62"/>
      <c r="BW520" s="62"/>
      <c r="BX520" s="62"/>
      <c r="BY520" s="62"/>
      <c r="BZ520" s="62"/>
      <c r="CA520" s="62"/>
      <c r="CB520" s="62"/>
      <c r="CC520" s="62"/>
      <c r="CD520" s="62"/>
      <c r="CE520" s="62"/>
      <c r="CF520" s="62"/>
      <c r="CG520" s="62"/>
      <c r="CH520" s="62"/>
      <c r="CI520" s="62"/>
      <c r="CJ520" s="62"/>
      <c r="CK520" s="62"/>
      <c r="CL520" s="62"/>
      <c r="CM520" s="62"/>
      <c r="CN520" s="62"/>
      <c r="CO520" s="62"/>
      <c r="CP520" s="62"/>
      <c r="CQ520" s="62"/>
      <c r="CR520" s="62"/>
      <c r="CS520" s="62"/>
      <c r="CT520" s="62"/>
      <c r="CU520" s="62"/>
      <c r="CV520" s="62"/>
      <c r="CW520" s="62"/>
      <c r="CX520" s="62"/>
      <c r="CY520" s="62"/>
      <c r="CZ520" s="62"/>
      <c r="DA520" s="62"/>
      <c r="DB520" s="62"/>
      <c r="DC520" s="62"/>
      <c r="DD520" s="62"/>
      <c r="DE520" s="62"/>
      <c r="DF520" s="62"/>
      <c r="DG520" s="62"/>
      <c r="DH520" s="62"/>
      <c r="DI520" s="62"/>
      <c r="DJ520" s="62"/>
      <c r="DK520" s="62"/>
      <c r="DL520" s="62"/>
      <c r="DM520" s="62"/>
      <c r="DN520" s="62"/>
      <c r="DO520" s="62"/>
      <c r="DP520" s="62"/>
      <c r="DQ520" s="62"/>
      <c r="DR520" s="62"/>
      <c r="DS520" s="62"/>
      <c r="DT520" s="62"/>
      <c r="DU520" s="62"/>
      <c r="DV520" s="62"/>
      <c r="DW520" s="62"/>
      <c r="DX520" s="62"/>
      <c r="DY520" s="62"/>
      <c r="DZ520" s="62"/>
      <c r="EA520" s="62"/>
      <c r="EB520" s="62"/>
      <c r="EC520" s="62"/>
      <c r="ED520" s="62"/>
      <c r="EE520" s="62"/>
      <c r="EF520" s="62"/>
      <c r="EG520" s="62"/>
      <c r="EH520" s="62"/>
      <c r="EI520" s="62"/>
      <c r="EJ520" s="62"/>
      <c r="EK520" s="62"/>
      <c r="EL520" s="62"/>
      <c r="EM520" s="62"/>
      <c r="EN520" s="62"/>
    </row>
    <row r="521" spans="43:144" ht="14.4" x14ac:dyDescent="0.3">
      <c r="AQ521" s="62"/>
      <c r="AR521"/>
      <c r="AS521"/>
      <c r="AT521"/>
      <c r="AU521"/>
      <c r="AV521"/>
      <c r="AW521"/>
      <c r="AX521"/>
      <c r="AY521"/>
      <c r="AZ521"/>
      <c r="BA521"/>
      <c r="BB521"/>
      <c r="BC521"/>
      <c r="BD521"/>
      <c r="BE521" s="62"/>
      <c r="BF521" s="62"/>
      <c r="BG521" s="62"/>
      <c r="BH521" s="62"/>
      <c r="BI521" s="62"/>
      <c r="BJ521" s="62"/>
      <c r="BK521" s="62"/>
      <c r="BL521" s="62"/>
      <c r="BM521" s="62"/>
      <c r="BN521" s="62"/>
      <c r="BO521" s="62"/>
      <c r="BP521" s="62"/>
      <c r="BQ521" s="62"/>
      <c r="BR521" s="62"/>
      <c r="BS521" s="62"/>
      <c r="BT521" s="62"/>
      <c r="BU521" s="62"/>
      <c r="BV521" s="62"/>
      <c r="BW521" s="62"/>
      <c r="BX521" s="62"/>
      <c r="BY521" s="62"/>
      <c r="BZ521" s="62"/>
      <c r="CA521" s="62"/>
      <c r="CB521" s="62"/>
      <c r="CC521" s="62"/>
      <c r="CD521" s="62"/>
      <c r="CE521" s="62"/>
      <c r="CF521" s="62"/>
      <c r="CG521" s="62"/>
      <c r="CH521" s="62"/>
      <c r="CI521" s="62"/>
      <c r="CJ521" s="62"/>
      <c r="CK521" s="62"/>
      <c r="CL521" s="62"/>
      <c r="CM521" s="62"/>
      <c r="CN521" s="62"/>
      <c r="CO521" s="62"/>
      <c r="CP521" s="62"/>
      <c r="CQ521" s="62"/>
      <c r="CR521" s="62"/>
      <c r="CS521" s="62"/>
      <c r="CT521" s="62"/>
      <c r="CU521" s="62"/>
      <c r="CV521" s="62"/>
      <c r="CW521" s="62"/>
      <c r="CX521" s="62"/>
      <c r="CY521" s="62"/>
      <c r="CZ521" s="62"/>
      <c r="DA521" s="62"/>
      <c r="DB521" s="62"/>
      <c r="DC521" s="62"/>
      <c r="DD521" s="62"/>
      <c r="DE521" s="62"/>
      <c r="DF521" s="62"/>
      <c r="DG521" s="62"/>
      <c r="DH521" s="62"/>
      <c r="DI521" s="62"/>
      <c r="DJ521" s="62"/>
      <c r="DK521" s="62"/>
      <c r="DL521" s="62"/>
      <c r="DM521" s="62"/>
      <c r="DN521" s="62"/>
      <c r="DO521" s="62"/>
      <c r="DP521" s="62"/>
      <c r="DQ521" s="62"/>
      <c r="DR521" s="62"/>
      <c r="DS521" s="62"/>
      <c r="DT521" s="62"/>
      <c r="DU521" s="62"/>
      <c r="DV521" s="62"/>
      <c r="DW521" s="62"/>
      <c r="DX521" s="62"/>
      <c r="DY521" s="62"/>
      <c r="DZ521" s="62"/>
      <c r="EA521" s="62"/>
      <c r="EB521" s="62"/>
      <c r="EC521" s="62"/>
      <c r="ED521" s="62"/>
      <c r="EE521" s="62"/>
      <c r="EF521" s="62"/>
      <c r="EG521" s="62"/>
      <c r="EH521" s="62"/>
      <c r="EI521" s="62"/>
      <c r="EJ521" s="62"/>
      <c r="EK521" s="62"/>
      <c r="EL521" s="62"/>
      <c r="EM521" s="62"/>
      <c r="EN521" s="62"/>
    </row>
    <row r="522" spans="43:144" ht="14.4" x14ac:dyDescent="0.3">
      <c r="AQ522" s="62"/>
      <c r="AR522"/>
      <c r="AS522"/>
      <c r="AT522"/>
      <c r="AU522"/>
      <c r="AV522"/>
      <c r="AW522"/>
      <c r="AX522"/>
      <c r="AY522"/>
      <c r="AZ522"/>
      <c r="BA522"/>
      <c r="BB522"/>
      <c r="BC522"/>
      <c r="BD522"/>
      <c r="BE522" s="62"/>
      <c r="BF522" s="62"/>
      <c r="BG522" s="62"/>
      <c r="BH522" s="62"/>
      <c r="BI522" s="62"/>
      <c r="BJ522" s="62"/>
      <c r="BK522" s="62"/>
      <c r="BL522" s="62"/>
      <c r="BM522" s="62"/>
      <c r="BN522" s="62"/>
      <c r="BO522" s="62"/>
      <c r="BP522" s="62"/>
      <c r="BQ522" s="62"/>
      <c r="BR522" s="62"/>
      <c r="BS522" s="62"/>
      <c r="BT522" s="62"/>
      <c r="BU522" s="62"/>
      <c r="BV522" s="62"/>
      <c r="BW522" s="62"/>
      <c r="BX522" s="62"/>
      <c r="BY522" s="62"/>
      <c r="BZ522" s="62"/>
      <c r="CA522" s="62"/>
      <c r="CB522" s="62"/>
      <c r="CC522" s="62"/>
      <c r="CD522" s="62"/>
      <c r="CE522" s="62"/>
      <c r="CF522" s="62"/>
      <c r="CG522" s="62"/>
      <c r="CH522" s="62"/>
      <c r="CI522" s="62"/>
      <c r="CJ522" s="62"/>
      <c r="CK522" s="62"/>
      <c r="CL522" s="62"/>
      <c r="CM522" s="62"/>
      <c r="CN522" s="62"/>
      <c r="CO522" s="62"/>
      <c r="CP522" s="62"/>
      <c r="CQ522" s="62"/>
      <c r="CR522" s="62"/>
      <c r="CS522" s="62"/>
      <c r="CT522" s="62"/>
      <c r="CU522" s="62"/>
      <c r="CV522" s="62"/>
      <c r="CW522" s="62"/>
      <c r="CX522" s="62"/>
      <c r="CY522" s="62"/>
      <c r="CZ522" s="62"/>
      <c r="DA522" s="62"/>
      <c r="DB522" s="62"/>
      <c r="DC522" s="62"/>
      <c r="DD522" s="62"/>
      <c r="DE522" s="62"/>
      <c r="DF522" s="62"/>
      <c r="DG522" s="62"/>
      <c r="DH522" s="62"/>
      <c r="DI522" s="62"/>
      <c r="DJ522" s="62"/>
      <c r="DK522" s="62"/>
      <c r="DL522" s="62"/>
      <c r="DM522" s="62"/>
      <c r="DN522" s="62"/>
      <c r="DO522" s="62"/>
      <c r="DP522" s="62"/>
      <c r="DQ522" s="62"/>
      <c r="DR522" s="62"/>
      <c r="DS522" s="62"/>
      <c r="DT522" s="62"/>
      <c r="DU522" s="62"/>
      <c r="DV522" s="62"/>
      <c r="DW522" s="62"/>
      <c r="DX522" s="62"/>
      <c r="DY522" s="62"/>
      <c r="DZ522" s="62"/>
      <c r="EA522" s="62"/>
      <c r="EB522" s="62"/>
      <c r="EC522" s="62"/>
      <c r="ED522" s="62"/>
      <c r="EE522" s="62"/>
      <c r="EF522" s="62"/>
      <c r="EG522" s="62"/>
      <c r="EH522" s="62"/>
      <c r="EI522" s="62"/>
      <c r="EJ522" s="62"/>
      <c r="EK522" s="62"/>
      <c r="EL522" s="62"/>
      <c r="EM522" s="62"/>
      <c r="EN522" s="62"/>
    </row>
    <row r="523" spans="43:144" ht="14.4" x14ac:dyDescent="0.3">
      <c r="AQ523" s="62"/>
      <c r="AR523"/>
      <c r="AS523"/>
      <c r="AT523"/>
      <c r="AU523"/>
      <c r="AV523"/>
      <c r="AW523"/>
      <c r="AX523"/>
      <c r="AY523"/>
      <c r="AZ523"/>
      <c r="BA523"/>
      <c r="BB523"/>
      <c r="BC523"/>
      <c r="BD523"/>
      <c r="BE523" s="62"/>
      <c r="BF523" s="62"/>
      <c r="BG523" s="62"/>
      <c r="BH523" s="62"/>
      <c r="BI523" s="62"/>
      <c r="BJ523" s="62"/>
      <c r="BK523" s="62"/>
      <c r="BL523" s="62"/>
      <c r="BM523" s="62"/>
      <c r="BN523" s="62"/>
      <c r="BO523" s="62"/>
      <c r="BP523" s="62"/>
      <c r="BQ523" s="62"/>
      <c r="BR523" s="62"/>
      <c r="BS523" s="62"/>
      <c r="BT523" s="62"/>
      <c r="BU523" s="62"/>
      <c r="BV523" s="62"/>
      <c r="BW523" s="62"/>
      <c r="BX523" s="62"/>
      <c r="BY523" s="62"/>
      <c r="BZ523" s="62"/>
      <c r="CA523" s="62"/>
      <c r="CB523" s="62"/>
      <c r="CC523" s="62"/>
      <c r="CD523" s="62"/>
      <c r="CE523" s="62"/>
      <c r="CF523" s="62"/>
      <c r="CG523" s="62"/>
      <c r="CH523" s="62"/>
      <c r="CI523" s="62"/>
      <c r="CJ523" s="62"/>
      <c r="CK523" s="62"/>
      <c r="CL523" s="62"/>
      <c r="CM523" s="62"/>
      <c r="CN523" s="62"/>
      <c r="CO523" s="62"/>
      <c r="CP523" s="62"/>
      <c r="CQ523" s="62"/>
      <c r="CR523" s="62"/>
      <c r="CS523" s="62"/>
      <c r="CT523" s="62"/>
      <c r="CU523" s="62"/>
      <c r="CV523" s="62"/>
      <c r="CW523" s="62"/>
      <c r="CX523" s="62"/>
      <c r="CY523" s="62"/>
      <c r="CZ523" s="62"/>
      <c r="DA523" s="62"/>
      <c r="DB523" s="62"/>
      <c r="DC523" s="62"/>
      <c r="DD523" s="62"/>
      <c r="DE523" s="62"/>
      <c r="DF523" s="62"/>
      <c r="DG523" s="62"/>
      <c r="DH523" s="62"/>
      <c r="DI523" s="62"/>
      <c r="DJ523" s="62"/>
      <c r="DK523" s="62"/>
      <c r="DL523" s="62"/>
      <c r="DM523" s="62"/>
      <c r="DN523" s="62"/>
      <c r="DO523" s="62"/>
      <c r="DP523" s="62"/>
      <c r="DQ523" s="62"/>
      <c r="DR523" s="62"/>
      <c r="DS523" s="62"/>
      <c r="DT523" s="62"/>
      <c r="DU523" s="62"/>
      <c r="DV523" s="62"/>
      <c r="DW523" s="62"/>
      <c r="DX523" s="62"/>
      <c r="DY523" s="62"/>
      <c r="DZ523" s="62"/>
      <c r="EA523" s="62"/>
      <c r="EB523" s="62"/>
      <c r="EC523" s="62"/>
      <c r="ED523" s="62"/>
      <c r="EE523" s="62"/>
      <c r="EF523" s="62"/>
      <c r="EG523" s="62"/>
      <c r="EH523" s="62"/>
      <c r="EI523" s="62"/>
      <c r="EJ523" s="62"/>
      <c r="EK523" s="62"/>
      <c r="EL523" s="62"/>
      <c r="EM523" s="62"/>
      <c r="EN523" s="62"/>
    </row>
    <row r="524" spans="43:144" ht="14.4" x14ac:dyDescent="0.3">
      <c r="AQ524" s="62"/>
      <c r="AR524"/>
      <c r="AS524"/>
      <c r="AT524"/>
      <c r="AU524"/>
      <c r="AV524"/>
      <c r="AW524"/>
      <c r="AX524"/>
      <c r="AY524"/>
      <c r="AZ524"/>
      <c r="BA524"/>
      <c r="BB524"/>
      <c r="BC524"/>
      <c r="BD524"/>
      <c r="BE524" s="62"/>
      <c r="BF524" s="62"/>
      <c r="BG524" s="62"/>
      <c r="BH524" s="62"/>
      <c r="BI524" s="62"/>
      <c r="BJ524" s="62"/>
      <c r="BK524" s="62"/>
      <c r="BL524" s="62"/>
      <c r="BM524" s="62"/>
      <c r="BN524" s="62"/>
      <c r="BO524" s="62"/>
      <c r="BP524" s="62"/>
      <c r="BQ524" s="62"/>
      <c r="BR524" s="62"/>
      <c r="BS524" s="62"/>
      <c r="BT524" s="62"/>
      <c r="BU524" s="62"/>
      <c r="BV524" s="62"/>
      <c r="BW524" s="62"/>
      <c r="BX524" s="62"/>
      <c r="BY524" s="62"/>
      <c r="BZ524" s="62"/>
      <c r="CA524" s="62"/>
      <c r="CB524" s="62"/>
      <c r="CC524" s="62"/>
      <c r="CD524" s="62"/>
      <c r="CE524" s="62"/>
      <c r="CF524" s="62"/>
      <c r="CG524" s="62"/>
      <c r="CH524" s="62"/>
      <c r="CI524" s="62"/>
      <c r="CJ524" s="62"/>
      <c r="CK524" s="62"/>
      <c r="CL524" s="62"/>
      <c r="CM524" s="62"/>
      <c r="CN524" s="62"/>
      <c r="CO524" s="62"/>
      <c r="CP524" s="62"/>
      <c r="CQ524" s="62"/>
      <c r="CR524" s="62"/>
      <c r="CS524" s="62"/>
      <c r="CT524" s="62"/>
      <c r="CU524" s="62"/>
      <c r="CV524" s="62"/>
      <c r="CW524" s="62"/>
      <c r="CX524" s="62"/>
      <c r="CY524" s="62"/>
      <c r="CZ524" s="62"/>
      <c r="DA524" s="62"/>
      <c r="DB524" s="62"/>
      <c r="DC524" s="62"/>
      <c r="DD524" s="62"/>
      <c r="DE524" s="62"/>
      <c r="DF524" s="62"/>
      <c r="DG524" s="62"/>
      <c r="DH524" s="62"/>
      <c r="DI524" s="62"/>
      <c r="DJ524" s="62"/>
      <c r="DK524" s="62"/>
      <c r="DL524" s="62"/>
      <c r="DM524" s="62"/>
      <c r="DN524" s="62"/>
      <c r="DO524" s="62"/>
      <c r="DP524" s="62"/>
      <c r="DQ524" s="62"/>
      <c r="DR524" s="62"/>
      <c r="DS524" s="62"/>
      <c r="DT524" s="62"/>
      <c r="DU524" s="62"/>
      <c r="DV524" s="62"/>
      <c r="DW524" s="62"/>
      <c r="DX524" s="62"/>
      <c r="DY524" s="62"/>
      <c r="DZ524" s="62"/>
      <c r="EA524" s="62"/>
      <c r="EB524" s="62"/>
      <c r="EC524" s="62"/>
      <c r="ED524" s="62"/>
      <c r="EE524" s="62"/>
      <c r="EF524" s="62"/>
      <c r="EG524" s="62"/>
      <c r="EH524" s="62"/>
      <c r="EI524" s="62"/>
      <c r="EJ524" s="62"/>
      <c r="EK524" s="62"/>
      <c r="EL524" s="62"/>
      <c r="EM524" s="62"/>
      <c r="EN524" s="62"/>
    </row>
    <row r="525" spans="43:144" ht="14.4" x14ac:dyDescent="0.3">
      <c r="AQ525" s="62"/>
      <c r="AR525"/>
      <c r="AS525"/>
      <c r="AT525"/>
      <c r="AU525"/>
      <c r="AV525"/>
      <c r="AW525"/>
      <c r="AX525"/>
      <c r="AY525"/>
      <c r="AZ525"/>
      <c r="BA525"/>
      <c r="BB525"/>
      <c r="BC525"/>
      <c r="BD525"/>
      <c r="BE525" s="62"/>
      <c r="BF525" s="62"/>
      <c r="BG525" s="62"/>
      <c r="BH525" s="62"/>
      <c r="BI525" s="62"/>
      <c r="BJ525" s="62"/>
      <c r="BK525" s="62"/>
      <c r="BL525" s="62"/>
      <c r="BM525" s="62"/>
      <c r="BN525" s="62"/>
      <c r="BO525" s="62"/>
      <c r="BP525" s="62"/>
      <c r="BQ525" s="62"/>
      <c r="BR525" s="62"/>
      <c r="BS525" s="62"/>
      <c r="BT525" s="62"/>
      <c r="BU525" s="62"/>
      <c r="BV525" s="62"/>
      <c r="BW525" s="62"/>
      <c r="BX525" s="62"/>
      <c r="BY525" s="62"/>
      <c r="BZ525" s="62"/>
      <c r="CA525" s="62"/>
      <c r="CB525" s="62"/>
      <c r="CC525" s="62"/>
      <c r="CD525" s="62"/>
      <c r="CE525" s="62"/>
      <c r="CF525" s="62"/>
      <c r="CG525" s="62"/>
      <c r="CH525" s="62"/>
      <c r="CI525" s="62"/>
      <c r="CJ525" s="62"/>
      <c r="CK525" s="62"/>
      <c r="CL525" s="62"/>
      <c r="CM525" s="62"/>
      <c r="CN525" s="62"/>
      <c r="CO525" s="62"/>
      <c r="CP525" s="62"/>
      <c r="CQ525" s="62"/>
      <c r="CR525" s="62"/>
      <c r="CS525" s="62"/>
      <c r="CT525" s="62"/>
      <c r="CU525" s="62"/>
      <c r="CV525" s="62"/>
      <c r="CW525" s="62"/>
      <c r="CX525" s="62"/>
      <c r="CY525" s="62"/>
      <c r="CZ525" s="62"/>
      <c r="DA525" s="62"/>
      <c r="DB525" s="62"/>
      <c r="DC525" s="62"/>
      <c r="DD525" s="62"/>
      <c r="DE525" s="62"/>
      <c r="DF525" s="62"/>
      <c r="DG525" s="62"/>
      <c r="DH525" s="62"/>
      <c r="DI525" s="62"/>
      <c r="DJ525" s="62"/>
      <c r="DK525" s="62"/>
      <c r="DL525" s="62"/>
      <c r="DM525" s="62"/>
      <c r="DN525" s="62"/>
      <c r="DO525" s="62"/>
      <c r="DP525" s="62"/>
      <c r="DQ525" s="62"/>
      <c r="DR525" s="62"/>
      <c r="DS525" s="62"/>
      <c r="DT525" s="62"/>
      <c r="DU525" s="62"/>
      <c r="DV525" s="62"/>
      <c r="DW525" s="62"/>
      <c r="DX525" s="62"/>
      <c r="DY525" s="62"/>
      <c r="DZ525" s="62"/>
      <c r="EA525" s="62"/>
      <c r="EB525" s="62"/>
      <c r="EC525" s="62"/>
      <c r="ED525" s="62"/>
      <c r="EE525" s="62"/>
      <c r="EF525" s="62"/>
      <c r="EG525" s="62"/>
      <c r="EH525" s="62"/>
      <c r="EI525" s="62"/>
      <c r="EJ525" s="62"/>
      <c r="EK525" s="62"/>
      <c r="EL525" s="62"/>
      <c r="EM525" s="62"/>
      <c r="EN525" s="62"/>
    </row>
    <row r="526" spans="43:144" ht="14.4" x14ac:dyDescent="0.3">
      <c r="AQ526" s="62"/>
      <c r="AR526"/>
      <c r="AS526"/>
      <c r="AT526"/>
      <c r="AU526"/>
      <c r="AV526"/>
      <c r="AW526"/>
      <c r="AX526"/>
      <c r="AY526"/>
      <c r="AZ526"/>
      <c r="BA526"/>
      <c r="BB526"/>
      <c r="BC526"/>
      <c r="BD526"/>
      <c r="BE526" s="62"/>
      <c r="BF526" s="62"/>
      <c r="BG526" s="62"/>
      <c r="BH526" s="62"/>
      <c r="BI526" s="62"/>
      <c r="BJ526" s="62"/>
      <c r="BK526" s="62"/>
      <c r="BL526" s="62"/>
      <c r="BM526" s="62"/>
      <c r="BN526" s="62"/>
      <c r="BO526" s="62"/>
      <c r="BP526" s="62"/>
      <c r="BQ526" s="62"/>
      <c r="BR526" s="62"/>
      <c r="BS526" s="62"/>
      <c r="BT526" s="62"/>
      <c r="BU526" s="62"/>
      <c r="BV526" s="62"/>
      <c r="BW526" s="62"/>
      <c r="BX526" s="62"/>
      <c r="BY526" s="62"/>
      <c r="BZ526" s="62"/>
      <c r="CA526" s="62"/>
      <c r="CB526" s="62"/>
      <c r="CC526" s="62"/>
      <c r="CD526" s="62"/>
      <c r="CE526" s="62"/>
      <c r="CF526" s="62"/>
      <c r="CG526" s="62"/>
      <c r="CH526" s="62"/>
      <c r="CI526" s="62"/>
      <c r="CJ526" s="62"/>
      <c r="CK526" s="62"/>
      <c r="CL526" s="62"/>
      <c r="CM526" s="62"/>
      <c r="CN526" s="62"/>
      <c r="CO526" s="62"/>
      <c r="CP526" s="62"/>
      <c r="CQ526" s="62"/>
      <c r="CR526" s="62"/>
      <c r="CS526" s="62"/>
      <c r="CT526" s="62"/>
      <c r="CU526" s="62"/>
      <c r="CV526" s="62"/>
      <c r="CW526" s="62"/>
      <c r="CX526" s="62"/>
      <c r="CY526" s="62"/>
      <c r="CZ526" s="62"/>
      <c r="DA526" s="62"/>
      <c r="DB526" s="62"/>
      <c r="DC526" s="62"/>
      <c r="DD526" s="62"/>
      <c r="DE526" s="62"/>
      <c r="DF526" s="62"/>
      <c r="DG526" s="62"/>
      <c r="DH526" s="62"/>
      <c r="DI526" s="62"/>
      <c r="DJ526" s="62"/>
      <c r="DK526" s="62"/>
      <c r="DL526" s="62"/>
      <c r="DM526" s="62"/>
      <c r="DN526" s="62"/>
      <c r="DO526" s="62"/>
      <c r="DP526" s="62"/>
      <c r="DQ526" s="62"/>
      <c r="DR526" s="62"/>
      <c r="DS526" s="62"/>
      <c r="DT526" s="62"/>
      <c r="DU526" s="62"/>
      <c r="DV526" s="62"/>
      <c r="DW526" s="62"/>
      <c r="DX526" s="62"/>
      <c r="DY526" s="62"/>
      <c r="DZ526" s="62"/>
      <c r="EA526" s="62"/>
      <c r="EB526" s="62"/>
      <c r="EC526" s="62"/>
      <c r="ED526" s="62"/>
      <c r="EE526" s="62"/>
      <c r="EF526" s="62"/>
      <c r="EG526" s="62"/>
      <c r="EH526" s="62"/>
      <c r="EI526" s="62"/>
      <c r="EJ526" s="62"/>
      <c r="EK526" s="62"/>
      <c r="EL526" s="62"/>
      <c r="EM526" s="62"/>
      <c r="EN526" s="62"/>
    </row>
    <row r="527" spans="43:144" ht="14.4" x14ac:dyDescent="0.3">
      <c r="AQ527" s="62"/>
      <c r="AR527"/>
      <c r="AS527"/>
      <c r="AT527"/>
      <c r="AU527"/>
      <c r="AV527"/>
      <c r="AW527"/>
      <c r="AX527"/>
      <c r="AY527"/>
      <c r="AZ527"/>
      <c r="BA527"/>
      <c r="BB527"/>
      <c r="BC527"/>
      <c r="BD527"/>
      <c r="BE527" s="62"/>
      <c r="BF527" s="62"/>
      <c r="BG527" s="62"/>
      <c r="BH527" s="62"/>
      <c r="BI527" s="62"/>
      <c r="BJ527" s="62"/>
      <c r="BK527" s="62"/>
      <c r="BL527" s="62"/>
      <c r="BM527" s="62"/>
      <c r="BN527" s="62"/>
      <c r="BO527" s="62"/>
      <c r="BP527" s="62"/>
      <c r="BQ527" s="62"/>
      <c r="BR527" s="62"/>
      <c r="BS527" s="62"/>
      <c r="BT527" s="62"/>
      <c r="BU527" s="62"/>
      <c r="BV527" s="62"/>
      <c r="BW527" s="62"/>
      <c r="BX527" s="62"/>
      <c r="BY527" s="62"/>
      <c r="BZ527" s="62"/>
      <c r="CA527" s="62"/>
      <c r="CB527" s="62"/>
      <c r="CC527" s="62"/>
      <c r="CD527" s="62"/>
      <c r="CE527" s="62"/>
      <c r="CF527" s="62"/>
      <c r="CG527" s="62"/>
      <c r="CH527" s="62"/>
      <c r="CI527" s="62"/>
      <c r="CJ527" s="62"/>
      <c r="CK527" s="62"/>
      <c r="CL527" s="62"/>
      <c r="CM527" s="62"/>
      <c r="CN527" s="62"/>
      <c r="CO527" s="62"/>
      <c r="CP527" s="62"/>
      <c r="CQ527" s="62"/>
      <c r="CR527" s="62"/>
      <c r="CS527" s="62"/>
      <c r="CT527" s="62"/>
      <c r="CU527" s="62"/>
      <c r="CV527" s="62"/>
      <c r="CW527" s="62"/>
      <c r="CX527" s="62"/>
      <c r="CY527" s="62"/>
      <c r="CZ527" s="62"/>
      <c r="DA527" s="62"/>
      <c r="DB527" s="62"/>
      <c r="DC527" s="62"/>
      <c r="DD527" s="62"/>
      <c r="DE527" s="62"/>
      <c r="DF527" s="62"/>
      <c r="DG527" s="62"/>
      <c r="DH527" s="62"/>
      <c r="DI527" s="62"/>
      <c r="DJ527" s="62"/>
      <c r="DK527" s="62"/>
      <c r="DL527" s="62"/>
      <c r="DM527" s="62"/>
      <c r="DN527" s="62"/>
      <c r="DO527" s="62"/>
      <c r="DP527" s="62"/>
      <c r="DQ527" s="62"/>
      <c r="DR527" s="62"/>
      <c r="DS527" s="62"/>
      <c r="DT527" s="62"/>
      <c r="DU527" s="62"/>
      <c r="DV527" s="62"/>
      <c r="DW527" s="62"/>
      <c r="DX527" s="62"/>
      <c r="DY527" s="62"/>
      <c r="DZ527" s="62"/>
      <c r="EA527" s="62"/>
      <c r="EB527" s="62"/>
      <c r="EC527" s="62"/>
      <c r="ED527" s="62"/>
      <c r="EE527" s="62"/>
      <c r="EF527" s="62"/>
      <c r="EG527" s="62"/>
      <c r="EH527" s="62"/>
      <c r="EI527" s="62"/>
      <c r="EJ527" s="62"/>
      <c r="EK527" s="62"/>
      <c r="EL527" s="62"/>
      <c r="EM527" s="62"/>
      <c r="EN527" s="62"/>
    </row>
    <row r="528" spans="43:144" ht="14.4" x14ac:dyDescent="0.3">
      <c r="AQ528" s="62"/>
      <c r="AR528"/>
      <c r="AS528"/>
      <c r="AT528"/>
      <c r="AU528"/>
      <c r="AV528"/>
      <c r="AW528"/>
      <c r="AX528"/>
      <c r="AY528"/>
      <c r="AZ528"/>
      <c r="BA528"/>
      <c r="BB528"/>
      <c r="BC528"/>
      <c r="BD528"/>
      <c r="BE528" s="62"/>
      <c r="BF528" s="62"/>
      <c r="BG528" s="62"/>
      <c r="BH528" s="62"/>
      <c r="BI528" s="62"/>
      <c r="BJ528" s="62"/>
      <c r="BK528" s="62"/>
      <c r="BL528" s="62"/>
      <c r="BM528" s="62"/>
      <c r="BN528" s="62"/>
      <c r="BO528" s="62"/>
      <c r="BP528" s="62"/>
      <c r="BQ528" s="62"/>
      <c r="BR528" s="62"/>
      <c r="BS528" s="62"/>
      <c r="BT528" s="62"/>
      <c r="BU528" s="62"/>
      <c r="BV528" s="62"/>
      <c r="BW528" s="62"/>
      <c r="BX528" s="62"/>
      <c r="BY528" s="62"/>
      <c r="BZ528" s="62"/>
      <c r="CA528" s="62"/>
      <c r="CB528" s="62"/>
      <c r="CC528" s="62"/>
      <c r="CD528" s="62"/>
      <c r="CE528" s="62"/>
      <c r="CF528" s="62"/>
      <c r="CG528" s="62"/>
      <c r="CH528" s="62"/>
      <c r="CI528" s="62"/>
      <c r="CJ528" s="62"/>
      <c r="CK528" s="62"/>
      <c r="CL528" s="62"/>
      <c r="CM528" s="62"/>
      <c r="CN528" s="62"/>
      <c r="CO528" s="62"/>
      <c r="CP528" s="62"/>
      <c r="CQ528" s="62"/>
      <c r="CR528" s="62"/>
      <c r="CS528" s="62"/>
      <c r="CT528" s="62"/>
      <c r="CU528" s="62"/>
      <c r="CV528" s="62"/>
      <c r="CW528" s="62"/>
      <c r="CX528" s="62"/>
      <c r="CY528" s="62"/>
      <c r="CZ528" s="62"/>
      <c r="DA528" s="62"/>
      <c r="DB528" s="62"/>
      <c r="DC528" s="62"/>
      <c r="DD528" s="62"/>
      <c r="DE528" s="62"/>
      <c r="DF528" s="62"/>
      <c r="DG528" s="62"/>
      <c r="DH528" s="62"/>
      <c r="DI528" s="62"/>
      <c r="DJ528" s="62"/>
      <c r="DK528" s="62"/>
      <c r="DL528" s="62"/>
      <c r="DM528" s="62"/>
      <c r="DN528" s="62"/>
      <c r="DO528" s="62"/>
      <c r="DP528" s="62"/>
      <c r="DQ528" s="62"/>
      <c r="DR528" s="62"/>
      <c r="DS528" s="62"/>
      <c r="DT528" s="62"/>
      <c r="DU528" s="62"/>
      <c r="DV528" s="62"/>
      <c r="DW528" s="62"/>
      <c r="DX528" s="62"/>
      <c r="DY528" s="62"/>
      <c r="DZ528" s="62"/>
      <c r="EA528" s="62"/>
      <c r="EB528" s="62"/>
      <c r="EC528" s="62"/>
      <c r="ED528" s="62"/>
      <c r="EE528" s="62"/>
      <c r="EF528" s="62"/>
      <c r="EG528" s="62"/>
      <c r="EH528" s="62"/>
      <c r="EI528" s="62"/>
      <c r="EJ528" s="62"/>
      <c r="EK528" s="62"/>
      <c r="EL528" s="62"/>
      <c r="EM528" s="62"/>
      <c r="EN528" s="62"/>
    </row>
    <row r="529" spans="43:144" ht="14.4" x14ac:dyDescent="0.3">
      <c r="AQ529" s="62"/>
      <c r="AR529"/>
      <c r="AS529"/>
      <c r="AT529"/>
      <c r="AU529"/>
      <c r="AV529"/>
      <c r="AW529"/>
      <c r="AX529"/>
      <c r="AY529"/>
      <c r="AZ529"/>
      <c r="BA529"/>
      <c r="BB529"/>
      <c r="BC529"/>
      <c r="BD529"/>
      <c r="BE529" s="62"/>
      <c r="BF529" s="62"/>
      <c r="BG529" s="62"/>
      <c r="BH529" s="62"/>
      <c r="BI529" s="62"/>
      <c r="BJ529" s="62"/>
      <c r="BK529" s="62"/>
      <c r="BL529" s="62"/>
      <c r="BM529" s="62"/>
      <c r="BN529" s="62"/>
      <c r="BO529" s="62"/>
      <c r="BP529" s="62"/>
      <c r="BQ529" s="62"/>
      <c r="BR529" s="62"/>
      <c r="BS529" s="62"/>
      <c r="BT529" s="62"/>
      <c r="BU529" s="62"/>
      <c r="BV529" s="62"/>
      <c r="BW529" s="62"/>
      <c r="BX529" s="62"/>
      <c r="BY529" s="62"/>
      <c r="BZ529" s="62"/>
      <c r="CA529" s="62"/>
      <c r="CB529" s="62"/>
      <c r="CC529" s="62"/>
      <c r="CD529" s="62"/>
      <c r="CE529" s="62"/>
      <c r="CF529" s="62"/>
      <c r="CG529" s="62"/>
      <c r="CH529" s="62"/>
      <c r="CI529" s="62"/>
      <c r="CJ529" s="62"/>
      <c r="CK529" s="62"/>
      <c r="CL529" s="62"/>
      <c r="CM529" s="62"/>
      <c r="CN529" s="62"/>
      <c r="CO529" s="62"/>
      <c r="CP529" s="62"/>
      <c r="CQ529" s="62"/>
      <c r="CR529" s="62"/>
      <c r="CS529" s="62"/>
      <c r="CT529" s="62"/>
      <c r="CU529" s="62"/>
      <c r="CV529" s="62"/>
      <c r="CW529" s="62"/>
      <c r="CX529" s="62"/>
      <c r="CY529" s="62"/>
      <c r="CZ529" s="62"/>
      <c r="DA529" s="62"/>
      <c r="DB529" s="62"/>
      <c r="DC529" s="62"/>
      <c r="DD529" s="62"/>
      <c r="DE529" s="62"/>
      <c r="DF529" s="62"/>
      <c r="DG529" s="62"/>
      <c r="DH529" s="62"/>
      <c r="DI529" s="62"/>
      <c r="DJ529" s="62"/>
      <c r="DK529" s="62"/>
      <c r="DL529" s="62"/>
      <c r="DM529" s="62"/>
      <c r="DN529" s="62"/>
      <c r="DO529" s="62"/>
      <c r="DP529" s="62"/>
      <c r="DQ529" s="62"/>
      <c r="DR529" s="62"/>
      <c r="DS529" s="62"/>
      <c r="DT529" s="62"/>
      <c r="DU529" s="62"/>
      <c r="DV529" s="62"/>
      <c r="DW529" s="62"/>
      <c r="DX529" s="62"/>
      <c r="DY529" s="62"/>
      <c r="DZ529" s="62"/>
      <c r="EA529" s="62"/>
      <c r="EB529" s="62"/>
      <c r="EC529" s="62"/>
      <c r="ED529" s="62"/>
      <c r="EE529" s="62"/>
      <c r="EF529" s="62"/>
      <c r="EG529" s="62"/>
      <c r="EH529" s="62"/>
      <c r="EI529" s="62"/>
      <c r="EJ529" s="62"/>
      <c r="EK529" s="62"/>
      <c r="EL529" s="62"/>
      <c r="EM529" s="62"/>
      <c r="EN529" s="62"/>
    </row>
    <row r="530" spans="43:144" ht="14.4" x14ac:dyDescent="0.3">
      <c r="AQ530" s="62"/>
      <c r="AR530"/>
      <c r="AS530"/>
      <c r="AT530"/>
      <c r="AU530"/>
      <c r="AV530"/>
      <c r="AW530"/>
      <c r="AX530"/>
      <c r="AY530"/>
      <c r="AZ530"/>
      <c r="BA530"/>
      <c r="BB530"/>
      <c r="BC530"/>
      <c r="BD530"/>
      <c r="BE530" s="62"/>
      <c r="BF530" s="62"/>
      <c r="BG530" s="62"/>
      <c r="BH530" s="62"/>
      <c r="BI530" s="62"/>
      <c r="BJ530" s="62"/>
      <c r="BK530" s="62"/>
      <c r="BL530" s="62"/>
      <c r="BM530" s="62"/>
      <c r="BN530" s="62"/>
      <c r="BO530" s="62"/>
      <c r="BP530" s="62"/>
      <c r="BQ530" s="62"/>
      <c r="BR530" s="62"/>
      <c r="BS530" s="62"/>
      <c r="BT530" s="62"/>
      <c r="BU530" s="62"/>
      <c r="BV530" s="62"/>
      <c r="BW530" s="62"/>
      <c r="BX530" s="62"/>
      <c r="BY530" s="62"/>
      <c r="BZ530" s="62"/>
      <c r="CA530" s="62"/>
      <c r="CB530" s="62"/>
      <c r="CC530" s="62"/>
      <c r="CD530" s="62"/>
      <c r="CE530" s="62"/>
      <c r="CF530" s="62"/>
      <c r="CG530" s="62"/>
      <c r="CH530" s="62"/>
      <c r="CI530" s="62"/>
      <c r="CJ530" s="62"/>
      <c r="CK530" s="62"/>
      <c r="CL530" s="62"/>
      <c r="CM530" s="62"/>
      <c r="CN530" s="62"/>
      <c r="CO530" s="62"/>
      <c r="CP530" s="62"/>
      <c r="CQ530" s="62"/>
      <c r="CR530" s="62"/>
      <c r="CS530" s="62"/>
      <c r="CT530" s="62"/>
      <c r="CU530" s="62"/>
      <c r="CV530" s="62"/>
      <c r="CW530" s="62"/>
      <c r="CX530" s="62"/>
      <c r="CY530" s="62"/>
      <c r="CZ530" s="62"/>
      <c r="DA530" s="62"/>
      <c r="DB530" s="62"/>
      <c r="DC530" s="62"/>
      <c r="DD530" s="62"/>
      <c r="DE530" s="62"/>
      <c r="DF530" s="62"/>
      <c r="DG530" s="62"/>
      <c r="DH530" s="62"/>
      <c r="DI530" s="62"/>
      <c r="DJ530" s="62"/>
      <c r="DK530" s="62"/>
      <c r="DL530" s="62"/>
      <c r="DM530" s="62"/>
      <c r="DN530" s="62"/>
      <c r="DO530" s="62"/>
      <c r="DP530" s="62"/>
      <c r="DQ530" s="62"/>
      <c r="DR530" s="62"/>
      <c r="DS530" s="62"/>
      <c r="DT530" s="62"/>
      <c r="DU530" s="62"/>
      <c r="DV530" s="62"/>
      <c r="DW530" s="62"/>
      <c r="DX530" s="62"/>
      <c r="DY530" s="62"/>
      <c r="DZ530" s="62"/>
      <c r="EA530" s="62"/>
      <c r="EB530" s="62"/>
      <c r="EC530" s="62"/>
      <c r="ED530" s="62"/>
      <c r="EE530" s="62"/>
      <c r="EF530" s="62"/>
      <c r="EG530" s="62"/>
      <c r="EH530" s="62"/>
      <c r="EI530" s="62"/>
      <c r="EJ530" s="62"/>
      <c r="EK530" s="62"/>
      <c r="EL530" s="62"/>
      <c r="EM530" s="62"/>
      <c r="EN530" s="62"/>
    </row>
    <row r="531" spans="43:144" ht="14.4" x14ac:dyDescent="0.3">
      <c r="AQ531" s="62"/>
      <c r="AR531"/>
      <c r="AS531"/>
      <c r="AT531"/>
      <c r="AU531"/>
      <c r="AV531"/>
      <c r="AW531"/>
      <c r="AX531"/>
      <c r="AY531"/>
      <c r="AZ531"/>
      <c r="BA531"/>
      <c r="BB531"/>
      <c r="BC531"/>
      <c r="BD531"/>
      <c r="BE531" s="62"/>
      <c r="BF531" s="62"/>
      <c r="BG531" s="62"/>
      <c r="BH531" s="62"/>
      <c r="BI531" s="62"/>
      <c r="BJ531" s="62"/>
      <c r="BK531" s="62"/>
      <c r="BL531" s="62"/>
      <c r="BM531" s="62"/>
      <c r="BN531" s="62"/>
      <c r="BO531" s="62"/>
      <c r="BP531" s="62"/>
      <c r="BQ531" s="62"/>
      <c r="BR531" s="62"/>
      <c r="BS531" s="62"/>
      <c r="BT531" s="62"/>
      <c r="BU531" s="62"/>
      <c r="BV531" s="62"/>
      <c r="BW531" s="62"/>
      <c r="BX531" s="62"/>
      <c r="BY531" s="62"/>
      <c r="BZ531" s="62"/>
      <c r="CA531" s="62"/>
      <c r="CB531" s="62"/>
      <c r="CC531" s="62"/>
      <c r="CD531" s="62"/>
      <c r="CE531" s="62"/>
      <c r="CF531" s="62"/>
      <c r="CG531" s="62"/>
      <c r="CH531" s="62"/>
      <c r="CI531" s="62"/>
      <c r="CJ531" s="62"/>
      <c r="CK531" s="62"/>
      <c r="CL531" s="62"/>
      <c r="CM531" s="62"/>
      <c r="CN531" s="62"/>
      <c r="CO531" s="62"/>
      <c r="CP531" s="62"/>
      <c r="CQ531" s="62"/>
      <c r="CR531" s="62"/>
      <c r="CS531" s="62"/>
      <c r="CT531" s="62"/>
      <c r="CU531" s="62"/>
      <c r="CV531" s="62"/>
      <c r="CW531" s="62"/>
      <c r="CX531" s="62"/>
      <c r="CY531" s="62"/>
      <c r="CZ531" s="62"/>
      <c r="DA531" s="62"/>
      <c r="DB531" s="62"/>
      <c r="DC531" s="62"/>
      <c r="DD531" s="62"/>
      <c r="DE531" s="62"/>
      <c r="DF531" s="62"/>
      <c r="DG531" s="62"/>
      <c r="DH531" s="62"/>
      <c r="DI531" s="62"/>
      <c r="DJ531" s="62"/>
      <c r="DK531" s="62"/>
      <c r="DL531" s="62"/>
      <c r="DM531" s="62"/>
      <c r="DN531" s="62"/>
      <c r="DO531" s="62"/>
      <c r="DP531" s="62"/>
      <c r="DQ531" s="62"/>
      <c r="DR531" s="62"/>
      <c r="DS531" s="62"/>
      <c r="DT531" s="62"/>
      <c r="DU531" s="62"/>
      <c r="DV531" s="62"/>
      <c r="DW531" s="62"/>
      <c r="DX531" s="62"/>
      <c r="DY531" s="62"/>
      <c r="DZ531" s="62"/>
      <c r="EA531" s="62"/>
      <c r="EB531" s="62"/>
      <c r="EC531" s="62"/>
      <c r="ED531" s="62"/>
      <c r="EE531" s="62"/>
      <c r="EF531" s="62"/>
      <c r="EG531" s="62"/>
      <c r="EH531" s="62"/>
      <c r="EI531" s="62"/>
      <c r="EJ531" s="62"/>
      <c r="EK531" s="62"/>
      <c r="EL531" s="62"/>
      <c r="EM531" s="62"/>
      <c r="EN531" s="62"/>
    </row>
    <row r="532" spans="43:144" ht="14.4" x14ac:dyDescent="0.3">
      <c r="AQ532" s="62"/>
      <c r="AR532"/>
      <c r="AS532"/>
      <c r="AT532"/>
      <c r="AU532"/>
      <c r="AV532"/>
      <c r="AW532"/>
      <c r="AX532"/>
      <c r="AY532"/>
      <c r="AZ532"/>
      <c r="BA532"/>
      <c r="BB532"/>
      <c r="BC532"/>
      <c r="BD532"/>
      <c r="BE532" s="62"/>
      <c r="BF532" s="62"/>
      <c r="BG532" s="62"/>
      <c r="BH532" s="62"/>
      <c r="BI532" s="62"/>
      <c r="BJ532" s="62"/>
      <c r="BK532" s="62"/>
      <c r="BL532" s="62"/>
      <c r="BM532" s="62"/>
      <c r="BN532" s="62"/>
      <c r="BO532" s="62"/>
      <c r="BP532" s="62"/>
      <c r="BQ532" s="62"/>
      <c r="BR532" s="62"/>
      <c r="BS532" s="62"/>
      <c r="BT532" s="62"/>
      <c r="BU532" s="62"/>
      <c r="BV532" s="62"/>
      <c r="BW532" s="62"/>
      <c r="BX532" s="62"/>
      <c r="BY532" s="62"/>
      <c r="BZ532" s="62"/>
      <c r="CA532" s="62"/>
      <c r="CB532" s="62"/>
      <c r="CC532" s="62"/>
      <c r="CD532" s="62"/>
      <c r="CE532" s="62"/>
      <c r="CF532" s="62"/>
      <c r="CG532" s="62"/>
      <c r="CH532" s="62"/>
      <c r="CI532" s="62"/>
      <c r="CJ532" s="62"/>
      <c r="CK532" s="62"/>
      <c r="CL532" s="62"/>
      <c r="CM532" s="62"/>
      <c r="CN532" s="62"/>
      <c r="CO532" s="62"/>
      <c r="CP532" s="62"/>
      <c r="CQ532" s="62"/>
      <c r="CR532" s="62"/>
      <c r="CS532" s="62"/>
      <c r="CT532" s="62"/>
      <c r="CU532" s="62"/>
      <c r="CV532" s="62"/>
      <c r="CW532" s="62"/>
      <c r="CX532" s="62"/>
      <c r="CY532" s="62"/>
      <c r="CZ532" s="62"/>
      <c r="DA532" s="62"/>
      <c r="DB532" s="62"/>
      <c r="DC532" s="62"/>
      <c r="DD532" s="62"/>
      <c r="DE532" s="62"/>
      <c r="DF532" s="62"/>
      <c r="DG532" s="62"/>
      <c r="DH532" s="62"/>
      <c r="DI532" s="62"/>
      <c r="DJ532" s="62"/>
      <c r="DK532" s="62"/>
      <c r="DL532" s="62"/>
      <c r="DM532" s="62"/>
      <c r="DN532" s="62"/>
      <c r="DO532" s="62"/>
      <c r="DP532" s="62"/>
      <c r="DQ532" s="62"/>
      <c r="DR532" s="62"/>
      <c r="DS532" s="62"/>
      <c r="DT532" s="62"/>
      <c r="DU532" s="62"/>
      <c r="DV532" s="62"/>
      <c r="DW532" s="62"/>
      <c r="DX532" s="62"/>
      <c r="DY532" s="62"/>
      <c r="DZ532" s="62"/>
      <c r="EA532" s="62"/>
      <c r="EB532" s="62"/>
      <c r="EC532" s="62"/>
      <c r="ED532" s="62"/>
      <c r="EE532" s="62"/>
      <c r="EF532" s="62"/>
      <c r="EG532" s="62"/>
      <c r="EH532" s="62"/>
      <c r="EI532" s="62"/>
      <c r="EJ532" s="62"/>
      <c r="EK532" s="62"/>
      <c r="EL532" s="62"/>
      <c r="EM532" s="62"/>
      <c r="EN532" s="62"/>
    </row>
    <row r="533" spans="43:144" ht="14.4" x14ac:dyDescent="0.3">
      <c r="AQ533" s="62"/>
      <c r="AR533"/>
      <c r="AS533"/>
      <c r="AT533"/>
      <c r="AU533"/>
      <c r="AV533"/>
      <c r="AW533"/>
      <c r="AX533"/>
      <c r="AY533"/>
      <c r="AZ533"/>
      <c r="BA533"/>
      <c r="BB533"/>
      <c r="BC533"/>
      <c r="BD533"/>
      <c r="BE533" s="62"/>
      <c r="BF533" s="62"/>
      <c r="BG533" s="62"/>
      <c r="BH533" s="62"/>
      <c r="BI533" s="62"/>
      <c r="BJ533" s="62"/>
      <c r="BK533" s="62"/>
      <c r="BL533" s="62"/>
      <c r="BM533" s="62"/>
      <c r="BN533" s="62"/>
      <c r="BO533" s="62"/>
      <c r="BP533" s="62"/>
      <c r="BQ533" s="62"/>
      <c r="BR533" s="62"/>
      <c r="BS533" s="62"/>
      <c r="BT533" s="62"/>
      <c r="BU533" s="62"/>
      <c r="BV533" s="62"/>
      <c r="BW533" s="62"/>
      <c r="BX533" s="62"/>
      <c r="BY533" s="62"/>
      <c r="BZ533" s="62"/>
      <c r="CA533" s="62"/>
      <c r="CB533" s="62"/>
      <c r="CC533" s="62"/>
      <c r="CD533" s="62"/>
      <c r="CE533" s="62"/>
      <c r="CF533" s="62"/>
      <c r="CG533" s="62"/>
      <c r="CH533" s="62"/>
      <c r="CI533" s="62"/>
      <c r="CJ533" s="62"/>
      <c r="CK533" s="62"/>
      <c r="CL533" s="62"/>
      <c r="CM533" s="62"/>
      <c r="CN533" s="62"/>
      <c r="CO533" s="62"/>
      <c r="CP533" s="62"/>
      <c r="CQ533" s="62"/>
      <c r="CR533" s="62"/>
      <c r="CS533" s="62"/>
      <c r="CT533" s="62"/>
      <c r="CU533" s="62"/>
      <c r="CV533" s="62"/>
      <c r="CW533" s="62"/>
      <c r="CX533" s="62"/>
      <c r="CY533" s="62"/>
      <c r="CZ533" s="62"/>
      <c r="DA533" s="62"/>
      <c r="DB533" s="62"/>
      <c r="DC533" s="62"/>
      <c r="DD533" s="62"/>
      <c r="DE533" s="62"/>
      <c r="DF533" s="62"/>
      <c r="DG533" s="62"/>
      <c r="DH533" s="62"/>
      <c r="DI533" s="62"/>
      <c r="DJ533" s="62"/>
      <c r="DK533" s="62"/>
      <c r="DL533" s="62"/>
      <c r="DM533" s="62"/>
      <c r="DN533" s="62"/>
      <c r="DO533" s="62"/>
      <c r="DP533" s="62"/>
      <c r="DQ533" s="62"/>
      <c r="DR533" s="62"/>
      <c r="DS533" s="62"/>
      <c r="DT533" s="62"/>
      <c r="DU533" s="62"/>
      <c r="DV533" s="62"/>
      <c r="DW533" s="62"/>
      <c r="DX533" s="62"/>
      <c r="DY533" s="62"/>
      <c r="DZ533" s="62"/>
      <c r="EA533" s="62"/>
      <c r="EB533" s="62"/>
      <c r="EC533" s="62"/>
      <c r="ED533" s="62"/>
      <c r="EE533" s="62"/>
      <c r="EF533" s="62"/>
      <c r="EG533" s="62"/>
      <c r="EH533" s="62"/>
      <c r="EI533" s="62"/>
      <c r="EJ533" s="62"/>
      <c r="EK533" s="62"/>
      <c r="EL533" s="62"/>
      <c r="EM533" s="62"/>
      <c r="EN533" s="62"/>
    </row>
    <row r="534" spans="43:144" ht="14.4" x14ac:dyDescent="0.3">
      <c r="AQ534" s="62"/>
      <c r="AR534"/>
      <c r="AS534"/>
      <c r="AT534"/>
      <c r="AU534"/>
      <c r="AV534"/>
      <c r="AW534"/>
      <c r="AX534"/>
      <c r="AY534"/>
      <c r="AZ534"/>
      <c r="BA534"/>
      <c r="BB534"/>
      <c r="BC534"/>
      <c r="BD534"/>
      <c r="BE534" s="62"/>
      <c r="BF534" s="62"/>
      <c r="BG534" s="62"/>
      <c r="BH534" s="62"/>
      <c r="BI534" s="62"/>
      <c r="BJ534" s="62"/>
      <c r="BK534" s="62"/>
      <c r="BL534" s="62"/>
      <c r="BM534" s="62"/>
      <c r="BN534" s="62"/>
      <c r="BO534" s="62"/>
      <c r="BP534" s="62"/>
      <c r="BQ534" s="62"/>
      <c r="BR534" s="62"/>
      <c r="BS534" s="62"/>
      <c r="BT534" s="62"/>
      <c r="BU534" s="62"/>
      <c r="BV534" s="62"/>
      <c r="BW534" s="62"/>
      <c r="BX534" s="62"/>
      <c r="BY534" s="62"/>
      <c r="BZ534" s="62"/>
      <c r="CA534" s="62"/>
      <c r="CB534" s="62"/>
      <c r="CC534" s="62"/>
      <c r="CD534" s="62"/>
      <c r="CE534" s="62"/>
      <c r="CF534" s="62"/>
      <c r="CG534" s="62"/>
      <c r="CH534" s="62"/>
      <c r="CI534" s="62"/>
      <c r="CJ534" s="62"/>
      <c r="CK534" s="62"/>
      <c r="CL534" s="62"/>
      <c r="CM534" s="62"/>
      <c r="CN534" s="62"/>
      <c r="CO534" s="62"/>
      <c r="CP534" s="62"/>
      <c r="CQ534" s="62"/>
      <c r="CR534" s="62"/>
      <c r="CS534" s="62"/>
      <c r="CT534" s="62"/>
      <c r="CU534" s="62"/>
      <c r="CV534" s="62"/>
      <c r="CW534" s="62"/>
      <c r="CX534" s="62"/>
      <c r="CY534" s="62"/>
      <c r="CZ534" s="62"/>
      <c r="DA534" s="62"/>
      <c r="DB534" s="62"/>
      <c r="DC534" s="62"/>
      <c r="DD534" s="62"/>
      <c r="DE534" s="62"/>
      <c r="DF534" s="62"/>
      <c r="DG534" s="62"/>
      <c r="DH534" s="62"/>
      <c r="DI534" s="62"/>
      <c r="DJ534" s="62"/>
      <c r="DK534" s="62"/>
      <c r="DL534" s="62"/>
      <c r="DM534" s="62"/>
      <c r="DN534" s="62"/>
      <c r="DO534" s="62"/>
      <c r="DP534" s="62"/>
      <c r="DQ534" s="62"/>
      <c r="DR534" s="62"/>
      <c r="DS534" s="62"/>
      <c r="DT534" s="62"/>
      <c r="DU534" s="62"/>
      <c r="DV534" s="62"/>
      <c r="DW534" s="62"/>
      <c r="DX534" s="62"/>
      <c r="DY534" s="62"/>
      <c r="DZ534" s="62"/>
      <c r="EA534" s="62"/>
      <c r="EB534" s="62"/>
      <c r="EC534" s="62"/>
      <c r="ED534" s="62"/>
      <c r="EE534" s="62"/>
      <c r="EF534" s="62"/>
      <c r="EG534" s="62"/>
      <c r="EH534" s="62"/>
      <c r="EI534" s="62"/>
      <c r="EJ534" s="62"/>
      <c r="EK534" s="62"/>
      <c r="EL534" s="62"/>
      <c r="EM534" s="62"/>
      <c r="EN534" s="62"/>
    </row>
    <row r="535" spans="43:144" ht="14.4" x14ac:dyDescent="0.3">
      <c r="AQ535" s="62"/>
      <c r="AR535"/>
      <c r="AS535"/>
      <c r="AT535"/>
      <c r="AU535"/>
      <c r="AV535"/>
      <c r="AW535"/>
      <c r="AX535"/>
      <c r="AY535"/>
      <c r="AZ535"/>
      <c r="BA535"/>
      <c r="BB535"/>
      <c r="BC535"/>
      <c r="BD535"/>
      <c r="BE535" s="62"/>
      <c r="BF535" s="62"/>
      <c r="BG535" s="62"/>
      <c r="BH535" s="62"/>
      <c r="BI535" s="62"/>
      <c r="BJ535" s="62"/>
      <c r="BK535" s="62"/>
      <c r="BL535" s="62"/>
      <c r="BM535" s="62"/>
      <c r="BN535" s="62"/>
      <c r="BO535" s="62"/>
      <c r="BP535" s="62"/>
      <c r="BQ535" s="62"/>
      <c r="BR535" s="62"/>
      <c r="BS535" s="62"/>
      <c r="BT535" s="62"/>
      <c r="BU535" s="62"/>
      <c r="BV535" s="62"/>
      <c r="BW535" s="62"/>
      <c r="BX535" s="62"/>
      <c r="BY535" s="62"/>
      <c r="BZ535" s="62"/>
      <c r="CA535" s="62"/>
      <c r="CB535" s="62"/>
      <c r="CC535" s="62"/>
      <c r="CD535" s="62"/>
      <c r="CE535" s="62"/>
      <c r="CF535" s="62"/>
      <c r="CG535" s="62"/>
      <c r="CH535" s="62"/>
      <c r="CI535" s="62"/>
      <c r="CJ535" s="62"/>
      <c r="CK535" s="62"/>
      <c r="CL535" s="62"/>
      <c r="CM535" s="62"/>
      <c r="CN535" s="62"/>
      <c r="CO535" s="62"/>
      <c r="CP535" s="62"/>
      <c r="CQ535" s="62"/>
      <c r="CR535" s="62"/>
      <c r="CS535" s="62"/>
      <c r="CT535" s="62"/>
      <c r="CU535" s="62"/>
      <c r="CV535" s="62"/>
      <c r="CW535" s="62"/>
      <c r="CX535" s="62"/>
      <c r="CY535" s="62"/>
      <c r="CZ535" s="62"/>
      <c r="DA535" s="62"/>
      <c r="DB535" s="62"/>
      <c r="DC535" s="62"/>
      <c r="DD535" s="62"/>
      <c r="DE535" s="62"/>
      <c r="DF535" s="62"/>
      <c r="DG535" s="62"/>
      <c r="DH535" s="62"/>
      <c r="DI535" s="62"/>
      <c r="DJ535" s="62"/>
      <c r="DK535" s="62"/>
      <c r="DL535" s="62"/>
      <c r="DM535" s="62"/>
      <c r="DN535" s="62"/>
      <c r="DO535" s="62"/>
      <c r="DP535" s="62"/>
      <c r="DQ535" s="62"/>
      <c r="DR535" s="62"/>
      <c r="DS535" s="62"/>
      <c r="DT535" s="62"/>
      <c r="DU535" s="62"/>
      <c r="DV535" s="62"/>
      <c r="DW535" s="62"/>
      <c r="DX535" s="62"/>
      <c r="DY535" s="62"/>
      <c r="DZ535" s="62"/>
      <c r="EA535" s="62"/>
      <c r="EB535" s="62"/>
      <c r="EC535" s="62"/>
      <c r="ED535" s="62"/>
      <c r="EE535" s="62"/>
      <c r="EF535" s="62"/>
      <c r="EG535" s="62"/>
      <c r="EH535" s="62"/>
      <c r="EI535" s="62"/>
      <c r="EJ535" s="62"/>
      <c r="EK535" s="62"/>
      <c r="EL535" s="62"/>
      <c r="EM535" s="62"/>
      <c r="EN535" s="62"/>
    </row>
    <row r="536" spans="43:144" ht="14.4" x14ac:dyDescent="0.3">
      <c r="AQ536" s="62"/>
      <c r="AR536"/>
      <c r="AS536"/>
      <c r="AT536"/>
      <c r="AU536"/>
      <c r="AV536"/>
      <c r="AW536"/>
      <c r="AX536"/>
      <c r="AY536"/>
      <c r="AZ536"/>
      <c r="BA536"/>
      <c r="BB536"/>
      <c r="BC536"/>
      <c r="BD536"/>
      <c r="BE536" s="62"/>
      <c r="BF536" s="62"/>
      <c r="BG536" s="62"/>
      <c r="BH536" s="62"/>
      <c r="BI536" s="62"/>
      <c r="BJ536" s="62"/>
      <c r="BK536" s="62"/>
      <c r="BL536" s="62"/>
      <c r="BM536" s="62"/>
      <c r="BN536" s="62"/>
      <c r="BO536" s="62"/>
      <c r="BP536" s="62"/>
      <c r="BQ536" s="62"/>
      <c r="BR536" s="62"/>
      <c r="BS536" s="62"/>
      <c r="BT536" s="62"/>
      <c r="BU536" s="62"/>
      <c r="BV536" s="62"/>
      <c r="BW536" s="62"/>
      <c r="BX536" s="62"/>
      <c r="BY536" s="62"/>
      <c r="BZ536" s="62"/>
      <c r="CA536" s="62"/>
      <c r="CB536" s="62"/>
      <c r="CC536" s="62"/>
      <c r="CD536" s="62"/>
      <c r="CE536" s="62"/>
      <c r="CF536" s="62"/>
      <c r="CG536" s="62"/>
      <c r="CH536" s="62"/>
      <c r="CI536" s="62"/>
      <c r="CJ536" s="62"/>
      <c r="CK536" s="62"/>
      <c r="CL536" s="62"/>
      <c r="CM536" s="62"/>
      <c r="CN536" s="62"/>
      <c r="CO536" s="62"/>
      <c r="CP536" s="62"/>
      <c r="CQ536" s="62"/>
      <c r="CR536" s="62"/>
      <c r="CS536" s="62"/>
      <c r="CT536" s="62"/>
      <c r="CU536" s="62"/>
      <c r="CV536" s="62"/>
      <c r="CW536" s="62"/>
      <c r="CX536" s="62"/>
      <c r="CY536" s="62"/>
      <c r="CZ536" s="62"/>
      <c r="DA536" s="62"/>
      <c r="DB536" s="62"/>
      <c r="DC536" s="62"/>
      <c r="DD536" s="62"/>
      <c r="DE536" s="62"/>
      <c r="DF536" s="62"/>
      <c r="DG536" s="62"/>
      <c r="DH536" s="62"/>
      <c r="DI536" s="62"/>
      <c r="DJ536" s="62"/>
      <c r="DK536" s="62"/>
      <c r="DL536" s="62"/>
      <c r="DM536" s="62"/>
      <c r="DN536" s="62"/>
      <c r="DO536" s="62"/>
      <c r="DP536" s="62"/>
      <c r="DQ536" s="62"/>
      <c r="DR536" s="62"/>
      <c r="DS536" s="62"/>
      <c r="DT536" s="62"/>
      <c r="DU536" s="62"/>
      <c r="DV536" s="62"/>
      <c r="DW536" s="62"/>
      <c r="DX536" s="62"/>
      <c r="DY536" s="62"/>
      <c r="DZ536" s="62"/>
      <c r="EA536" s="62"/>
      <c r="EB536" s="62"/>
      <c r="EC536" s="62"/>
      <c r="ED536" s="62"/>
      <c r="EE536" s="62"/>
      <c r="EF536" s="62"/>
      <c r="EG536" s="62"/>
      <c r="EH536" s="62"/>
      <c r="EI536" s="62"/>
      <c r="EJ536" s="62"/>
      <c r="EK536" s="62"/>
      <c r="EL536" s="62"/>
      <c r="EM536" s="62"/>
      <c r="EN536" s="62"/>
    </row>
    <row r="537" spans="43:144" ht="14.4" x14ac:dyDescent="0.3">
      <c r="AQ537" s="62"/>
      <c r="AR537"/>
      <c r="AS537"/>
      <c r="AT537"/>
      <c r="AU537"/>
      <c r="AV537"/>
      <c r="AW537"/>
      <c r="AX537"/>
      <c r="AY537"/>
      <c r="AZ537"/>
      <c r="BA537"/>
      <c r="BB537"/>
      <c r="BC537"/>
      <c r="BD537"/>
      <c r="BE537" s="62"/>
      <c r="BF537" s="62"/>
      <c r="BG537" s="62"/>
      <c r="BH537" s="62"/>
      <c r="BI537" s="62"/>
      <c r="BJ537" s="62"/>
      <c r="BK537" s="62"/>
      <c r="BL537" s="62"/>
      <c r="BM537" s="62"/>
      <c r="BN537" s="62"/>
      <c r="BO537" s="62"/>
      <c r="BP537" s="62"/>
      <c r="BQ537" s="62"/>
      <c r="BR537" s="62"/>
      <c r="BS537" s="62"/>
      <c r="BT537" s="62"/>
      <c r="BU537" s="62"/>
      <c r="BV537" s="62"/>
      <c r="BW537" s="62"/>
      <c r="BX537" s="62"/>
      <c r="BY537" s="62"/>
      <c r="BZ537" s="62"/>
      <c r="CA537" s="62"/>
      <c r="CB537" s="62"/>
      <c r="CC537" s="62"/>
      <c r="CD537" s="62"/>
      <c r="CE537" s="62"/>
      <c r="CF537" s="62"/>
      <c r="CG537" s="62"/>
      <c r="CH537" s="62"/>
      <c r="CI537" s="62"/>
      <c r="CJ537" s="62"/>
      <c r="CK537" s="62"/>
      <c r="CL537" s="62"/>
      <c r="CM537" s="62"/>
      <c r="CN537" s="62"/>
      <c r="CO537" s="62"/>
      <c r="CP537" s="62"/>
      <c r="CQ537" s="62"/>
      <c r="CR537" s="62"/>
      <c r="CS537" s="62"/>
      <c r="CT537" s="62"/>
      <c r="CU537" s="62"/>
      <c r="CV537" s="62"/>
      <c r="CW537" s="62"/>
      <c r="CX537" s="62"/>
      <c r="CY537" s="62"/>
      <c r="CZ537" s="62"/>
      <c r="DA537" s="62"/>
      <c r="DB537" s="62"/>
      <c r="DC537" s="62"/>
      <c r="DD537" s="62"/>
      <c r="DE537" s="62"/>
      <c r="DF537" s="62"/>
      <c r="DG537" s="62"/>
      <c r="DH537" s="62"/>
      <c r="DI537" s="62"/>
      <c r="DJ537" s="62"/>
      <c r="DK537" s="62"/>
      <c r="DL537" s="62"/>
      <c r="DM537" s="62"/>
      <c r="DN537" s="62"/>
      <c r="DO537" s="62"/>
      <c r="DP537" s="62"/>
      <c r="DQ537" s="62"/>
      <c r="DR537" s="62"/>
      <c r="DS537" s="62"/>
      <c r="DT537" s="62"/>
      <c r="DU537" s="62"/>
      <c r="DV537" s="62"/>
      <c r="DW537" s="62"/>
      <c r="DX537" s="62"/>
      <c r="DY537" s="62"/>
      <c r="DZ537" s="62"/>
      <c r="EA537" s="62"/>
      <c r="EB537" s="62"/>
      <c r="EC537" s="62"/>
      <c r="ED537" s="62"/>
      <c r="EE537" s="62"/>
      <c r="EF537" s="62"/>
      <c r="EG537" s="62"/>
      <c r="EH537" s="62"/>
      <c r="EI537" s="62"/>
      <c r="EJ537" s="62"/>
      <c r="EK537" s="62"/>
      <c r="EL537" s="62"/>
      <c r="EM537" s="62"/>
      <c r="EN537" s="62"/>
    </row>
    <row r="538" spans="43:144" ht="14.4" x14ac:dyDescent="0.3">
      <c r="AQ538" s="62"/>
      <c r="AR538"/>
      <c r="AS538"/>
      <c r="AT538"/>
      <c r="AU538"/>
      <c r="AV538"/>
      <c r="AW538"/>
      <c r="AX538"/>
      <c r="AY538"/>
      <c r="AZ538"/>
      <c r="BA538"/>
      <c r="BB538"/>
      <c r="BC538"/>
      <c r="BD538"/>
      <c r="BE538" s="62"/>
      <c r="BF538" s="62"/>
      <c r="BG538" s="62"/>
      <c r="BH538" s="62"/>
      <c r="BI538" s="62"/>
      <c r="BJ538" s="62"/>
      <c r="BK538" s="62"/>
      <c r="BL538" s="62"/>
      <c r="BM538" s="62"/>
      <c r="BN538" s="62"/>
      <c r="BO538" s="62"/>
      <c r="BP538" s="62"/>
      <c r="BQ538" s="62"/>
      <c r="BR538" s="62"/>
      <c r="BS538" s="62"/>
      <c r="BT538" s="62"/>
      <c r="BU538" s="62"/>
      <c r="BV538" s="62"/>
      <c r="BW538" s="62"/>
      <c r="BX538" s="62"/>
      <c r="BY538" s="62"/>
      <c r="BZ538" s="62"/>
      <c r="CA538" s="62"/>
      <c r="CB538" s="62"/>
      <c r="CC538" s="62"/>
      <c r="CD538" s="62"/>
      <c r="CE538" s="62"/>
      <c r="CF538" s="62"/>
      <c r="CG538" s="62"/>
      <c r="CH538" s="62"/>
      <c r="CI538" s="62"/>
      <c r="CJ538" s="62"/>
      <c r="CK538" s="62"/>
      <c r="CL538" s="62"/>
      <c r="CM538" s="62"/>
      <c r="CN538" s="62"/>
      <c r="CO538" s="62"/>
      <c r="CP538" s="62"/>
      <c r="CQ538" s="62"/>
      <c r="CR538" s="62"/>
      <c r="CS538" s="62"/>
      <c r="CT538" s="62"/>
      <c r="CU538" s="62"/>
      <c r="CV538" s="62"/>
      <c r="CW538" s="62"/>
      <c r="CX538" s="62"/>
      <c r="CY538" s="62"/>
      <c r="CZ538" s="62"/>
      <c r="DA538" s="62"/>
      <c r="DB538" s="62"/>
      <c r="DC538" s="62"/>
      <c r="DD538" s="62"/>
      <c r="DE538" s="62"/>
      <c r="DF538" s="62"/>
      <c r="DG538" s="62"/>
      <c r="DH538" s="62"/>
      <c r="DI538" s="62"/>
      <c r="DJ538" s="62"/>
      <c r="DK538" s="62"/>
      <c r="DL538" s="62"/>
      <c r="DM538" s="62"/>
      <c r="DN538" s="62"/>
      <c r="DO538" s="62"/>
      <c r="DP538" s="62"/>
      <c r="DQ538" s="62"/>
      <c r="DR538" s="62"/>
      <c r="DS538" s="62"/>
      <c r="DT538" s="62"/>
      <c r="DU538" s="62"/>
      <c r="DV538" s="62"/>
      <c r="DW538" s="62"/>
      <c r="DX538" s="62"/>
      <c r="DY538" s="62"/>
      <c r="DZ538" s="62"/>
      <c r="EA538" s="62"/>
      <c r="EB538" s="62"/>
      <c r="EC538" s="62"/>
      <c r="ED538" s="62"/>
      <c r="EE538" s="62"/>
      <c r="EF538" s="62"/>
      <c r="EG538" s="62"/>
      <c r="EH538" s="62"/>
      <c r="EI538" s="62"/>
      <c r="EJ538" s="62"/>
      <c r="EK538" s="62"/>
      <c r="EL538" s="62"/>
      <c r="EM538" s="62"/>
      <c r="EN538" s="62"/>
    </row>
    <row r="539" spans="43:144" ht="14.4" x14ac:dyDescent="0.3">
      <c r="AQ539" s="62"/>
      <c r="AR539"/>
      <c r="AS539"/>
      <c r="AT539"/>
      <c r="AU539"/>
      <c r="AV539"/>
      <c r="AW539"/>
      <c r="AX539"/>
      <c r="AY539"/>
      <c r="AZ539"/>
      <c r="BA539"/>
      <c r="BB539"/>
      <c r="BC539"/>
      <c r="BD539"/>
      <c r="BE539" s="62"/>
      <c r="BF539" s="62"/>
      <c r="BG539" s="62"/>
      <c r="BH539" s="62"/>
      <c r="BI539" s="62"/>
      <c r="BJ539" s="62"/>
      <c r="BK539" s="62"/>
      <c r="BL539" s="62"/>
      <c r="BM539" s="62"/>
      <c r="BN539" s="62"/>
      <c r="BO539" s="62"/>
      <c r="BP539" s="62"/>
      <c r="BQ539" s="62"/>
      <c r="BR539" s="62"/>
      <c r="BS539" s="62"/>
      <c r="BT539" s="62"/>
      <c r="BU539" s="62"/>
      <c r="BV539" s="62"/>
      <c r="BW539" s="62"/>
      <c r="BX539" s="62"/>
      <c r="BY539" s="62"/>
      <c r="BZ539" s="62"/>
      <c r="CA539" s="62"/>
      <c r="CB539" s="62"/>
      <c r="CC539" s="62"/>
      <c r="CD539" s="62"/>
      <c r="CE539" s="62"/>
      <c r="CF539" s="62"/>
      <c r="CG539" s="62"/>
      <c r="CH539" s="62"/>
      <c r="CI539" s="62"/>
      <c r="CJ539" s="62"/>
      <c r="CK539" s="62"/>
      <c r="CL539" s="62"/>
      <c r="CM539" s="62"/>
      <c r="CN539" s="62"/>
      <c r="CO539" s="62"/>
      <c r="CP539" s="62"/>
      <c r="CQ539" s="62"/>
      <c r="CR539" s="62"/>
      <c r="CS539" s="62"/>
      <c r="CT539" s="62"/>
      <c r="CU539" s="62"/>
      <c r="CV539" s="62"/>
      <c r="CW539" s="62"/>
      <c r="CX539" s="62"/>
      <c r="CY539" s="62"/>
      <c r="CZ539" s="62"/>
      <c r="DA539" s="62"/>
      <c r="DB539" s="62"/>
      <c r="DC539" s="62"/>
      <c r="DD539" s="62"/>
      <c r="DE539" s="62"/>
      <c r="DF539" s="62"/>
      <c r="DG539" s="62"/>
      <c r="DH539" s="62"/>
      <c r="DI539" s="62"/>
      <c r="DJ539" s="62"/>
      <c r="DK539" s="62"/>
      <c r="DL539" s="62"/>
      <c r="DM539" s="62"/>
      <c r="DN539" s="62"/>
      <c r="DO539" s="62"/>
      <c r="DP539" s="62"/>
      <c r="DQ539" s="62"/>
      <c r="DR539" s="62"/>
      <c r="DS539" s="62"/>
      <c r="DT539" s="62"/>
      <c r="DU539" s="62"/>
      <c r="DV539" s="62"/>
      <c r="DW539" s="62"/>
      <c r="DX539" s="62"/>
      <c r="DY539" s="62"/>
      <c r="DZ539" s="62"/>
      <c r="EA539" s="62"/>
      <c r="EB539" s="62"/>
      <c r="EC539" s="62"/>
      <c r="ED539" s="62"/>
      <c r="EE539" s="62"/>
      <c r="EF539" s="62"/>
      <c r="EG539" s="62"/>
      <c r="EH539" s="62"/>
      <c r="EI539" s="62"/>
      <c r="EJ539" s="62"/>
      <c r="EK539" s="62"/>
      <c r="EL539" s="62"/>
      <c r="EM539" s="62"/>
      <c r="EN539" s="62"/>
    </row>
    <row r="540" spans="43:144" ht="14.4" x14ac:dyDescent="0.3">
      <c r="AQ540" s="62"/>
      <c r="AR540"/>
      <c r="AS540"/>
      <c r="AT540"/>
      <c r="AU540"/>
      <c r="AV540"/>
      <c r="AW540"/>
      <c r="AX540"/>
      <c r="AY540"/>
      <c r="AZ540"/>
      <c r="BA540"/>
      <c r="BB540"/>
      <c r="BC540"/>
      <c r="BD540"/>
      <c r="BE540" s="62"/>
      <c r="BF540" s="62"/>
      <c r="BG540" s="62"/>
      <c r="BH540" s="62"/>
      <c r="BI540" s="62"/>
      <c r="BJ540" s="62"/>
      <c r="BK540" s="62"/>
      <c r="BL540" s="62"/>
      <c r="BM540" s="62"/>
      <c r="BN540" s="62"/>
      <c r="BO540" s="62"/>
      <c r="BP540" s="62"/>
      <c r="BQ540" s="62"/>
      <c r="BR540" s="62"/>
      <c r="BS540" s="62"/>
      <c r="BT540" s="62"/>
      <c r="BU540" s="62"/>
      <c r="BV540" s="62"/>
      <c r="BW540" s="62"/>
      <c r="BX540" s="62"/>
      <c r="BY540" s="62"/>
      <c r="BZ540" s="62"/>
      <c r="CA540" s="62"/>
      <c r="CB540" s="62"/>
      <c r="CC540" s="62"/>
      <c r="CD540" s="62"/>
      <c r="CE540" s="62"/>
      <c r="CF540" s="62"/>
      <c r="CG540" s="62"/>
      <c r="CH540" s="62"/>
      <c r="CI540" s="62"/>
      <c r="CJ540" s="62"/>
      <c r="CK540" s="62"/>
      <c r="CL540" s="62"/>
      <c r="CM540" s="62"/>
      <c r="CN540" s="62"/>
      <c r="CO540" s="62"/>
      <c r="CP540" s="62"/>
      <c r="CQ540" s="62"/>
      <c r="CR540" s="62"/>
      <c r="CS540" s="62"/>
      <c r="CT540" s="62"/>
      <c r="CU540" s="62"/>
      <c r="CV540" s="62"/>
      <c r="CW540" s="62"/>
      <c r="CX540" s="62"/>
      <c r="CY540" s="62"/>
      <c r="CZ540" s="62"/>
      <c r="DA540" s="62"/>
      <c r="DB540" s="62"/>
      <c r="DC540" s="62"/>
      <c r="DD540" s="62"/>
      <c r="DE540" s="62"/>
      <c r="DF540" s="62"/>
      <c r="DG540" s="62"/>
      <c r="DH540" s="62"/>
      <c r="DI540" s="62"/>
      <c r="DJ540" s="62"/>
      <c r="DK540" s="62"/>
      <c r="DL540" s="62"/>
      <c r="DM540" s="62"/>
      <c r="DN540" s="62"/>
      <c r="DO540" s="62"/>
      <c r="DP540" s="62"/>
      <c r="DQ540" s="62"/>
      <c r="DR540" s="62"/>
      <c r="DS540" s="62"/>
      <c r="DT540" s="62"/>
      <c r="DU540" s="62"/>
      <c r="DV540" s="62"/>
      <c r="DW540" s="62"/>
      <c r="DX540" s="62"/>
      <c r="DY540" s="62"/>
      <c r="DZ540" s="62"/>
      <c r="EA540" s="62"/>
      <c r="EB540" s="62"/>
      <c r="EC540" s="62"/>
      <c r="ED540" s="62"/>
      <c r="EE540" s="62"/>
      <c r="EF540" s="62"/>
      <c r="EG540" s="62"/>
      <c r="EH540" s="62"/>
      <c r="EI540" s="62"/>
      <c r="EJ540" s="62"/>
      <c r="EK540" s="62"/>
      <c r="EL540" s="62"/>
      <c r="EM540" s="62"/>
      <c r="EN540" s="62"/>
    </row>
    <row r="541" spans="43:144" ht="14.4" x14ac:dyDescent="0.3">
      <c r="AQ541" s="62"/>
      <c r="AR541"/>
      <c r="AS541"/>
      <c r="AT541"/>
      <c r="AU541"/>
      <c r="AV541"/>
      <c r="AW541"/>
      <c r="AX541"/>
      <c r="AY541"/>
      <c r="AZ541"/>
      <c r="BA541"/>
      <c r="BB541"/>
      <c r="BC541"/>
      <c r="BD541"/>
      <c r="BE541" s="62"/>
      <c r="BF541" s="62"/>
      <c r="BG541" s="62"/>
      <c r="BH541" s="62"/>
      <c r="BI541" s="62"/>
      <c r="BJ541" s="62"/>
      <c r="BK541" s="62"/>
      <c r="BL541" s="62"/>
      <c r="BM541" s="62"/>
      <c r="BN541" s="62"/>
      <c r="BO541" s="62"/>
      <c r="BP541" s="62"/>
      <c r="BQ541" s="62"/>
      <c r="BR541" s="62"/>
      <c r="BS541" s="62"/>
      <c r="BT541" s="62"/>
      <c r="BU541" s="62"/>
      <c r="BV541" s="62"/>
      <c r="BW541" s="62"/>
      <c r="BX541" s="62"/>
      <c r="BY541" s="62"/>
      <c r="BZ541" s="62"/>
      <c r="CA541" s="62"/>
      <c r="CB541" s="62"/>
      <c r="CC541" s="62"/>
      <c r="CD541" s="62"/>
      <c r="CE541" s="62"/>
      <c r="CF541" s="62"/>
      <c r="CG541" s="62"/>
      <c r="CH541" s="62"/>
      <c r="CI541" s="62"/>
      <c r="CJ541" s="62"/>
      <c r="CK541" s="62"/>
      <c r="CL541" s="62"/>
      <c r="CM541" s="62"/>
      <c r="CN541" s="62"/>
      <c r="CO541" s="62"/>
      <c r="CP541" s="62"/>
      <c r="CQ541" s="62"/>
      <c r="CR541" s="62"/>
      <c r="CS541" s="62"/>
      <c r="CT541" s="62"/>
      <c r="CU541" s="62"/>
      <c r="CV541" s="62"/>
      <c r="CW541" s="62"/>
      <c r="CX541" s="62"/>
      <c r="CY541" s="62"/>
      <c r="CZ541" s="62"/>
      <c r="DA541" s="62"/>
      <c r="DB541" s="62"/>
      <c r="DC541" s="62"/>
      <c r="DD541" s="62"/>
      <c r="DE541" s="62"/>
      <c r="DF541" s="62"/>
      <c r="DG541" s="62"/>
      <c r="DH541" s="62"/>
      <c r="DI541" s="62"/>
      <c r="DJ541" s="62"/>
      <c r="DK541" s="62"/>
      <c r="DL541" s="62"/>
      <c r="DM541" s="62"/>
      <c r="DN541" s="62"/>
      <c r="DO541" s="62"/>
      <c r="DP541" s="62"/>
      <c r="DQ541" s="62"/>
      <c r="DR541" s="62"/>
      <c r="DS541" s="62"/>
      <c r="DT541" s="62"/>
      <c r="DU541" s="62"/>
      <c r="DV541" s="62"/>
      <c r="DW541" s="62"/>
      <c r="DX541" s="62"/>
      <c r="DY541" s="62"/>
      <c r="DZ541" s="62"/>
      <c r="EA541" s="62"/>
      <c r="EB541" s="62"/>
      <c r="EC541" s="62"/>
      <c r="ED541" s="62"/>
      <c r="EE541" s="62"/>
      <c r="EF541" s="62"/>
      <c r="EG541" s="62"/>
      <c r="EH541" s="62"/>
      <c r="EI541" s="62"/>
      <c r="EJ541" s="62"/>
      <c r="EK541" s="62"/>
      <c r="EL541" s="62"/>
      <c r="EM541" s="62"/>
      <c r="EN541" s="62"/>
    </row>
    <row r="542" spans="43:144" ht="14.4" x14ac:dyDescent="0.3">
      <c r="AQ542" s="62"/>
      <c r="AR542"/>
      <c r="AS542"/>
      <c r="AT542"/>
      <c r="AU542"/>
      <c r="AV542"/>
      <c r="AW542"/>
      <c r="AX542"/>
      <c r="AY542"/>
      <c r="AZ542"/>
      <c r="BA542"/>
      <c r="BB542"/>
      <c r="BC542"/>
      <c r="BD542"/>
      <c r="BE542" s="62"/>
      <c r="BF542" s="62"/>
      <c r="BG542" s="62"/>
      <c r="BH542" s="62"/>
      <c r="BI542" s="62"/>
      <c r="BJ542" s="62"/>
      <c r="BK542" s="62"/>
      <c r="BL542" s="62"/>
      <c r="BM542" s="62"/>
      <c r="BN542" s="62"/>
      <c r="BO542" s="62"/>
      <c r="BP542" s="62"/>
      <c r="BQ542" s="62"/>
      <c r="BR542" s="62"/>
      <c r="BS542" s="62"/>
      <c r="BT542" s="62"/>
      <c r="BU542" s="62"/>
      <c r="BV542" s="62"/>
      <c r="BW542" s="62"/>
      <c r="BX542" s="62"/>
      <c r="BY542" s="62"/>
      <c r="BZ542" s="62"/>
      <c r="CA542" s="62"/>
      <c r="CB542" s="62"/>
      <c r="CC542" s="62"/>
      <c r="CD542" s="62"/>
      <c r="CE542" s="62"/>
      <c r="CF542" s="62"/>
      <c r="CG542" s="62"/>
      <c r="CH542" s="62"/>
      <c r="CI542" s="62"/>
      <c r="CJ542" s="62"/>
      <c r="CK542" s="62"/>
      <c r="CL542" s="62"/>
      <c r="CM542" s="62"/>
      <c r="CN542" s="62"/>
      <c r="CO542" s="62"/>
      <c r="CP542" s="62"/>
      <c r="CQ542" s="62"/>
      <c r="CR542" s="62"/>
      <c r="CS542" s="62"/>
      <c r="CT542" s="62"/>
      <c r="CU542" s="62"/>
      <c r="CV542" s="62"/>
      <c r="CW542" s="62"/>
      <c r="CX542" s="62"/>
      <c r="CY542" s="62"/>
      <c r="CZ542" s="62"/>
      <c r="DA542" s="62"/>
      <c r="DB542" s="62"/>
      <c r="DC542" s="62"/>
      <c r="DD542" s="62"/>
      <c r="DE542" s="62"/>
      <c r="DF542" s="62"/>
      <c r="DG542" s="62"/>
      <c r="DH542" s="62"/>
      <c r="DI542" s="62"/>
      <c r="DJ542" s="62"/>
      <c r="DK542" s="62"/>
      <c r="DL542" s="62"/>
      <c r="DM542" s="62"/>
      <c r="DN542" s="62"/>
      <c r="DO542" s="62"/>
      <c r="DP542" s="62"/>
      <c r="DQ542" s="62"/>
      <c r="DR542" s="62"/>
      <c r="DS542" s="62"/>
      <c r="DT542" s="62"/>
      <c r="DU542" s="62"/>
      <c r="DV542" s="62"/>
      <c r="DW542" s="62"/>
      <c r="DX542" s="62"/>
      <c r="DY542" s="62"/>
      <c r="DZ542" s="62"/>
      <c r="EA542" s="62"/>
      <c r="EB542" s="62"/>
      <c r="EC542" s="62"/>
      <c r="ED542" s="62"/>
      <c r="EE542" s="62"/>
      <c r="EF542" s="62"/>
      <c r="EG542" s="62"/>
      <c r="EH542" s="62"/>
      <c r="EI542" s="62"/>
      <c r="EJ542" s="62"/>
      <c r="EK542" s="62"/>
      <c r="EL542" s="62"/>
      <c r="EM542" s="62"/>
      <c r="EN542" s="62"/>
    </row>
    <row r="543" spans="43:144" ht="14.4" x14ac:dyDescent="0.3">
      <c r="AQ543" s="62"/>
      <c r="AR543"/>
      <c r="AS543"/>
      <c r="AT543"/>
      <c r="AU543"/>
      <c r="AV543"/>
      <c r="AW543"/>
      <c r="AX543"/>
      <c r="AY543"/>
      <c r="AZ543"/>
      <c r="BA543"/>
      <c r="BB543"/>
      <c r="BC543"/>
      <c r="BD543"/>
      <c r="BE543" s="62"/>
      <c r="BF543" s="62"/>
      <c r="BG543" s="62"/>
      <c r="BH543" s="62"/>
      <c r="BI543" s="62"/>
      <c r="BJ543" s="62"/>
      <c r="BK543" s="62"/>
      <c r="BL543" s="62"/>
      <c r="BM543" s="62"/>
      <c r="BN543" s="62"/>
      <c r="BO543" s="62"/>
      <c r="BP543" s="62"/>
      <c r="BQ543" s="62"/>
      <c r="BR543" s="62"/>
      <c r="BS543" s="62"/>
      <c r="BT543" s="62"/>
      <c r="BU543" s="62"/>
      <c r="BV543" s="62"/>
      <c r="BW543" s="62"/>
      <c r="BX543" s="62"/>
      <c r="BY543" s="62"/>
      <c r="BZ543" s="62"/>
      <c r="CA543" s="62"/>
      <c r="CB543" s="62"/>
      <c r="CC543" s="62"/>
      <c r="CD543" s="62"/>
      <c r="CE543" s="62"/>
      <c r="CF543" s="62"/>
      <c r="CG543" s="62"/>
      <c r="CH543" s="62"/>
      <c r="CI543" s="62"/>
      <c r="CJ543" s="62"/>
      <c r="CK543" s="62"/>
      <c r="CL543" s="62"/>
      <c r="CM543" s="62"/>
      <c r="CN543" s="62"/>
      <c r="CO543" s="62"/>
      <c r="CP543" s="62"/>
      <c r="CQ543" s="62"/>
      <c r="CR543" s="62"/>
      <c r="CS543" s="62"/>
      <c r="CT543" s="62"/>
      <c r="CU543" s="62"/>
      <c r="CV543" s="62"/>
      <c r="CW543" s="62"/>
      <c r="CX543" s="62"/>
      <c r="CY543" s="62"/>
      <c r="CZ543" s="62"/>
      <c r="DA543" s="62"/>
      <c r="DB543" s="62"/>
      <c r="DC543" s="62"/>
      <c r="DD543" s="62"/>
      <c r="DE543" s="62"/>
      <c r="DF543" s="62"/>
      <c r="DG543" s="62"/>
      <c r="DH543" s="62"/>
      <c r="DI543" s="62"/>
      <c r="DJ543" s="62"/>
      <c r="DK543" s="62"/>
      <c r="DL543" s="62"/>
      <c r="DM543" s="62"/>
      <c r="DN543" s="62"/>
      <c r="DO543" s="62"/>
      <c r="DP543" s="62"/>
      <c r="DQ543" s="62"/>
      <c r="DR543" s="62"/>
      <c r="DS543" s="62"/>
      <c r="DT543" s="62"/>
      <c r="DU543" s="62"/>
      <c r="DV543" s="62"/>
      <c r="DW543" s="62"/>
      <c r="DX543" s="62"/>
      <c r="DY543" s="62"/>
      <c r="DZ543" s="62"/>
      <c r="EA543" s="62"/>
      <c r="EB543" s="62"/>
      <c r="EC543" s="62"/>
      <c r="ED543" s="62"/>
      <c r="EE543" s="62"/>
      <c r="EF543" s="62"/>
      <c r="EG543" s="62"/>
      <c r="EH543" s="62"/>
      <c r="EI543" s="62"/>
      <c r="EJ543" s="62"/>
      <c r="EK543" s="62"/>
      <c r="EL543" s="62"/>
      <c r="EM543" s="62"/>
      <c r="EN543" s="62"/>
    </row>
    <row r="544" spans="43:144" ht="14.4" x14ac:dyDescent="0.3">
      <c r="AQ544" s="62"/>
      <c r="AR544"/>
      <c r="AS544"/>
      <c r="AT544"/>
      <c r="AU544"/>
      <c r="AV544"/>
      <c r="AW544"/>
      <c r="AX544"/>
      <c r="AY544"/>
      <c r="AZ544"/>
      <c r="BA544"/>
      <c r="BB544"/>
      <c r="BC544"/>
      <c r="BD544"/>
      <c r="BE544" s="62"/>
      <c r="BF544" s="62"/>
      <c r="BG544" s="62"/>
      <c r="BH544" s="62"/>
      <c r="BI544" s="62"/>
      <c r="BJ544" s="62"/>
      <c r="BK544" s="62"/>
      <c r="BL544" s="62"/>
      <c r="BM544" s="62"/>
      <c r="BN544" s="62"/>
      <c r="BO544" s="62"/>
      <c r="BP544" s="62"/>
      <c r="BQ544" s="62"/>
      <c r="BR544" s="62"/>
      <c r="BS544" s="62"/>
      <c r="BT544" s="62"/>
      <c r="BU544" s="62"/>
      <c r="BV544" s="62"/>
      <c r="BW544" s="62"/>
      <c r="BX544" s="62"/>
      <c r="BY544" s="62"/>
      <c r="BZ544" s="62"/>
      <c r="CA544" s="62"/>
      <c r="CB544" s="62"/>
      <c r="CC544" s="62"/>
      <c r="CD544" s="62"/>
      <c r="CE544" s="62"/>
      <c r="CF544" s="62"/>
      <c r="CG544" s="62"/>
      <c r="CH544" s="62"/>
      <c r="CI544" s="62"/>
      <c r="CJ544" s="62"/>
      <c r="CK544" s="62"/>
      <c r="CL544" s="62"/>
      <c r="CM544" s="62"/>
      <c r="CN544" s="62"/>
      <c r="CO544" s="62"/>
      <c r="CP544" s="62"/>
      <c r="CQ544" s="62"/>
      <c r="CR544" s="62"/>
      <c r="CS544" s="62"/>
      <c r="CT544" s="62"/>
      <c r="CU544" s="62"/>
      <c r="CV544" s="62"/>
      <c r="CW544" s="62"/>
      <c r="CX544" s="62"/>
      <c r="CY544" s="62"/>
      <c r="CZ544" s="62"/>
      <c r="DA544" s="62"/>
      <c r="DB544" s="62"/>
      <c r="DC544" s="62"/>
      <c r="DD544" s="62"/>
      <c r="DE544" s="62"/>
      <c r="DF544" s="62"/>
      <c r="DG544" s="62"/>
      <c r="DH544" s="62"/>
      <c r="DI544" s="62"/>
      <c r="DJ544" s="62"/>
      <c r="DK544" s="62"/>
      <c r="DL544" s="62"/>
      <c r="DM544" s="62"/>
      <c r="DN544" s="62"/>
      <c r="DO544" s="62"/>
      <c r="DP544" s="62"/>
      <c r="DQ544" s="62"/>
      <c r="DR544" s="62"/>
      <c r="DS544" s="62"/>
      <c r="DT544" s="62"/>
      <c r="DU544" s="62"/>
      <c r="DV544" s="62"/>
      <c r="DW544" s="62"/>
      <c r="DX544" s="62"/>
      <c r="DY544" s="62"/>
      <c r="DZ544" s="62"/>
      <c r="EA544" s="62"/>
      <c r="EB544" s="62"/>
      <c r="EC544" s="62"/>
      <c r="ED544" s="62"/>
      <c r="EE544" s="62"/>
      <c r="EF544" s="62"/>
      <c r="EG544" s="62"/>
      <c r="EH544" s="62"/>
      <c r="EI544" s="62"/>
      <c r="EJ544" s="62"/>
      <c r="EK544" s="62"/>
      <c r="EL544" s="62"/>
      <c r="EM544" s="62"/>
      <c r="EN544" s="62"/>
    </row>
    <row r="545" spans="43:144" ht="14.4" x14ac:dyDescent="0.3">
      <c r="AQ545" s="62"/>
      <c r="AR545"/>
      <c r="AS545"/>
      <c r="AT545"/>
      <c r="AU545"/>
      <c r="AV545"/>
      <c r="AW545"/>
      <c r="AX545"/>
      <c r="AY545"/>
      <c r="AZ545"/>
      <c r="BA545"/>
      <c r="BB545"/>
      <c r="BC545"/>
      <c r="BD545"/>
      <c r="BE545" s="62"/>
      <c r="BF545" s="62"/>
      <c r="BG545" s="62"/>
      <c r="BH545" s="62"/>
      <c r="BI545" s="62"/>
      <c r="BJ545" s="62"/>
      <c r="BK545" s="62"/>
      <c r="BL545" s="62"/>
      <c r="BM545" s="62"/>
      <c r="BN545" s="62"/>
      <c r="BO545" s="62"/>
      <c r="BP545" s="62"/>
      <c r="BQ545" s="62"/>
      <c r="BR545" s="62"/>
      <c r="BS545" s="62"/>
      <c r="BT545" s="62"/>
      <c r="BU545" s="62"/>
      <c r="BV545" s="62"/>
      <c r="BW545" s="62"/>
      <c r="BX545" s="62"/>
      <c r="BY545" s="62"/>
      <c r="BZ545" s="62"/>
      <c r="CA545" s="62"/>
      <c r="CB545" s="62"/>
      <c r="CC545" s="62"/>
      <c r="CD545" s="62"/>
      <c r="CE545" s="62"/>
      <c r="CF545" s="62"/>
      <c r="CG545" s="62"/>
      <c r="CH545" s="62"/>
      <c r="CI545" s="62"/>
      <c r="CJ545" s="62"/>
      <c r="CK545" s="62"/>
      <c r="CL545" s="62"/>
      <c r="CM545" s="62"/>
      <c r="CN545" s="62"/>
      <c r="CO545" s="62"/>
      <c r="CP545" s="62"/>
      <c r="CQ545" s="62"/>
      <c r="CR545" s="62"/>
      <c r="CS545" s="62"/>
      <c r="CT545" s="62"/>
      <c r="CU545" s="62"/>
      <c r="CV545" s="62"/>
      <c r="CW545" s="62"/>
      <c r="CX545" s="62"/>
      <c r="CY545" s="62"/>
      <c r="CZ545" s="62"/>
      <c r="DA545" s="62"/>
      <c r="DB545" s="62"/>
      <c r="DC545" s="62"/>
      <c r="DD545" s="62"/>
      <c r="DE545" s="62"/>
      <c r="DF545" s="62"/>
      <c r="DG545" s="62"/>
      <c r="DH545" s="62"/>
      <c r="DI545" s="62"/>
      <c r="DJ545" s="62"/>
      <c r="DK545" s="62"/>
      <c r="DL545" s="62"/>
      <c r="DM545" s="62"/>
      <c r="DN545" s="62"/>
      <c r="DO545" s="62"/>
      <c r="DP545" s="62"/>
      <c r="DQ545" s="62"/>
      <c r="DR545" s="62"/>
      <c r="DS545" s="62"/>
      <c r="DT545" s="62"/>
      <c r="DU545" s="62"/>
      <c r="DV545" s="62"/>
      <c r="DW545" s="62"/>
      <c r="DX545" s="62"/>
      <c r="DY545" s="62"/>
      <c r="DZ545" s="62"/>
      <c r="EA545" s="62"/>
      <c r="EB545" s="62"/>
      <c r="EC545" s="62"/>
      <c r="ED545" s="62"/>
      <c r="EE545" s="62"/>
      <c r="EF545" s="62"/>
      <c r="EG545" s="62"/>
      <c r="EH545" s="62"/>
      <c r="EI545" s="62"/>
      <c r="EJ545" s="62"/>
      <c r="EK545" s="62"/>
      <c r="EL545" s="62"/>
      <c r="EM545" s="62"/>
      <c r="EN545" s="62"/>
    </row>
    <row r="546" spans="43:144" ht="14.4" x14ac:dyDescent="0.3">
      <c r="AQ546" s="62"/>
      <c r="AR546"/>
      <c r="AS546"/>
      <c r="AT546"/>
      <c r="AU546"/>
      <c r="AV546"/>
      <c r="AW546"/>
      <c r="AX546"/>
      <c r="AY546"/>
      <c r="AZ546"/>
      <c r="BA546"/>
      <c r="BB546"/>
      <c r="BC546"/>
      <c r="BD546"/>
      <c r="BE546" s="62"/>
      <c r="BF546" s="62"/>
      <c r="BG546" s="62"/>
      <c r="BH546" s="62"/>
      <c r="BI546" s="62"/>
      <c r="BJ546" s="62"/>
      <c r="BK546" s="62"/>
      <c r="BL546" s="62"/>
      <c r="BM546" s="62"/>
      <c r="BN546" s="62"/>
      <c r="BO546" s="62"/>
      <c r="BP546" s="62"/>
      <c r="BQ546" s="62"/>
      <c r="BR546" s="62"/>
      <c r="BS546" s="62"/>
      <c r="BT546" s="62"/>
      <c r="BU546" s="62"/>
      <c r="BV546" s="62"/>
      <c r="BW546" s="62"/>
      <c r="BX546" s="62"/>
      <c r="BY546" s="62"/>
      <c r="BZ546" s="62"/>
      <c r="CA546" s="62"/>
      <c r="CB546" s="62"/>
      <c r="CC546" s="62"/>
      <c r="CD546" s="62"/>
      <c r="CE546" s="62"/>
      <c r="CF546" s="62"/>
      <c r="CG546" s="62"/>
      <c r="CH546" s="62"/>
      <c r="CI546" s="62"/>
      <c r="CJ546" s="62"/>
      <c r="CK546" s="62"/>
      <c r="CL546" s="62"/>
      <c r="CM546" s="62"/>
      <c r="CN546" s="62"/>
      <c r="CO546" s="62"/>
      <c r="CP546" s="62"/>
      <c r="CQ546" s="62"/>
      <c r="CR546" s="62"/>
      <c r="CS546" s="62"/>
      <c r="CT546" s="62"/>
      <c r="CU546" s="62"/>
      <c r="CV546" s="62"/>
      <c r="CW546" s="62"/>
      <c r="CX546" s="62"/>
      <c r="CY546" s="62"/>
      <c r="CZ546" s="62"/>
      <c r="DA546" s="62"/>
      <c r="DB546" s="62"/>
      <c r="DC546" s="62"/>
      <c r="DD546" s="62"/>
      <c r="DE546" s="62"/>
      <c r="DF546" s="62"/>
      <c r="DG546" s="62"/>
      <c r="DH546" s="62"/>
      <c r="DI546" s="62"/>
      <c r="DJ546" s="62"/>
      <c r="DK546" s="62"/>
      <c r="DL546" s="62"/>
      <c r="DM546" s="62"/>
      <c r="DN546" s="62"/>
      <c r="DO546" s="62"/>
      <c r="DP546" s="62"/>
      <c r="DQ546" s="62"/>
      <c r="DR546" s="62"/>
      <c r="DS546" s="62"/>
      <c r="DT546" s="62"/>
      <c r="DU546" s="62"/>
      <c r="DV546" s="62"/>
      <c r="DW546" s="62"/>
      <c r="DX546" s="62"/>
      <c r="DY546" s="62"/>
      <c r="DZ546" s="62"/>
      <c r="EA546" s="62"/>
      <c r="EB546" s="62"/>
      <c r="EC546" s="62"/>
      <c r="ED546" s="62"/>
      <c r="EE546" s="62"/>
      <c r="EF546" s="62"/>
      <c r="EG546" s="62"/>
      <c r="EH546" s="62"/>
      <c r="EI546" s="62"/>
      <c r="EJ546" s="62"/>
      <c r="EK546" s="62"/>
      <c r="EL546" s="62"/>
      <c r="EM546" s="62"/>
      <c r="EN546" s="62"/>
    </row>
    <row r="547" spans="43:144" ht="14.4" x14ac:dyDescent="0.3">
      <c r="AQ547" s="62"/>
      <c r="AR547"/>
      <c r="AS547"/>
      <c r="AT547"/>
      <c r="AU547"/>
      <c r="AV547"/>
      <c r="AW547"/>
      <c r="AX547"/>
      <c r="AY547"/>
      <c r="AZ547"/>
      <c r="BA547"/>
      <c r="BB547"/>
      <c r="BC547"/>
      <c r="BD547"/>
      <c r="BE547" s="62"/>
      <c r="BF547" s="62"/>
      <c r="BG547" s="62"/>
      <c r="BH547" s="62"/>
      <c r="BI547" s="62"/>
      <c r="BJ547" s="62"/>
      <c r="BK547" s="62"/>
      <c r="BL547" s="62"/>
      <c r="BM547" s="62"/>
      <c r="BN547" s="62"/>
      <c r="BO547" s="62"/>
      <c r="BP547" s="62"/>
      <c r="BQ547" s="62"/>
      <c r="BR547" s="62"/>
      <c r="BS547" s="62"/>
      <c r="BT547" s="62"/>
      <c r="BU547" s="62"/>
      <c r="BV547" s="62"/>
      <c r="BW547" s="62"/>
      <c r="BX547" s="62"/>
      <c r="BY547" s="62"/>
      <c r="BZ547" s="62"/>
      <c r="CA547" s="62"/>
      <c r="CB547" s="62"/>
      <c r="CC547" s="62"/>
      <c r="CD547" s="62"/>
      <c r="CE547" s="62"/>
      <c r="CF547" s="62"/>
      <c r="CG547" s="62"/>
      <c r="CH547" s="62"/>
      <c r="CI547" s="62"/>
      <c r="CJ547" s="62"/>
      <c r="CK547" s="62"/>
      <c r="CL547" s="62"/>
      <c r="CM547" s="62"/>
      <c r="CN547" s="62"/>
      <c r="CO547" s="62"/>
      <c r="CP547" s="62"/>
      <c r="CQ547" s="62"/>
      <c r="CR547" s="62"/>
      <c r="CS547" s="62"/>
      <c r="CT547" s="62"/>
      <c r="CU547" s="62"/>
      <c r="CV547" s="62"/>
      <c r="CW547" s="62"/>
      <c r="CX547" s="62"/>
      <c r="CY547" s="62"/>
      <c r="CZ547" s="62"/>
      <c r="DA547" s="62"/>
      <c r="DB547" s="62"/>
      <c r="DC547" s="62"/>
      <c r="DD547" s="62"/>
      <c r="DE547" s="62"/>
      <c r="DF547" s="62"/>
      <c r="DG547" s="62"/>
      <c r="DH547" s="62"/>
      <c r="DI547" s="62"/>
      <c r="DJ547" s="62"/>
      <c r="DK547" s="62"/>
      <c r="DL547" s="62"/>
      <c r="DM547" s="62"/>
      <c r="DN547" s="62"/>
      <c r="DO547" s="62"/>
      <c r="DP547" s="62"/>
      <c r="DQ547" s="62"/>
      <c r="DR547" s="62"/>
      <c r="DS547" s="62"/>
      <c r="DT547" s="62"/>
      <c r="DU547" s="62"/>
      <c r="DV547" s="62"/>
      <c r="DW547" s="62"/>
      <c r="DX547" s="62"/>
      <c r="DY547" s="62"/>
      <c r="DZ547" s="62"/>
      <c r="EA547" s="62"/>
      <c r="EB547" s="62"/>
      <c r="EC547" s="62"/>
      <c r="ED547" s="62"/>
      <c r="EE547" s="62"/>
      <c r="EF547" s="62"/>
      <c r="EG547" s="62"/>
      <c r="EH547" s="62"/>
      <c r="EI547" s="62"/>
      <c r="EJ547" s="62"/>
      <c r="EK547" s="62"/>
      <c r="EL547" s="62"/>
      <c r="EM547" s="62"/>
      <c r="EN547" s="62"/>
    </row>
    <row r="548" spans="43:144" ht="14.4" x14ac:dyDescent="0.3">
      <c r="AQ548" s="62"/>
      <c r="AR548"/>
      <c r="AS548"/>
      <c r="AT548"/>
      <c r="AU548"/>
      <c r="AV548"/>
      <c r="AW548"/>
      <c r="AX548"/>
      <c r="AY548"/>
      <c r="AZ548"/>
      <c r="BA548"/>
      <c r="BB548"/>
      <c r="BC548"/>
      <c r="BD548"/>
      <c r="BE548" s="62"/>
      <c r="BF548" s="62"/>
      <c r="BG548" s="62"/>
      <c r="BH548" s="62"/>
      <c r="BI548" s="62"/>
      <c r="BJ548" s="62"/>
      <c r="BK548" s="62"/>
      <c r="BL548" s="62"/>
      <c r="BM548" s="62"/>
      <c r="BN548" s="62"/>
      <c r="BO548" s="62"/>
      <c r="BP548" s="62"/>
      <c r="BQ548" s="62"/>
      <c r="BR548" s="62"/>
      <c r="BS548" s="62"/>
      <c r="BT548" s="62"/>
      <c r="BU548" s="62"/>
      <c r="BV548" s="62"/>
      <c r="BW548" s="62"/>
      <c r="BX548" s="62"/>
      <c r="BY548" s="62"/>
      <c r="BZ548" s="62"/>
      <c r="CA548" s="62"/>
      <c r="CB548" s="62"/>
      <c r="CC548" s="62"/>
      <c r="CD548" s="62"/>
      <c r="CE548" s="62"/>
      <c r="CF548" s="62"/>
      <c r="CG548" s="62"/>
      <c r="CH548" s="62"/>
      <c r="CI548" s="62"/>
      <c r="CJ548" s="62"/>
      <c r="CK548" s="62"/>
      <c r="CL548" s="62"/>
      <c r="CM548" s="62"/>
      <c r="CN548" s="62"/>
      <c r="CO548" s="62"/>
      <c r="CP548" s="62"/>
      <c r="CQ548" s="62"/>
      <c r="CR548" s="62"/>
      <c r="CS548" s="62"/>
      <c r="CT548" s="62"/>
      <c r="CU548" s="62"/>
      <c r="CV548" s="62"/>
      <c r="CW548" s="62"/>
      <c r="CX548" s="62"/>
      <c r="CY548" s="62"/>
      <c r="CZ548" s="62"/>
      <c r="DA548" s="62"/>
      <c r="DB548" s="62"/>
      <c r="DC548" s="62"/>
      <c r="DD548" s="62"/>
      <c r="DE548" s="62"/>
      <c r="DF548" s="62"/>
      <c r="DG548" s="62"/>
      <c r="DH548" s="62"/>
      <c r="DI548" s="62"/>
      <c r="DJ548" s="62"/>
      <c r="DK548" s="62"/>
      <c r="DL548" s="62"/>
      <c r="DM548" s="62"/>
      <c r="DN548" s="62"/>
      <c r="DO548" s="62"/>
      <c r="DP548" s="62"/>
      <c r="DQ548" s="62"/>
      <c r="DR548" s="62"/>
      <c r="DS548" s="62"/>
      <c r="DT548" s="62"/>
      <c r="DU548" s="62"/>
      <c r="DV548" s="62"/>
      <c r="DW548" s="62"/>
      <c r="DX548" s="62"/>
      <c r="DY548" s="62"/>
      <c r="DZ548" s="62"/>
      <c r="EA548" s="62"/>
      <c r="EB548" s="62"/>
      <c r="EC548" s="62"/>
      <c r="ED548" s="62"/>
      <c r="EE548" s="62"/>
      <c r="EF548" s="62"/>
      <c r="EG548" s="62"/>
      <c r="EH548" s="62"/>
      <c r="EI548" s="62"/>
      <c r="EJ548" s="62"/>
      <c r="EK548" s="62"/>
      <c r="EL548" s="62"/>
      <c r="EM548" s="62"/>
      <c r="EN548" s="62"/>
    </row>
    <row r="549" spans="43:144" ht="14.4" x14ac:dyDescent="0.3">
      <c r="AQ549" s="62"/>
      <c r="AR549"/>
      <c r="AS549"/>
      <c r="AT549"/>
      <c r="AU549"/>
      <c r="AV549"/>
      <c r="AW549"/>
      <c r="AX549"/>
      <c r="AY549"/>
      <c r="AZ549"/>
      <c r="BA549"/>
      <c r="BB549"/>
      <c r="BC549"/>
      <c r="BD549"/>
      <c r="BE549" s="62"/>
      <c r="BF549" s="62"/>
      <c r="BG549" s="62"/>
      <c r="BH549" s="62"/>
      <c r="BI549" s="62"/>
      <c r="BJ549" s="62"/>
      <c r="BK549" s="62"/>
      <c r="BL549" s="62"/>
      <c r="BM549" s="62"/>
      <c r="BN549" s="62"/>
      <c r="BO549" s="62"/>
      <c r="BP549" s="62"/>
      <c r="BQ549" s="62"/>
      <c r="BR549" s="62"/>
      <c r="BS549" s="62"/>
      <c r="BT549" s="62"/>
      <c r="BU549" s="62"/>
      <c r="BV549" s="62"/>
      <c r="BW549" s="62"/>
      <c r="BX549" s="62"/>
      <c r="BY549" s="62"/>
      <c r="BZ549" s="62"/>
      <c r="CA549" s="62"/>
      <c r="CB549" s="62"/>
      <c r="CC549" s="62"/>
      <c r="CD549" s="62"/>
      <c r="CE549" s="62"/>
      <c r="CF549" s="62"/>
      <c r="CG549" s="62"/>
      <c r="CH549" s="62"/>
      <c r="CI549" s="62"/>
      <c r="CJ549" s="62"/>
      <c r="CK549" s="62"/>
      <c r="CL549" s="62"/>
      <c r="CM549" s="62"/>
      <c r="CN549" s="62"/>
      <c r="CO549" s="62"/>
      <c r="CP549" s="62"/>
      <c r="CQ549" s="62"/>
      <c r="CR549" s="62"/>
      <c r="CS549" s="62"/>
      <c r="CT549" s="62"/>
      <c r="CU549" s="62"/>
      <c r="CV549" s="62"/>
      <c r="CW549" s="62"/>
      <c r="CX549" s="62"/>
      <c r="CY549" s="62"/>
      <c r="CZ549" s="62"/>
      <c r="DA549" s="62"/>
      <c r="DB549" s="62"/>
      <c r="DC549" s="62"/>
      <c r="DD549" s="62"/>
      <c r="DE549" s="62"/>
      <c r="DF549" s="62"/>
      <c r="DG549" s="62"/>
      <c r="DH549" s="62"/>
      <c r="DI549" s="62"/>
      <c r="DJ549" s="62"/>
      <c r="DK549" s="62"/>
      <c r="DL549" s="62"/>
      <c r="DM549" s="62"/>
      <c r="DN549" s="62"/>
      <c r="DO549" s="62"/>
      <c r="DP549" s="62"/>
      <c r="DQ549" s="62"/>
      <c r="DR549" s="62"/>
      <c r="DS549" s="62"/>
      <c r="DT549" s="62"/>
      <c r="DU549" s="62"/>
      <c r="DV549" s="62"/>
      <c r="DW549" s="62"/>
      <c r="DX549" s="62"/>
      <c r="DY549" s="62"/>
      <c r="DZ549" s="62"/>
      <c r="EA549" s="62"/>
      <c r="EB549" s="62"/>
      <c r="EC549" s="62"/>
      <c r="ED549" s="62"/>
      <c r="EE549" s="62"/>
      <c r="EF549" s="62"/>
      <c r="EG549" s="62"/>
      <c r="EH549" s="62"/>
      <c r="EI549" s="62"/>
      <c r="EJ549" s="62"/>
      <c r="EK549" s="62"/>
      <c r="EL549" s="62"/>
      <c r="EM549" s="62"/>
      <c r="EN549" s="62"/>
    </row>
    <row r="550" spans="43:144" ht="14.4" x14ac:dyDescent="0.3">
      <c r="AQ550" s="62"/>
      <c r="AR550"/>
      <c r="AS550"/>
      <c r="AT550"/>
      <c r="AU550"/>
      <c r="AV550"/>
      <c r="AW550"/>
      <c r="AX550"/>
      <c r="AY550"/>
      <c r="AZ550"/>
      <c r="BA550"/>
      <c r="BB550"/>
      <c r="BC550"/>
      <c r="BD550"/>
      <c r="BE550" s="62"/>
      <c r="BF550" s="62"/>
      <c r="BG550" s="62"/>
      <c r="BH550" s="62"/>
      <c r="BI550" s="62"/>
      <c r="BJ550" s="62"/>
      <c r="BK550" s="62"/>
      <c r="BL550" s="62"/>
      <c r="BM550" s="62"/>
      <c r="BN550" s="62"/>
      <c r="BO550" s="62"/>
      <c r="BP550" s="62"/>
      <c r="BQ550" s="62"/>
      <c r="BR550" s="62"/>
      <c r="BS550" s="62"/>
      <c r="BT550" s="62"/>
      <c r="BU550" s="62"/>
      <c r="BV550" s="62"/>
      <c r="BW550" s="62"/>
      <c r="BX550" s="62"/>
      <c r="BY550" s="62"/>
      <c r="BZ550" s="62"/>
      <c r="CA550" s="62"/>
      <c r="CB550" s="62"/>
      <c r="CC550" s="62"/>
      <c r="CD550" s="62"/>
      <c r="CE550" s="62"/>
      <c r="CF550" s="62"/>
      <c r="CG550" s="62"/>
      <c r="CH550" s="62"/>
      <c r="CI550" s="62"/>
      <c r="CJ550" s="62"/>
      <c r="CK550" s="62"/>
      <c r="CL550" s="62"/>
      <c r="CM550" s="62"/>
      <c r="CN550" s="62"/>
      <c r="CO550" s="62"/>
      <c r="CP550" s="62"/>
      <c r="CQ550" s="62"/>
      <c r="CR550" s="62"/>
      <c r="CS550" s="62"/>
      <c r="CT550" s="62"/>
      <c r="CU550" s="62"/>
      <c r="CV550" s="62"/>
      <c r="CW550" s="62"/>
      <c r="CX550" s="62"/>
      <c r="CY550" s="62"/>
      <c r="CZ550" s="62"/>
      <c r="DA550" s="62"/>
      <c r="DB550" s="62"/>
      <c r="DC550" s="62"/>
      <c r="DD550" s="62"/>
      <c r="DE550" s="62"/>
      <c r="DF550" s="62"/>
      <c r="DG550" s="62"/>
      <c r="DH550" s="62"/>
      <c r="DI550" s="62"/>
      <c r="DJ550" s="62"/>
      <c r="DK550" s="62"/>
      <c r="DL550" s="62"/>
      <c r="DM550" s="62"/>
      <c r="DN550" s="62"/>
      <c r="DO550" s="62"/>
      <c r="DP550" s="62"/>
      <c r="DQ550" s="62"/>
      <c r="DR550" s="62"/>
      <c r="DS550" s="62"/>
      <c r="DT550" s="62"/>
      <c r="DU550" s="62"/>
      <c r="DV550" s="62"/>
      <c r="DW550" s="62"/>
      <c r="DX550" s="62"/>
      <c r="DY550" s="62"/>
      <c r="DZ550" s="62"/>
      <c r="EA550" s="62"/>
      <c r="EB550" s="62"/>
      <c r="EC550" s="62"/>
      <c r="ED550" s="62"/>
      <c r="EE550" s="62"/>
      <c r="EF550" s="62"/>
      <c r="EG550" s="62"/>
      <c r="EH550" s="62"/>
      <c r="EI550" s="62"/>
      <c r="EJ550" s="62"/>
      <c r="EK550" s="62"/>
      <c r="EL550" s="62"/>
      <c r="EM550" s="62"/>
      <c r="EN550" s="62"/>
    </row>
    <row r="551" spans="43:144" ht="14.4" x14ac:dyDescent="0.3">
      <c r="AQ551" s="62"/>
      <c r="AR551"/>
      <c r="AS551"/>
      <c r="AT551"/>
      <c r="AU551"/>
      <c r="AV551"/>
      <c r="AW551"/>
      <c r="AX551"/>
      <c r="AY551"/>
      <c r="AZ551"/>
      <c r="BA551"/>
      <c r="BB551"/>
      <c r="BC551"/>
      <c r="BD551"/>
      <c r="BE551" s="62"/>
      <c r="BF551" s="62"/>
      <c r="BG551" s="62"/>
      <c r="BH551" s="62"/>
      <c r="BI551" s="62"/>
      <c r="BJ551" s="62"/>
      <c r="BK551" s="62"/>
      <c r="BL551" s="62"/>
      <c r="BM551" s="62"/>
      <c r="BN551" s="62"/>
      <c r="BO551" s="62"/>
      <c r="BP551" s="62"/>
      <c r="BQ551" s="62"/>
      <c r="BR551" s="62"/>
      <c r="BS551" s="62"/>
      <c r="BT551" s="62"/>
      <c r="BU551" s="62"/>
      <c r="BV551" s="62"/>
      <c r="BW551" s="62"/>
      <c r="BX551" s="62"/>
      <c r="BY551" s="62"/>
      <c r="BZ551" s="62"/>
      <c r="CA551" s="62"/>
      <c r="CB551" s="62"/>
      <c r="CC551" s="62"/>
      <c r="CD551" s="62"/>
      <c r="CE551" s="62"/>
      <c r="CF551" s="62"/>
      <c r="CG551" s="62"/>
      <c r="CH551" s="62"/>
      <c r="CI551" s="62"/>
      <c r="CJ551" s="62"/>
      <c r="CK551" s="62"/>
      <c r="CL551" s="62"/>
      <c r="CM551" s="62"/>
      <c r="CN551" s="62"/>
      <c r="CO551" s="62"/>
      <c r="CP551" s="62"/>
      <c r="CQ551" s="62"/>
      <c r="CR551" s="62"/>
      <c r="CS551" s="62"/>
      <c r="CT551" s="62"/>
      <c r="CU551" s="62"/>
      <c r="CV551" s="62"/>
      <c r="CW551" s="62"/>
      <c r="CX551" s="62"/>
      <c r="CY551" s="62"/>
      <c r="CZ551" s="62"/>
      <c r="DA551" s="62"/>
      <c r="DB551" s="62"/>
      <c r="DC551" s="62"/>
      <c r="DD551" s="62"/>
      <c r="DE551" s="62"/>
      <c r="DF551" s="62"/>
      <c r="DG551" s="62"/>
      <c r="DH551" s="62"/>
      <c r="DI551" s="62"/>
      <c r="DJ551" s="62"/>
      <c r="DK551" s="62"/>
      <c r="DL551" s="62"/>
      <c r="DM551" s="62"/>
      <c r="DN551" s="62"/>
      <c r="DO551" s="62"/>
      <c r="DP551" s="62"/>
      <c r="DQ551" s="62"/>
      <c r="DR551" s="62"/>
      <c r="DS551" s="62"/>
      <c r="DT551" s="62"/>
      <c r="DU551" s="62"/>
      <c r="DV551" s="62"/>
      <c r="DW551" s="62"/>
      <c r="DX551" s="62"/>
      <c r="DY551" s="62"/>
      <c r="DZ551" s="62"/>
      <c r="EA551" s="62"/>
      <c r="EB551" s="62"/>
      <c r="EC551" s="62"/>
      <c r="ED551" s="62"/>
      <c r="EE551" s="62"/>
      <c r="EF551" s="62"/>
      <c r="EG551" s="62"/>
      <c r="EH551" s="62"/>
      <c r="EI551" s="62"/>
      <c r="EJ551" s="62"/>
      <c r="EK551" s="62"/>
      <c r="EL551" s="62"/>
      <c r="EM551" s="62"/>
      <c r="EN551" s="62"/>
    </row>
    <row r="552" spans="43:144" ht="14.4" x14ac:dyDescent="0.3">
      <c r="AQ552" s="62"/>
      <c r="AR552"/>
      <c r="AS552"/>
      <c r="AT552"/>
      <c r="AU552"/>
      <c r="AV552"/>
      <c r="AW552"/>
      <c r="AX552"/>
      <c r="AY552"/>
      <c r="AZ552"/>
      <c r="BA552"/>
      <c r="BB552"/>
      <c r="BC552"/>
      <c r="BD552"/>
      <c r="BE552" s="62"/>
      <c r="BF552" s="62"/>
      <c r="BG552" s="62"/>
      <c r="BH552" s="62"/>
      <c r="BI552" s="62"/>
      <c r="BJ552" s="62"/>
      <c r="BK552" s="62"/>
      <c r="BL552" s="62"/>
      <c r="BM552" s="62"/>
      <c r="BN552" s="62"/>
      <c r="BO552" s="62"/>
      <c r="BP552" s="62"/>
      <c r="BQ552" s="62"/>
      <c r="BR552" s="62"/>
      <c r="BS552" s="62"/>
      <c r="BT552" s="62"/>
      <c r="BU552" s="62"/>
      <c r="BV552" s="62"/>
      <c r="BW552" s="62"/>
      <c r="BX552" s="62"/>
      <c r="BY552" s="62"/>
      <c r="BZ552" s="62"/>
      <c r="CA552" s="62"/>
      <c r="CB552" s="62"/>
      <c r="CC552" s="62"/>
      <c r="CD552" s="62"/>
      <c r="CE552" s="62"/>
      <c r="CF552" s="62"/>
      <c r="CG552" s="62"/>
      <c r="CH552" s="62"/>
      <c r="CI552" s="62"/>
      <c r="CJ552" s="62"/>
      <c r="CK552" s="62"/>
      <c r="CL552" s="62"/>
      <c r="CM552" s="62"/>
      <c r="CN552" s="62"/>
      <c r="CO552" s="62"/>
      <c r="CP552" s="62"/>
      <c r="CQ552" s="62"/>
      <c r="CR552" s="62"/>
      <c r="CS552" s="62"/>
      <c r="CT552" s="62"/>
      <c r="CU552" s="62"/>
      <c r="CV552" s="62"/>
      <c r="CW552" s="62"/>
      <c r="CX552" s="62"/>
      <c r="CY552" s="62"/>
      <c r="CZ552" s="62"/>
      <c r="DA552" s="62"/>
      <c r="DB552" s="62"/>
      <c r="DC552" s="62"/>
      <c r="DD552" s="62"/>
      <c r="DE552" s="62"/>
      <c r="DF552" s="62"/>
      <c r="DG552" s="62"/>
      <c r="DH552" s="62"/>
      <c r="DI552" s="62"/>
      <c r="DJ552" s="62"/>
      <c r="DK552" s="62"/>
      <c r="DL552" s="62"/>
      <c r="DM552" s="62"/>
      <c r="DN552" s="62"/>
      <c r="DO552" s="62"/>
      <c r="DP552" s="62"/>
      <c r="DQ552" s="62"/>
      <c r="DR552" s="62"/>
      <c r="DS552" s="62"/>
      <c r="DT552" s="62"/>
      <c r="DU552" s="62"/>
      <c r="DV552" s="62"/>
      <c r="DW552" s="62"/>
      <c r="DX552" s="62"/>
      <c r="DY552" s="62"/>
      <c r="DZ552" s="62"/>
      <c r="EA552" s="62"/>
      <c r="EB552" s="62"/>
      <c r="EC552" s="62"/>
      <c r="ED552" s="62"/>
      <c r="EE552" s="62"/>
      <c r="EF552" s="62"/>
      <c r="EG552" s="62"/>
      <c r="EH552" s="62"/>
      <c r="EI552" s="62"/>
      <c r="EJ552" s="62"/>
      <c r="EK552" s="62"/>
      <c r="EL552" s="62"/>
      <c r="EM552" s="62"/>
      <c r="EN552" s="62"/>
    </row>
    <row r="553" spans="43:144" ht="14.4" x14ac:dyDescent="0.3">
      <c r="AQ553" s="62"/>
      <c r="AR553"/>
      <c r="AS553"/>
      <c r="AT553"/>
      <c r="AU553"/>
      <c r="AV553"/>
      <c r="AW553"/>
      <c r="AX553"/>
      <c r="AY553"/>
      <c r="AZ553"/>
      <c r="BA553"/>
      <c r="BB553"/>
      <c r="BC553"/>
      <c r="BD553"/>
      <c r="BE553" s="62"/>
      <c r="BF553" s="62"/>
      <c r="BG553" s="62"/>
      <c r="BH553" s="62"/>
      <c r="BI553" s="62"/>
      <c r="BJ553" s="62"/>
      <c r="BK553" s="62"/>
      <c r="BL553" s="62"/>
      <c r="BM553" s="62"/>
      <c r="BN553" s="62"/>
      <c r="BO553" s="62"/>
      <c r="BP553" s="62"/>
      <c r="BQ553" s="62"/>
      <c r="BR553" s="62"/>
      <c r="BS553" s="62"/>
      <c r="BT553" s="62"/>
      <c r="BU553" s="62"/>
      <c r="BV553" s="62"/>
      <c r="BW553" s="62"/>
      <c r="BX553" s="62"/>
      <c r="BY553" s="62"/>
      <c r="BZ553" s="62"/>
      <c r="CA553" s="62"/>
      <c r="CB553" s="62"/>
      <c r="CC553" s="62"/>
      <c r="CD553" s="62"/>
      <c r="CE553" s="62"/>
      <c r="CF553" s="62"/>
      <c r="CG553" s="62"/>
      <c r="CH553" s="62"/>
      <c r="CI553" s="62"/>
      <c r="CJ553" s="62"/>
      <c r="CK553" s="62"/>
      <c r="CL553" s="62"/>
      <c r="CM553" s="62"/>
      <c r="CN553" s="62"/>
      <c r="CO553" s="62"/>
      <c r="CP553" s="62"/>
      <c r="CQ553" s="62"/>
      <c r="CR553" s="62"/>
      <c r="CS553" s="62"/>
      <c r="CT553" s="62"/>
      <c r="CU553" s="62"/>
      <c r="CV553" s="62"/>
      <c r="CW553" s="62"/>
      <c r="CX553" s="62"/>
      <c r="CY553" s="62"/>
      <c r="CZ553" s="62"/>
      <c r="DA553" s="62"/>
      <c r="DB553" s="62"/>
      <c r="DC553" s="62"/>
      <c r="DD553" s="62"/>
      <c r="DE553" s="62"/>
      <c r="DF553" s="62"/>
      <c r="DG553" s="62"/>
      <c r="DH553" s="62"/>
      <c r="DI553" s="62"/>
      <c r="DJ553" s="62"/>
      <c r="DK553" s="62"/>
      <c r="DL553" s="62"/>
      <c r="DM553" s="62"/>
      <c r="DN553" s="62"/>
      <c r="DO553" s="62"/>
      <c r="DP553" s="62"/>
      <c r="DQ553" s="62"/>
      <c r="DR553" s="62"/>
      <c r="DS553" s="62"/>
      <c r="DT553" s="62"/>
      <c r="DU553" s="62"/>
      <c r="DV553" s="62"/>
      <c r="DW553" s="62"/>
      <c r="DX553" s="62"/>
      <c r="DY553" s="62"/>
      <c r="DZ553" s="62"/>
      <c r="EA553" s="62"/>
      <c r="EB553" s="62"/>
      <c r="EC553" s="62"/>
      <c r="ED553" s="62"/>
      <c r="EE553" s="62"/>
      <c r="EF553" s="62"/>
      <c r="EG553" s="62"/>
      <c r="EH553" s="62"/>
      <c r="EI553" s="62"/>
      <c r="EJ553" s="62"/>
      <c r="EK553" s="62"/>
      <c r="EL553" s="62"/>
      <c r="EM553" s="62"/>
      <c r="EN553" s="62"/>
    </row>
    <row r="554" spans="43:144" ht="14.4" x14ac:dyDescent="0.3">
      <c r="AQ554" s="62"/>
      <c r="AR554"/>
      <c r="AS554"/>
      <c r="AT554"/>
      <c r="AU554"/>
      <c r="AV554"/>
      <c r="AW554"/>
      <c r="AX554"/>
      <c r="AY554"/>
      <c r="AZ554"/>
      <c r="BA554"/>
      <c r="BB554"/>
      <c r="BC554"/>
      <c r="BD554"/>
      <c r="BE554" s="62"/>
      <c r="BF554" s="62"/>
      <c r="BG554" s="62"/>
      <c r="BH554" s="62"/>
      <c r="BI554" s="62"/>
      <c r="BJ554" s="62"/>
      <c r="BK554" s="62"/>
      <c r="BL554" s="62"/>
      <c r="BM554" s="62"/>
      <c r="BN554" s="62"/>
      <c r="BO554" s="62"/>
      <c r="BP554" s="62"/>
      <c r="BQ554" s="62"/>
      <c r="BR554" s="62"/>
      <c r="BS554" s="62"/>
      <c r="BT554" s="62"/>
      <c r="BU554" s="62"/>
      <c r="BV554" s="62"/>
      <c r="BW554" s="62"/>
      <c r="BX554" s="62"/>
      <c r="BY554" s="62"/>
      <c r="BZ554" s="62"/>
      <c r="CA554" s="62"/>
      <c r="CB554" s="62"/>
      <c r="CC554" s="62"/>
      <c r="CD554" s="62"/>
      <c r="CE554" s="62"/>
      <c r="CF554" s="62"/>
      <c r="CG554" s="62"/>
      <c r="CH554" s="62"/>
      <c r="CI554" s="62"/>
      <c r="CJ554" s="62"/>
      <c r="CK554" s="62"/>
      <c r="CL554" s="62"/>
      <c r="CM554" s="62"/>
      <c r="CN554" s="62"/>
      <c r="CO554" s="62"/>
      <c r="CP554" s="62"/>
      <c r="CQ554" s="62"/>
      <c r="CR554" s="62"/>
      <c r="CS554" s="62"/>
      <c r="CT554" s="62"/>
      <c r="CU554" s="62"/>
      <c r="CV554" s="62"/>
      <c r="CW554" s="62"/>
      <c r="CX554" s="62"/>
      <c r="CY554" s="62"/>
      <c r="CZ554" s="62"/>
      <c r="DA554" s="62"/>
      <c r="DB554" s="62"/>
      <c r="DC554" s="62"/>
      <c r="DD554" s="62"/>
      <c r="DE554" s="62"/>
      <c r="DF554" s="62"/>
      <c r="DG554" s="62"/>
      <c r="DH554" s="62"/>
      <c r="DI554" s="62"/>
      <c r="DJ554" s="62"/>
      <c r="DK554" s="62"/>
      <c r="DL554" s="62"/>
      <c r="DM554" s="62"/>
      <c r="DN554" s="62"/>
      <c r="DO554" s="62"/>
      <c r="DP554" s="62"/>
      <c r="DQ554" s="62"/>
      <c r="DR554" s="62"/>
      <c r="DS554" s="62"/>
      <c r="DT554" s="62"/>
      <c r="DU554" s="62"/>
      <c r="DV554" s="62"/>
      <c r="DW554" s="62"/>
      <c r="DX554" s="62"/>
      <c r="DY554" s="62"/>
      <c r="DZ554" s="62"/>
      <c r="EA554" s="62"/>
      <c r="EB554" s="62"/>
      <c r="EC554" s="62"/>
      <c r="ED554" s="62"/>
      <c r="EE554" s="62"/>
      <c r="EF554" s="62"/>
      <c r="EG554" s="62"/>
      <c r="EH554" s="62"/>
      <c r="EI554" s="62"/>
      <c r="EJ554" s="62"/>
      <c r="EK554" s="62"/>
      <c r="EL554" s="62"/>
      <c r="EM554" s="62"/>
      <c r="EN554" s="62"/>
    </row>
    <row r="555" spans="43:144" ht="14.4" x14ac:dyDescent="0.3">
      <c r="AQ555" s="62"/>
      <c r="AR555"/>
      <c r="AS555"/>
      <c r="AT555"/>
      <c r="AU555"/>
      <c r="AV555"/>
      <c r="AW555"/>
      <c r="AX555"/>
      <c r="AY555"/>
      <c r="AZ555"/>
      <c r="BA555"/>
      <c r="BB555"/>
      <c r="BC555"/>
      <c r="BD555"/>
      <c r="BE555" s="62"/>
      <c r="BF555" s="62"/>
      <c r="BG555" s="62"/>
      <c r="BH555" s="62"/>
      <c r="BI555" s="62"/>
      <c r="BJ555" s="62"/>
      <c r="BK555" s="62"/>
      <c r="BL555" s="62"/>
      <c r="BM555" s="62"/>
      <c r="BN555" s="62"/>
      <c r="BO555" s="62"/>
      <c r="BP555" s="62"/>
      <c r="BQ555" s="62"/>
      <c r="BR555" s="62"/>
      <c r="BS555" s="62"/>
      <c r="BT555" s="62"/>
      <c r="BU555" s="62"/>
      <c r="BV555" s="62"/>
      <c r="BW555" s="62"/>
      <c r="BX555" s="62"/>
      <c r="BY555" s="62"/>
      <c r="BZ555" s="62"/>
      <c r="CA555" s="62"/>
      <c r="CB555" s="62"/>
      <c r="CC555" s="62"/>
      <c r="CD555" s="62"/>
      <c r="CE555" s="62"/>
      <c r="CF555" s="62"/>
      <c r="CG555" s="62"/>
      <c r="CH555" s="62"/>
      <c r="CI555" s="62"/>
      <c r="CJ555" s="62"/>
      <c r="CK555" s="62"/>
      <c r="CL555" s="62"/>
      <c r="CM555" s="62"/>
      <c r="CN555" s="62"/>
      <c r="CO555" s="62"/>
      <c r="CP555" s="62"/>
      <c r="CQ555" s="62"/>
      <c r="CR555" s="62"/>
      <c r="CS555" s="62"/>
      <c r="CT555" s="62"/>
      <c r="CU555" s="62"/>
      <c r="CV555" s="62"/>
      <c r="CW555" s="62"/>
      <c r="CX555" s="62"/>
      <c r="CY555" s="62"/>
      <c r="CZ555" s="62"/>
      <c r="DA555" s="62"/>
      <c r="DB555" s="62"/>
      <c r="DC555" s="62"/>
      <c r="DD555" s="62"/>
      <c r="DE555" s="62"/>
      <c r="DF555" s="62"/>
      <c r="DG555" s="62"/>
      <c r="DH555" s="62"/>
      <c r="DI555" s="62"/>
      <c r="DJ555" s="62"/>
      <c r="DK555" s="62"/>
      <c r="DL555" s="62"/>
      <c r="DM555" s="62"/>
      <c r="DN555" s="62"/>
      <c r="DO555" s="62"/>
      <c r="DP555" s="62"/>
      <c r="DQ555" s="62"/>
      <c r="DR555" s="62"/>
      <c r="DS555" s="62"/>
      <c r="DT555" s="62"/>
      <c r="DU555" s="62"/>
      <c r="DV555" s="62"/>
      <c r="DW555" s="62"/>
      <c r="DX555" s="62"/>
      <c r="DY555" s="62"/>
      <c r="DZ555" s="62"/>
      <c r="EA555" s="62"/>
      <c r="EB555" s="62"/>
      <c r="EC555" s="62"/>
      <c r="ED555" s="62"/>
      <c r="EE555" s="62"/>
      <c r="EF555" s="62"/>
      <c r="EG555" s="62"/>
      <c r="EH555" s="62"/>
      <c r="EI555" s="62"/>
      <c r="EJ555" s="62"/>
      <c r="EK555" s="62"/>
      <c r="EL555" s="62"/>
      <c r="EM555" s="62"/>
      <c r="EN555" s="62"/>
    </row>
    <row r="556" spans="43:144" ht="14.4" x14ac:dyDescent="0.3">
      <c r="AQ556" s="62"/>
      <c r="AR556"/>
      <c r="AS556"/>
      <c r="AT556"/>
      <c r="AU556"/>
      <c r="AV556"/>
      <c r="AW556"/>
      <c r="AX556"/>
      <c r="AY556"/>
      <c r="AZ556"/>
      <c r="BA556"/>
      <c r="BB556"/>
      <c r="BC556"/>
      <c r="BD556"/>
      <c r="BE556" s="62"/>
      <c r="BF556" s="62"/>
      <c r="BG556" s="62"/>
      <c r="BH556" s="62"/>
      <c r="BI556" s="62"/>
      <c r="BJ556" s="62"/>
      <c r="BK556" s="62"/>
      <c r="BL556" s="62"/>
      <c r="BM556" s="62"/>
      <c r="BN556" s="62"/>
      <c r="BO556" s="62"/>
      <c r="BP556" s="62"/>
      <c r="BQ556" s="62"/>
      <c r="BR556" s="62"/>
      <c r="BS556" s="62"/>
      <c r="BT556" s="62"/>
      <c r="BU556" s="62"/>
      <c r="BV556" s="62"/>
      <c r="BW556" s="62"/>
      <c r="BX556" s="62"/>
      <c r="BY556" s="62"/>
      <c r="BZ556" s="62"/>
      <c r="CA556" s="62"/>
      <c r="CB556" s="62"/>
      <c r="CC556" s="62"/>
      <c r="CD556" s="62"/>
      <c r="CE556" s="62"/>
      <c r="CF556" s="62"/>
      <c r="CG556" s="62"/>
      <c r="CH556" s="62"/>
      <c r="CI556" s="62"/>
      <c r="CJ556" s="62"/>
      <c r="CK556" s="62"/>
      <c r="CL556" s="62"/>
      <c r="CM556" s="62"/>
      <c r="CN556" s="62"/>
      <c r="CO556" s="62"/>
      <c r="CP556" s="62"/>
      <c r="CQ556" s="62"/>
      <c r="CR556" s="62"/>
      <c r="CS556" s="62"/>
      <c r="CT556" s="62"/>
      <c r="CU556" s="62"/>
      <c r="CV556" s="62"/>
      <c r="CW556" s="62"/>
      <c r="CX556" s="62"/>
      <c r="CY556" s="62"/>
      <c r="CZ556" s="62"/>
      <c r="DA556" s="62"/>
      <c r="DB556" s="62"/>
      <c r="DC556" s="62"/>
      <c r="DD556" s="62"/>
      <c r="DE556" s="62"/>
      <c r="DF556" s="62"/>
      <c r="DG556" s="62"/>
      <c r="DH556" s="62"/>
      <c r="DI556" s="62"/>
      <c r="DJ556" s="62"/>
      <c r="DK556" s="62"/>
      <c r="DL556" s="62"/>
      <c r="DM556" s="62"/>
      <c r="DN556" s="62"/>
      <c r="DO556" s="62"/>
      <c r="DP556" s="62"/>
      <c r="DQ556" s="62"/>
      <c r="DR556" s="62"/>
      <c r="DS556" s="62"/>
      <c r="DT556" s="62"/>
      <c r="DU556" s="62"/>
      <c r="DV556" s="62"/>
      <c r="DW556" s="62"/>
      <c r="DX556" s="62"/>
      <c r="DY556" s="62"/>
      <c r="DZ556" s="62"/>
      <c r="EA556" s="62"/>
      <c r="EB556" s="62"/>
      <c r="EC556" s="62"/>
      <c r="ED556" s="62"/>
      <c r="EE556" s="62"/>
      <c r="EF556" s="62"/>
      <c r="EG556" s="62"/>
      <c r="EH556" s="62"/>
      <c r="EI556" s="62"/>
      <c r="EJ556" s="62"/>
      <c r="EK556" s="62"/>
      <c r="EL556" s="62"/>
      <c r="EM556" s="62"/>
      <c r="EN556" s="62"/>
    </row>
    <row r="557" spans="43:144" ht="14.4" x14ac:dyDescent="0.3">
      <c r="AQ557" s="62"/>
      <c r="AR557"/>
      <c r="AS557"/>
      <c r="AT557"/>
      <c r="AU557"/>
      <c r="AV557"/>
      <c r="AW557"/>
      <c r="AX557"/>
      <c r="AY557"/>
      <c r="AZ557"/>
      <c r="BA557"/>
      <c r="BB557"/>
      <c r="BC557"/>
      <c r="BD557"/>
      <c r="BE557" s="62"/>
      <c r="BF557" s="62"/>
      <c r="BG557" s="62"/>
      <c r="BH557" s="62"/>
      <c r="BI557" s="62"/>
      <c r="BJ557" s="62"/>
      <c r="BK557" s="62"/>
      <c r="BL557" s="62"/>
      <c r="BM557" s="62"/>
      <c r="BN557" s="62"/>
      <c r="BO557" s="62"/>
      <c r="BP557" s="62"/>
      <c r="BQ557" s="62"/>
      <c r="BR557" s="62"/>
      <c r="BS557" s="62"/>
      <c r="BT557" s="62"/>
      <c r="BU557" s="62"/>
      <c r="BV557" s="62"/>
      <c r="BW557" s="62"/>
      <c r="BX557" s="62"/>
      <c r="BY557" s="62"/>
      <c r="BZ557" s="62"/>
      <c r="CA557" s="62"/>
      <c r="CB557" s="62"/>
      <c r="CC557" s="62"/>
      <c r="CD557" s="62"/>
      <c r="CE557" s="62"/>
      <c r="CF557" s="62"/>
      <c r="CG557" s="62"/>
      <c r="CH557" s="62"/>
      <c r="CI557" s="62"/>
      <c r="CJ557" s="62"/>
      <c r="CK557" s="62"/>
      <c r="CL557" s="62"/>
      <c r="CM557" s="62"/>
      <c r="CN557" s="62"/>
      <c r="CO557" s="62"/>
      <c r="CP557" s="62"/>
      <c r="CQ557" s="62"/>
      <c r="CR557" s="62"/>
      <c r="CS557" s="62"/>
      <c r="CT557" s="62"/>
      <c r="CU557" s="62"/>
      <c r="CV557" s="62"/>
      <c r="CW557" s="62"/>
      <c r="CX557" s="62"/>
      <c r="CY557" s="62"/>
      <c r="CZ557" s="62"/>
      <c r="DA557" s="62"/>
      <c r="DB557" s="62"/>
      <c r="DC557" s="62"/>
      <c r="DD557" s="62"/>
      <c r="DE557" s="62"/>
      <c r="DF557" s="62"/>
      <c r="DG557" s="62"/>
      <c r="DH557" s="62"/>
      <c r="DI557" s="62"/>
      <c r="DJ557" s="62"/>
      <c r="DK557" s="62"/>
      <c r="DL557" s="62"/>
      <c r="DM557" s="62"/>
      <c r="DN557" s="62"/>
      <c r="DO557" s="62"/>
      <c r="DP557" s="62"/>
      <c r="DQ557" s="62"/>
      <c r="DR557" s="62"/>
      <c r="DS557" s="62"/>
      <c r="DT557" s="62"/>
      <c r="DU557" s="62"/>
      <c r="DV557" s="62"/>
      <c r="DW557" s="62"/>
      <c r="DX557" s="62"/>
      <c r="DY557" s="62"/>
      <c r="DZ557" s="62"/>
      <c r="EA557" s="62"/>
      <c r="EB557" s="62"/>
      <c r="EC557" s="62"/>
      <c r="ED557" s="62"/>
      <c r="EE557" s="62"/>
      <c r="EF557" s="62"/>
      <c r="EG557" s="62"/>
      <c r="EH557" s="62"/>
      <c r="EI557" s="62"/>
      <c r="EJ557" s="62"/>
      <c r="EK557" s="62"/>
      <c r="EL557" s="62"/>
      <c r="EM557" s="62"/>
      <c r="EN557" s="62"/>
    </row>
    <row r="558" spans="43:144" ht="14.4" x14ac:dyDescent="0.3">
      <c r="AQ558" s="62"/>
      <c r="AR558"/>
      <c r="AS558"/>
      <c r="AT558"/>
      <c r="AU558"/>
      <c r="AV558"/>
      <c r="AW558"/>
      <c r="AX558"/>
      <c r="AY558"/>
      <c r="AZ558"/>
      <c r="BA558"/>
      <c r="BB558"/>
      <c r="BC558"/>
      <c r="BD558"/>
      <c r="BE558" s="62"/>
      <c r="BF558" s="62"/>
      <c r="BG558" s="62"/>
      <c r="BH558" s="62"/>
      <c r="BI558" s="62"/>
      <c r="BJ558" s="62"/>
      <c r="BK558" s="62"/>
      <c r="BL558" s="62"/>
      <c r="BM558" s="62"/>
      <c r="BN558" s="62"/>
      <c r="BO558" s="62"/>
      <c r="BP558" s="62"/>
      <c r="BQ558" s="62"/>
      <c r="BR558" s="62"/>
      <c r="BS558" s="62"/>
      <c r="BT558" s="62"/>
      <c r="BU558" s="62"/>
      <c r="BV558" s="62"/>
      <c r="BW558" s="62"/>
      <c r="BX558" s="62"/>
      <c r="BY558" s="62"/>
      <c r="BZ558" s="62"/>
      <c r="CA558" s="62"/>
      <c r="CB558" s="62"/>
      <c r="CC558" s="62"/>
      <c r="CD558" s="62"/>
      <c r="CE558" s="62"/>
      <c r="CF558" s="62"/>
      <c r="CG558" s="62"/>
      <c r="CH558" s="62"/>
      <c r="CI558" s="62"/>
      <c r="CJ558" s="62"/>
      <c r="CK558" s="62"/>
      <c r="CL558" s="62"/>
      <c r="CM558" s="62"/>
      <c r="CN558" s="62"/>
      <c r="CO558" s="62"/>
      <c r="CP558" s="62"/>
      <c r="CQ558" s="62"/>
      <c r="CR558" s="62"/>
      <c r="CS558" s="62"/>
      <c r="CT558" s="62"/>
      <c r="CU558" s="62"/>
      <c r="CV558" s="62"/>
      <c r="CW558" s="62"/>
      <c r="CX558" s="62"/>
      <c r="CY558" s="62"/>
      <c r="CZ558" s="62"/>
      <c r="DA558" s="62"/>
      <c r="DB558" s="62"/>
      <c r="DC558" s="62"/>
      <c r="DD558" s="62"/>
      <c r="DE558" s="62"/>
      <c r="DF558" s="62"/>
      <c r="DG558" s="62"/>
      <c r="DH558" s="62"/>
      <c r="DI558" s="62"/>
      <c r="DJ558" s="62"/>
      <c r="DK558" s="62"/>
      <c r="DL558" s="62"/>
      <c r="DM558" s="62"/>
      <c r="DN558" s="62"/>
      <c r="DO558" s="62"/>
      <c r="DP558" s="62"/>
      <c r="DQ558" s="62"/>
      <c r="DR558" s="62"/>
      <c r="DS558" s="62"/>
      <c r="DT558" s="62"/>
      <c r="DU558" s="62"/>
      <c r="DV558" s="62"/>
      <c r="DW558" s="62"/>
      <c r="DX558" s="62"/>
      <c r="DY558" s="62"/>
      <c r="DZ558" s="62"/>
      <c r="EA558" s="62"/>
      <c r="EB558" s="62"/>
      <c r="EC558" s="62"/>
      <c r="ED558" s="62"/>
      <c r="EE558" s="62"/>
      <c r="EF558" s="62"/>
      <c r="EG558" s="62"/>
      <c r="EH558" s="62"/>
      <c r="EI558" s="62"/>
      <c r="EJ558" s="62"/>
      <c r="EK558" s="62"/>
      <c r="EL558" s="62"/>
      <c r="EM558" s="62"/>
      <c r="EN558" s="62"/>
    </row>
    <row r="559" spans="43:144" ht="14.4" x14ac:dyDescent="0.3">
      <c r="AQ559" s="62"/>
      <c r="AR559"/>
      <c r="AS559"/>
      <c r="AT559"/>
      <c r="AU559"/>
      <c r="AV559"/>
      <c r="AW559"/>
      <c r="AX559"/>
      <c r="AY559"/>
      <c r="AZ559"/>
      <c r="BA559"/>
      <c r="BB559"/>
      <c r="BC559"/>
      <c r="BD559"/>
      <c r="BE559" s="62"/>
      <c r="BF559" s="62"/>
      <c r="BG559" s="62"/>
      <c r="BH559" s="62"/>
      <c r="BI559" s="62"/>
      <c r="BJ559" s="62"/>
      <c r="BK559" s="62"/>
      <c r="BL559" s="62"/>
      <c r="BM559" s="62"/>
      <c r="BN559" s="62"/>
      <c r="BO559" s="62"/>
      <c r="BP559" s="62"/>
      <c r="BQ559" s="62"/>
      <c r="BR559" s="62"/>
      <c r="BS559" s="62"/>
      <c r="BT559" s="62"/>
      <c r="BU559" s="62"/>
      <c r="BV559" s="62"/>
      <c r="BW559" s="62"/>
      <c r="BX559" s="62"/>
      <c r="BY559" s="62"/>
      <c r="BZ559" s="62"/>
      <c r="CA559" s="62"/>
      <c r="CB559" s="62"/>
      <c r="CC559" s="62"/>
      <c r="CD559" s="62"/>
      <c r="CE559" s="62"/>
      <c r="CF559" s="62"/>
      <c r="CG559" s="62"/>
      <c r="CH559" s="62"/>
      <c r="CI559" s="62"/>
      <c r="CJ559" s="62"/>
      <c r="CK559" s="62"/>
      <c r="CL559" s="62"/>
      <c r="CM559" s="62"/>
      <c r="CN559" s="62"/>
      <c r="CO559" s="62"/>
      <c r="CP559" s="62"/>
      <c r="CQ559" s="62"/>
      <c r="CR559" s="62"/>
      <c r="CS559" s="62"/>
      <c r="CT559" s="62"/>
      <c r="CU559" s="62"/>
      <c r="CV559" s="62"/>
      <c r="CW559" s="62"/>
      <c r="CX559" s="62"/>
      <c r="CY559" s="62"/>
      <c r="CZ559" s="62"/>
      <c r="DA559" s="62"/>
      <c r="DB559" s="62"/>
      <c r="DC559" s="62"/>
      <c r="DD559" s="62"/>
      <c r="DE559" s="62"/>
      <c r="DF559" s="62"/>
      <c r="DG559" s="62"/>
      <c r="DH559" s="62"/>
      <c r="DI559" s="62"/>
      <c r="DJ559" s="62"/>
      <c r="DK559" s="62"/>
      <c r="DL559" s="62"/>
      <c r="DM559" s="62"/>
      <c r="DN559" s="62"/>
      <c r="DO559" s="62"/>
      <c r="DP559" s="62"/>
      <c r="DQ559" s="62"/>
      <c r="DR559" s="62"/>
      <c r="DS559" s="62"/>
      <c r="DT559" s="62"/>
      <c r="DU559" s="62"/>
      <c r="DV559" s="62"/>
      <c r="DW559" s="62"/>
      <c r="DX559" s="62"/>
      <c r="DY559" s="62"/>
      <c r="DZ559" s="62"/>
      <c r="EA559" s="62"/>
      <c r="EB559" s="62"/>
      <c r="EC559" s="62"/>
      <c r="ED559" s="62"/>
      <c r="EE559" s="62"/>
      <c r="EF559" s="62"/>
      <c r="EG559" s="62"/>
      <c r="EH559" s="62"/>
      <c r="EI559" s="62"/>
      <c r="EJ559" s="62"/>
      <c r="EK559" s="62"/>
      <c r="EL559" s="62"/>
      <c r="EM559" s="62"/>
      <c r="EN559" s="62"/>
    </row>
    <row r="560" spans="43:144" ht="14.4" x14ac:dyDescent="0.3">
      <c r="AQ560" s="62"/>
      <c r="AR560"/>
      <c r="AS560"/>
      <c r="AT560"/>
      <c r="AU560"/>
      <c r="AV560"/>
      <c r="AW560"/>
      <c r="AX560"/>
      <c r="AY560"/>
      <c r="AZ560"/>
      <c r="BA560"/>
      <c r="BB560"/>
      <c r="BC560"/>
      <c r="BD560"/>
      <c r="BE560" s="62"/>
      <c r="BF560" s="62"/>
      <c r="BG560" s="62"/>
      <c r="BH560" s="62"/>
      <c r="BI560" s="62"/>
      <c r="BJ560" s="62"/>
      <c r="BK560" s="62"/>
      <c r="BL560" s="62"/>
      <c r="BM560" s="62"/>
      <c r="BN560" s="62"/>
      <c r="BO560" s="62"/>
      <c r="BP560" s="62"/>
      <c r="BQ560" s="62"/>
      <c r="BR560" s="62"/>
      <c r="BS560" s="62"/>
      <c r="BT560" s="62"/>
      <c r="BU560" s="62"/>
      <c r="BV560" s="62"/>
      <c r="BW560" s="62"/>
      <c r="BX560" s="62"/>
      <c r="BY560" s="62"/>
      <c r="BZ560" s="62"/>
      <c r="CA560" s="62"/>
      <c r="CB560" s="62"/>
      <c r="CC560" s="62"/>
      <c r="CD560" s="62"/>
      <c r="CE560" s="62"/>
      <c r="CF560" s="62"/>
      <c r="CG560" s="62"/>
      <c r="CH560" s="62"/>
      <c r="CI560" s="62"/>
      <c r="CJ560" s="62"/>
      <c r="CK560" s="62"/>
      <c r="CL560" s="62"/>
      <c r="CM560" s="62"/>
      <c r="CN560" s="62"/>
      <c r="CO560" s="62"/>
      <c r="CP560" s="62"/>
      <c r="CQ560" s="62"/>
      <c r="CR560" s="62"/>
      <c r="CS560" s="62"/>
      <c r="CT560" s="62"/>
      <c r="CU560" s="62"/>
      <c r="CV560" s="62"/>
      <c r="CW560" s="62"/>
      <c r="CX560" s="62"/>
      <c r="CY560" s="62"/>
      <c r="CZ560" s="62"/>
      <c r="DA560" s="62"/>
      <c r="DB560" s="62"/>
      <c r="DC560" s="62"/>
      <c r="DD560" s="62"/>
      <c r="DE560" s="62"/>
      <c r="DF560" s="62"/>
      <c r="DG560" s="62"/>
      <c r="DH560" s="62"/>
      <c r="DI560" s="62"/>
      <c r="DJ560" s="62"/>
      <c r="DK560" s="62"/>
      <c r="DL560" s="62"/>
      <c r="DM560" s="62"/>
      <c r="DN560" s="62"/>
      <c r="DO560" s="62"/>
      <c r="DP560" s="62"/>
      <c r="DQ560" s="62"/>
      <c r="DR560" s="62"/>
      <c r="DS560" s="62"/>
      <c r="DT560" s="62"/>
      <c r="DU560" s="62"/>
      <c r="DV560" s="62"/>
      <c r="DW560" s="62"/>
      <c r="DX560" s="62"/>
      <c r="DY560" s="62"/>
      <c r="DZ560" s="62"/>
      <c r="EA560" s="62"/>
      <c r="EB560" s="62"/>
      <c r="EC560" s="62"/>
      <c r="ED560" s="62"/>
      <c r="EE560" s="62"/>
      <c r="EF560" s="62"/>
      <c r="EG560" s="62"/>
      <c r="EH560" s="62"/>
      <c r="EI560" s="62"/>
      <c r="EJ560" s="62"/>
      <c r="EK560" s="62"/>
      <c r="EL560" s="62"/>
      <c r="EM560" s="62"/>
      <c r="EN560" s="62"/>
    </row>
    <row r="561" spans="43:144" ht="14.4" x14ac:dyDescent="0.3">
      <c r="AQ561" s="62"/>
      <c r="AR561"/>
      <c r="AS561"/>
      <c r="AT561"/>
      <c r="AU561"/>
      <c r="AV561"/>
      <c r="AW561"/>
      <c r="AX561"/>
      <c r="AY561"/>
      <c r="AZ561"/>
      <c r="BA561"/>
      <c r="BB561"/>
      <c r="BC561"/>
      <c r="BD561"/>
      <c r="BE561" s="62"/>
      <c r="BF561" s="62"/>
      <c r="BG561" s="62"/>
      <c r="BH561" s="62"/>
      <c r="BI561" s="62"/>
      <c r="BJ561" s="62"/>
      <c r="BK561" s="62"/>
      <c r="BL561" s="62"/>
      <c r="BM561" s="62"/>
      <c r="BN561" s="62"/>
      <c r="BO561" s="62"/>
      <c r="BP561" s="62"/>
      <c r="BQ561" s="62"/>
      <c r="BR561" s="62"/>
      <c r="BS561" s="62"/>
      <c r="BT561" s="62"/>
      <c r="BU561" s="62"/>
      <c r="BV561" s="62"/>
      <c r="BW561" s="62"/>
      <c r="BX561" s="62"/>
      <c r="BY561" s="62"/>
      <c r="BZ561" s="62"/>
      <c r="CA561" s="62"/>
      <c r="CB561" s="62"/>
      <c r="CC561" s="62"/>
      <c r="CD561" s="62"/>
      <c r="CE561" s="62"/>
      <c r="CF561" s="62"/>
      <c r="CG561" s="62"/>
      <c r="CH561" s="62"/>
      <c r="CI561" s="62"/>
      <c r="CJ561" s="62"/>
      <c r="CK561" s="62"/>
      <c r="CL561" s="62"/>
      <c r="CM561" s="62"/>
      <c r="CN561" s="62"/>
      <c r="CO561" s="62"/>
      <c r="CP561" s="62"/>
      <c r="CQ561" s="62"/>
      <c r="CR561" s="62"/>
      <c r="CS561" s="62"/>
      <c r="CT561" s="62"/>
      <c r="CU561" s="62"/>
      <c r="CV561" s="62"/>
      <c r="CW561" s="62"/>
      <c r="CX561" s="62"/>
      <c r="CY561" s="62"/>
      <c r="CZ561" s="62"/>
      <c r="DA561" s="62"/>
      <c r="DB561" s="62"/>
      <c r="DC561" s="62"/>
      <c r="DD561" s="62"/>
      <c r="DE561" s="62"/>
      <c r="DF561" s="62"/>
      <c r="DG561" s="62"/>
      <c r="DH561" s="62"/>
      <c r="DI561" s="62"/>
      <c r="DJ561" s="62"/>
      <c r="DK561" s="62"/>
      <c r="DL561" s="62"/>
      <c r="DM561" s="62"/>
      <c r="DN561" s="62"/>
      <c r="DO561" s="62"/>
      <c r="DP561" s="62"/>
      <c r="DQ561" s="62"/>
      <c r="DR561" s="62"/>
      <c r="DS561" s="62"/>
      <c r="DT561" s="62"/>
      <c r="DU561" s="62"/>
      <c r="DV561" s="62"/>
      <c r="DW561" s="62"/>
      <c r="DX561" s="62"/>
      <c r="DY561" s="62"/>
      <c r="DZ561" s="62"/>
      <c r="EA561" s="62"/>
      <c r="EB561" s="62"/>
      <c r="EC561" s="62"/>
      <c r="ED561" s="62"/>
      <c r="EE561" s="62"/>
      <c r="EF561" s="62"/>
      <c r="EG561" s="62"/>
      <c r="EH561" s="62"/>
      <c r="EI561" s="62"/>
      <c r="EJ561" s="62"/>
      <c r="EK561" s="62"/>
      <c r="EL561" s="62"/>
      <c r="EM561" s="62"/>
      <c r="EN561" s="62"/>
    </row>
    <row r="562" spans="43:144" ht="14.4" x14ac:dyDescent="0.3">
      <c r="AQ562" s="62"/>
      <c r="AR562"/>
      <c r="AS562"/>
      <c r="AT562"/>
      <c r="AU562"/>
      <c r="AV562"/>
      <c r="AW562"/>
      <c r="AX562"/>
      <c r="AY562"/>
      <c r="AZ562"/>
      <c r="BA562"/>
      <c r="BB562"/>
      <c r="BC562"/>
      <c r="BD562"/>
      <c r="BE562" s="62"/>
      <c r="BF562" s="62"/>
      <c r="BG562" s="62"/>
      <c r="BH562" s="62"/>
      <c r="BI562" s="62"/>
      <c r="BJ562" s="62"/>
      <c r="BK562" s="62"/>
      <c r="BL562" s="62"/>
      <c r="BM562" s="62"/>
      <c r="BN562" s="62"/>
      <c r="BO562" s="62"/>
      <c r="BP562" s="62"/>
      <c r="BQ562" s="62"/>
      <c r="BR562" s="62"/>
      <c r="BS562" s="62"/>
      <c r="BT562" s="62"/>
      <c r="BU562" s="62"/>
      <c r="BV562" s="62"/>
      <c r="BW562" s="62"/>
      <c r="BX562" s="62"/>
      <c r="BY562" s="62"/>
      <c r="BZ562" s="62"/>
      <c r="CA562" s="62"/>
      <c r="CB562" s="62"/>
      <c r="CC562" s="62"/>
      <c r="CD562" s="62"/>
      <c r="CE562" s="62"/>
      <c r="CF562" s="62"/>
      <c r="CG562" s="62"/>
      <c r="CH562" s="62"/>
      <c r="CI562" s="62"/>
      <c r="CJ562" s="62"/>
      <c r="CK562" s="62"/>
      <c r="CL562" s="62"/>
      <c r="CM562" s="62"/>
      <c r="CN562" s="62"/>
      <c r="CO562" s="62"/>
      <c r="CP562" s="62"/>
      <c r="CQ562" s="62"/>
      <c r="CR562" s="62"/>
      <c r="CS562" s="62"/>
      <c r="CT562" s="62"/>
      <c r="CU562" s="62"/>
      <c r="CV562" s="62"/>
      <c r="CW562" s="62"/>
      <c r="CX562" s="62"/>
      <c r="CY562" s="62"/>
      <c r="CZ562" s="62"/>
      <c r="DA562" s="62"/>
      <c r="DB562" s="62"/>
      <c r="DC562" s="62"/>
      <c r="DD562" s="62"/>
      <c r="DE562" s="62"/>
      <c r="DF562" s="62"/>
      <c r="DG562" s="62"/>
      <c r="DH562" s="62"/>
      <c r="DI562" s="62"/>
      <c r="DJ562" s="62"/>
      <c r="DK562" s="62"/>
      <c r="DL562" s="62"/>
      <c r="DM562" s="62"/>
      <c r="DN562" s="62"/>
      <c r="DO562" s="62"/>
      <c r="DP562" s="62"/>
      <c r="DQ562" s="62"/>
      <c r="DR562" s="62"/>
      <c r="DS562" s="62"/>
      <c r="DT562" s="62"/>
      <c r="DU562" s="62"/>
      <c r="DV562" s="62"/>
      <c r="DW562" s="62"/>
      <c r="DX562" s="62"/>
      <c r="DY562" s="62"/>
      <c r="DZ562" s="62"/>
      <c r="EA562" s="62"/>
      <c r="EB562" s="62"/>
      <c r="EC562" s="62"/>
      <c r="ED562" s="62"/>
      <c r="EE562" s="62"/>
      <c r="EF562" s="62"/>
      <c r="EG562" s="62"/>
      <c r="EH562" s="62"/>
      <c r="EI562" s="62"/>
      <c r="EJ562" s="62"/>
      <c r="EK562" s="62"/>
      <c r="EL562" s="62"/>
      <c r="EM562" s="62"/>
      <c r="EN562" s="62"/>
    </row>
    <row r="563" spans="43:144" ht="14.4" x14ac:dyDescent="0.3">
      <c r="AQ563" s="62"/>
      <c r="AR563"/>
      <c r="AS563"/>
      <c r="AT563"/>
      <c r="AU563"/>
      <c r="AV563"/>
      <c r="AW563"/>
      <c r="AX563"/>
      <c r="AY563"/>
      <c r="AZ563"/>
      <c r="BA563"/>
      <c r="BB563"/>
      <c r="BC563"/>
      <c r="BD563"/>
      <c r="BE563" s="62"/>
      <c r="BF563" s="62"/>
      <c r="BG563" s="62"/>
      <c r="BH563" s="62"/>
      <c r="BI563" s="62"/>
      <c r="BJ563" s="62"/>
      <c r="BK563" s="62"/>
      <c r="BL563" s="62"/>
      <c r="BM563" s="62"/>
      <c r="BN563" s="62"/>
      <c r="BO563" s="62"/>
      <c r="BP563" s="62"/>
      <c r="BQ563" s="62"/>
      <c r="BR563" s="62"/>
      <c r="BS563" s="62"/>
      <c r="BT563" s="62"/>
      <c r="BU563" s="62"/>
      <c r="BV563" s="62"/>
      <c r="BW563" s="62"/>
      <c r="BX563" s="62"/>
      <c r="BY563" s="62"/>
      <c r="BZ563" s="62"/>
      <c r="CA563" s="62"/>
      <c r="CB563" s="62"/>
      <c r="CC563" s="62"/>
      <c r="CD563" s="62"/>
      <c r="CE563" s="62"/>
      <c r="CF563" s="62"/>
      <c r="CG563" s="62"/>
      <c r="CH563" s="62"/>
      <c r="CI563" s="62"/>
      <c r="CJ563" s="62"/>
      <c r="CK563" s="62"/>
      <c r="CL563" s="62"/>
      <c r="CM563" s="62"/>
      <c r="CN563" s="62"/>
      <c r="CO563" s="62"/>
      <c r="CP563" s="62"/>
      <c r="CQ563" s="62"/>
      <c r="CR563" s="62"/>
      <c r="CS563" s="62"/>
      <c r="CT563" s="62"/>
      <c r="CU563" s="62"/>
      <c r="CV563" s="62"/>
      <c r="CW563" s="62"/>
      <c r="CX563" s="62"/>
      <c r="CY563" s="62"/>
      <c r="CZ563" s="62"/>
      <c r="DA563" s="62"/>
      <c r="DB563" s="62"/>
      <c r="DC563" s="62"/>
      <c r="DD563" s="62"/>
      <c r="DE563" s="62"/>
      <c r="DF563" s="62"/>
      <c r="DG563" s="62"/>
      <c r="DH563" s="62"/>
      <c r="DI563" s="62"/>
      <c r="DJ563" s="62"/>
      <c r="DK563" s="62"/>
      <c r="DL563" s="62"/>
      <c r="DM563" s="62"/>
      <c r="DN563" s="62"/>
      <c r="DO563" s="62"/>
      <c r="DP563" s="62"/>
      <c r="DQ563" s="62"/>
      <c r="DR563" s="62"/>
      <c r="DS563" s="62"/>
      <c r="DT563" s="62"/>
      <c r="DU563" s="62"/>
      <c r="DV563" s="62"/>
      <c r="DW563" s="62"/>
      <c r="DX563" s="62"/>
      <c r="DY563" s="62"/>
      <c r="DZ563" s="62"/>
      <c r="EA563" s="62"/>
      <c r="EB563" s="62"/>
      <c r="EC563" s="62"/>
      <c r="ED563" s="62"/>
      <c r="EE563" s="62"/>
      <c r="EF563" s="62"/>
      <c r="EG563" s="62"/>
      <c r="EH563" s="62"/>
      <c r="EI563" s="62"/>
      <c r="EJ563" s="62"/>
      <c r="EK563" s="62"/>
      <c r="EL563" s="62"/>
      <c r="EM563" s="62"/>
      <c r="EN563" s="62"/>
    </row>
    <row r="564" spans="43:144" ht="14.4" x14ac:dyDescent="0.3">
      <c r="AQ564" s="62"/>
      <c r="AR564"/>
      <c r="AS564"/>
      <c r="AT564"/>
      <c r="AU564"/>
      <c r="AV564"/>
      <c r="AW564"/>
      <c r="AX564"/>
      <c r="AY564"/>
      <c r="AZ564"/>
      <c r="BA564"/>
      <c r="BB564"/>
      <c r="BC564"/>
      <c r="BD564"/>
      <c r="BE564" s="62"/>
      <c r="BF564" s="62"/>
      <c r="BG564" s="62"/>
      <c r="BH564" s="62"/>
      <c r="BI564" s="62"/>
      <c r="BJ564" s="62"/>
      <c r="BK564" s="62"/>
      <c r="BL564" s="62"/>
      <c r="BM564" s="62"/>
      <c r="BN564" s="62"/>
      <c r="BO564" s="62"/>
      <c r="BP564" s="62"/>
      <c r="BQ564" s="62"/>
      <c r="BR564" s="62"/>
      <c r="BS564" s="62"/>
      <c r="BT564" s="62"/>
      <c r="BU564" s="62"/>
      <c r="BV564" s="62"/>
      <c r="BW564" s="62"/>
      <c r="BX564" s="62"/>
      <c r="BY564" s="62"/>
      <c r="BZ564" s="62"/>
      <c r="CA564" s="62"/>
      <c r="CB564" s="62"/>
      <c r="CC564" s="62"/>
      <c r="CD564" s="62"/>
      <c r="CE564" s="62"/>
      <c r="CF564" s="62"/>
      <c r="CG564" s="62"/>
      <c r="CH564" s="62"/>
      <c r="CI564" s="62"/>
      <c r="CJ564" s="62"/>
      <c r="CK564" s="62"/>
      <c r="CL564" s="62"/>
      <c r="CM564" s="62"/>
      <c r="CN564" s="62"/>
      <c r="CO564" s="62"/>
      <c r="CP564" s="62"/>
      <c r="CQ564" s="62"/>
      <c r="CR564" s="62"/>
      <c r="CS564" s="62"/>
      <c r="CT564" s="62"/>
      <c r="CU564" s="62"/>
      <c r="CV564" s="62"/>
      <c r="CW564" s="62"/>
      <c r="CX564" s="62"/>
      <c r="CY564" s="62"/>
      <c r="CZ564" s="62"/>
      <c r="DA564" s="62"/>
      <c r="DB564" s="62"/>
      <c r="DC564" s="62"/>
      <c r="DD564" s="62"/>
      <c r="DE564" s="62"/>
      <c r="DF564" s="62"/>
      <c r="DG564" s="62"/>
      <c r="DH564" s="62"/>
      <c r="DI564" s="62"/>
      <c r="DJ564" s="62"/>
      <c r="DK564" s="62"/>
      <c r="DL564" s="62"/>
      <c r="DM564" s="62"/>
      <c r="DN564" s="62"/>
      <c r="DO564" s="62"/>
      <c r="DP564" s="62"/>
      <c r="DQ564" s="62"/>
      <c r="DR564" s="62"/>
      <c r="DS564" s="62"/>
      <c r="DT564" s="62"/>
      <c r="DU564" s="62"/>
      <c r="DV564" s="62"/>
      <c r="DW564" s="62"/>
      <c r="DX564" s="62"/>
      <c r="DY564" s="62"/>
      <c r="DZ564" s="62"/>
      <c r="EA564" s="62"/>
      <c r="EB564" s="62"/>
      <c r="EC564" s="62"/>
      <c r="ED564" s="62"/>
      <c r="EE564" s="62"/>
      <c r="EF564" s="62"/>
      <c r="EG564" s="62"/>
      <c r="EH564" s="62"/>
      <c r="EI564" s="62"/>
      <c r="EJ564" s="62"/>
      <c r="EK564" s="62"/>
      <c r="EL564" s="62"/>
      <c r="EM564" s="62"/>
      <c r="EN564" s="62"/>
    </row>
    <row r="565" spans="43:144" ht="14.4" x14ac:dyDescent="0.3">
      <c r="AQ565" s="62"/>
      <c r="AR565"/>
      <c r="AS565"/>
      <c r="AT565"/>
      <c r="AU565"/>
      <c r="AV565"/>
      <c r="AW565"/>
      <c r="AX565"/>
      <c r="AY565"/>
      <c r="AZ565"/>
      <c r="BA565"/>
      <c r="BB565"/>
      <c r="BC565"/>
      <c r="BD565"/>
      <c r="BE565" s="62"/>
      <c r="BF565" s="62"/>
      <c r="BG565" s="62"/>
      <c r="BH565" s="62"/>
      <c r="BI565" s="62"/>
      <c r="BJ565" s="62"/>
      <c r="BK565" s="62"/>
      <c r="BL565" s="62"/>
      <c r="BM565" s="62"/>
      <c r="BN565" s="62"/>
      <c r="BO565" s="62"/>
      <c r="BP565" s="62"/>
      <c r="BQ565" s="62"/>
      <c r="BR565" s="62"/>
      <c r="BS565" s="62"/>
      <c r="BT565" s="62"/>
      <c r="BU565" s="62"/>
      <c r="BV565" s="62"/>
      <c r="BW565" s="62"/>
      <c r="BX565" s="62"/>
      <c r="BY565" s="62"/>
      <c r="BZ565" s="62"/>
      <c r="CA565" s="62"/>
      <c r="CB565" s="62"/>
      <c r="CC565" s="62"/>
      <c r="CD565" s="62"/>
      <c r="CE565" s="62"/>
      <c r="CF565" s="62"/>
      <c r="CG565" s="62"/>
      <c r="CH565" s="62"/>
      <c r="CI565" s="62"/>
      <c r="CJ565" s="62"/>
      <c r="CK565" s="62"/>
      <c r="CL565" s="62"/>
      <c r="CM565" s="62"/>
      <c r="CN565" s="62"/>
      <c r="CO565" s="62"/>
      <c r="CP565" s="62"/>
      <c r="CQ565" s="62"/>
      <c r="CR565" s="62"/>
      <c r="CS565" s="62"/>
      <c r="CT565" s="62"/>
      <c r="CU565" s="62"/>
      <c r="CV565" s="62"/>
      <c r="CW565" s="62"/>
      <c r="CX565" s="62"/>
      <c r="CY565" s="62"/>
      <c r="CZ565" s="62"/>
      <c r="DA565" s="62"/>
      <c r="DB565" s="62"/>
      <c r="DC565" s="62"/>
      <c r="DD565" s="62"/>
      <c r="DE565" s="62"/>
      <c r="DF565" s="62"/>
      <c r="DG565" s="62"/>
      <c r="DH565" s="62"/>
      <c r="DI565" s="62"/>
      <c r="DJ565" s="62"/>
      <c r="DK565" s="62"/>
      <c r="DL565" s="62"/>
      <c r="DM565" s="62"/>
      <c r="DN565" s="62"/>
      <c r="DO565" s="62"/>
      <c r="DP565" s="62"/>
      <c r="DQ565" s="62"/>
      <c r="DR565" s="62"/>
      <c r="DS565" s="62"/>
      <c r="DT565" s="62"/>
      <c r="DU565" s="62"/>
      <c r="DV565" s="62"/>
      <c r="DW565" s="62"/>
      <c r="DX565" s="62"/>
      <c r="DY565" s="62"/>
      <c r="DZ565" s="62"/>
      <c r="EA565" s="62"/>
      <c r="EB565" s="62"/>
      <c r="EC565" s="62"/>
      <c r="ED565" s="62"/>
      <c r="EE565" s="62"/>
      <c r="EF565" s="62"/>
      <c r="EG565" s="62"/>
      <c r="EH565" s="62"/>
      <c r="EI565" s="62"/>
      <c r="EJ565" s="62"/>
      <c r="EK565" s="62"/>
      <c r="EL565" s="62"/>
      <c r="EM565" s="62"/>
      <c r="EN565" s="62"/>
    </row>
    <row r="566" spans="43:144" ht="14.4" x14ac:dyDescent="0.3">
      <c r="AQ566" s="62"/>
      <c r="AR566"/>
      <c r="AS566"/>
      <c r="AT566"/>
      <c r="AU566"/>
      <c r="AV566"/>
      <c r="AW566"/>
      <c r="AX566"/>
      <c r="AY566"/>
      <c r="AZ566"/>
      <c r="BA566"/>
      <c r="BB566"/>
      <c r="BC566"/>
      <c r="BD566"/>
      <c r="BE566" s="62"/>
      <c r="BF566" s="62"/>
      <c r="BG566" s="62"/>
      <c r="BH566" s="62"/>
      <c r="BI566" s="62"/>
      <c r="BJ566" s="62"/>
      <c r="BK566" s="62"/>
      <c r="BL566" s="62"/>
      <c r="BM566" s="62"/>
      <c r="BN566" s="62"/>
      <c r="BO566" s="62"/>
      <c r="BP566" s="62"/>
      <c r="BQ566" s="62"/>
      <c r="BR566" s="62"/>
      <c r="BS566" s="62"/>
      <c r="BT566" s="62"/>
      <c r="BU566" s="62"/>
      <c r="BV566" s="62"/>
      <c r="BW566" s="62"/>
      <c r="BX566" s="62"/>
      <c r="BY566" s="62"/>
      <c r="BZ566" s="62"/>
      <c r="CA566" s="62"/>
      <c r="CB566" s="62"/>
      <c r="CC566" s="62"/>
      <c r="CD566" s="62"/>
      <c r="CE566" s="62"/>
      <c r="CF566" s="62"/>
      <c r="CG566" s="62"/>
      <c r="CH566" s="62"/>
      <c r="CI566" s="62"/>
      <c r="CJ566" s="62"/>
      <c r="CK566" s="62"/>
      <c r="CL566" s="62"/>
      <c r="CM566" s="62"/>
      <c r="CN566" s="62"/>
      <c r="CO566" s="62"/>
      <c r="CP566" s="62"/>
      <c r="CQ566" s="62"/>
      <c r="CR566" s="62"/>
      <c r="CS566" s="62"/>
      <c r="CT566" s="62"/>
      <c r="CU566" s="62"/>
      <c r="CV566" s="62"/>
      <c r="CW566" s="62"/>
      <c r="CX566" s="62"/>
      <c r="CY566" s="62"/>
      <c r="CZ566" s="62"/>
      <c r="DA566" s="62"/>
      <c r="DB566" s="62"/>
      <c r="DC566" s="62"/>
      <c r="DD566" s="62"/>
      <c r="DE566" s="62"/>
      <c r="DF566" s="62"/>
      <c r="DG566" s="62"/>
      <c r="DH566" s="62"/>
      <c r="DI566" s="62"/>
      <c r="DJ566" s="62"/>
      <c r="DK566" s="62"/>
      <c r="DL566" s="62"/>
      <c r="DM566" s="62"/>
      <c r="DN566" s="62"/>
      <c r="DO566" s="62"/>
      <c r="DP566" s="62"/>
      <c r="DQ566" s="62"/>
      <c r="DR566" s="62"/>
      <c r="DS566" s="62"/>
      <c r="DT566" s="62"/>
      <c r="DU566" s="62"/>
      <c r="DV566" s="62"/>
      <c r="DW566" s="62"/>
      <c r="DX566" s="62"/>
      <c r="DY566" s="62"/>
      <c r="DZ566" s="62"/>
      <c r="EA566" s="62"/>
      <c r="EB566" s="62"/>
      <c r="EC566" s="62"/>
      <c r="ED566" s="62"/>
      <c r="EE566" s="62"/>
      <c r="EF566" s="62"/>
      <c r="EG566" s="62"/>
      <c r="EH566" s="62"/>
      <c r="EI566" s="62"/>
      <c r="EJ566" s="62"/>
      <c r="EK566" s="62"/>
      <c r="EL566" s="62"/>
      <c r="EM566" s="62"/>
      <c r="EN566" s="62"/>
    </row>
    <row r="567" spans="43:144" ht="14.4" x14ac:dyDescent="0.3">
      <c r="AQ567" s="62"/>
      <c r="AR567"/>
      <c r="AS567"/>
      <c r="AT567"/>
      <c r="AU567"/>
      <c r="AV567"/>
      <c r="AW567"/>
      <c r="AX567"/>
      <c r="AY567"/>
      <c r="AZ567"/>
      <c r="BA567"/>
      <c r="BB567"/>
      <c r="BC567"/>
      <c r="BD567"/>
      <c r="BE567" s="62"/>
      <c r="BF567" s="62"/>
      <c r="BG567" s="62"/>
      <c r="BH567" s="62"/>
      <c r="BI567" s="62"/>
      <c r="BJ567" s="62"/>
      <c r="BK567" s="62"/>
      <c r="BL567" s="62"/>
      <c r="BM567" s="62"/>
      <c r="BN567" s="62"/>
      <c r="BO567" s="62"/>
      <c r="BP567" s="62"/>
      <c r="BQ567" s="62"/>
      <c r="BR567" s="62"/>
      <c r="BS567" s="62"/>
      <c r="BT567" s="62"/>
      <c r="BU567" s="62"/>
      <c r="BV567" s="62"/>
      <c r="BW567" s="62"/>
      <c r="BX567" s="62"/>
      <c r="BY567" s="62"/>
      <c r="BZ567" s="62"/>
      <c r="CA567" s="62"/>
      <c r="CB567" s="62"/>
      <c r="CC567" s="62"/>
      <c r="CD567" s="62"/>
      <c r="CE567" s="62"/>
      <c r="CF567" s="62"/>
      <c r="CG567" s="62"/>
      <c r="CH567" s="62"/>
      <c r="CI567" s="62"/>
      <c r="CJ567" s="62"/>
      <c r="CK567" s="62"/>
      <c r="CL567" s="62"/>
      <c r="CM567" s="62"/>
      <c r="CN567" s="62"/>
      <c r="CO567" s="62"/>
      <c r="CP567" s="62"/>
      <c r="CQ567" s="62"/>
      <c r="CR567" s="62"/>
      <c r="CS567" s="62"/>
      <c r="CT567" s="62"/>
      <c r="CU567" s="62"/>
      <c r="CV567" s="62"/>
      <c r="CW567" s="62"/>
      <c r="CX567" s="62"/>
      <c r="CY567" s="62"/>
      <c r="CZ567" s="62"/>
      <c r="DA567" s="62"/>
      <c r="DB567" s="62"/>
      <c r="DC567" s="62"/>
      <c r="DD567" s="62"/>
      <c r="DE567" s="62"/>
      <c r="DF567" s="62"/>
      <c r="DG567" s="62"/>
      <c r="DH567" s="62"/>
      <c r="DI567" s="62"/>
      <c r="DJ567" s="62"/>
      <c r="DK567" s="62"/>
      <c r="DL567" s="62"/>
      <c r="DM567" s="62"/>
      <c r="DN567" s="62"/>
      <c r="DO567" s="62"/>
      <c r="DP567" s="62"/>
      <c r="DQ567" s="62"/>
      <c r="DR567" s="62"/>
      <c r="DS567" s="62"/>
      <c r="DT567" s="62"/>
      <c r="DU567" s="62"/>
      <c r="DV567" s="62"/>
      <c r="DW567" s="62"/>
      <c r="DX567" s="62"/>
      <c r="DY567" s="62"/>
      <c r="DZ567" s="62"/>
      <c r="EA567" s="62"/>
      <c r="EB567" s="62"/>
      <c r="EC567" s="62"/>
      <c r="ED567" s="62"/>
      <c r="EE567" s="62"/>
      <c r="EF567" s="62"/>
      <c r="EG567" s="62"/>
      <c r="EH567" s="62"/>
      <c r="EI567" s="62"/>
      <c r="EJ567" s="62"/>
      <c r="EK567" s="62"/>
      <c r="EL567" s="62"/>
      <c r="EM567" s="62"/>
      <c r="EN567" s="62"/>
    </row>
    <row r="568" spans="43:144" ht="14.4" x14ac:dyDescent="0.3">
      <c r="AQ568" s="62"/>
      <c r="AR568"/>
      <c r="AS568"/>
      <c r="AT568"/>
      <c r="AU568"/>
      <c r="AV568"/>
      <c r="AW568"/>
      <c r="AX568"/>
      <c r="AY568"/>
      <c r="AZ568"/>
      <c r="BA568"/>
      <c r="BB568"/>
      <c r="BC568"/>
      <c r="BD568"/>
      <c r="BE568" s="62"/>
      <c r="BF568" s="62"/>
      <c r="BG568" s="62"/>
      <c r="BH568" s="62"/>
      <c r="BI568" s="62"/>
      <c r="BJ568" s="62"/>
      <c r="BK568" s="62"/>
      <c r="BL568" s="62"/>
      <c r="BM568" s="62"/>
      <c r="BN568" s="62"/>
      <c r="BO568" s="62"/>
      <c r="BP568" s="62"/>
      <c r="BQ568" s="62"/>
      <c r="BR568" s="62"/>
      <c r="BS568" s="62"/>
      <c r="BT568" s="62"/>
      <c r="BU568" s="62"/>
      <c r="BV568" s="62"/>
      <c r="BW568" s="62"/>
      <c r="BX568" s="62"/>
      <c r="BY568" s="62"/>
      <c r="BZ568" s="62"/>
      <c r="CA568" s="62"/>
      <c r="CB568" s="62"/>
      <c r="CC568" s="62"/>
      <c r="CD568" s="62"/>
      <c r="CE568" s="62"/>
      <c r="CF568" s="62"/>
      <c r="CG568" s="62"/>
      <c r="CH568" s="62"/>
      <c r="CI568" s="62"/>
      <c r="CJ568" s="62"/>
      <c r="CK568" s="62"/>
      <c r="CL568" s="62"/>
      <c r="CM568" s="62"/>
      <c r="CN568" s="62"/>
      <c r="CO568" s="62"/>
      <c r="CP568" s="62"/>
      <c r="CQ568" s="62"/>
      <c r="CR568" s="62"/>
      <c r="CS568" s="62"/>
      <c r="CT568" s="62"/>
      <c r="CU568" s="62"/>
      <c r="CV568" s="62"/>
      <c r="CW568" s="62"/>
      <c r="CX568" s="62"/>
      <c r="CY568" s="62"/>
      <c r="CZ568" s="62"/>
      <c r="DA568" s="62"/>
      <c r="DB568" s="62"/>
      <c r="DC568" s="62"/>
      <c r="DD568" s="62"/>
      <c r="DE568" s="62"/>
      <c r="DF568" s="62"/>
      <c r="DG568" s="62"/>
      <c r="DH568" s="62"/>
      <c r="DI568" s="62"/>
      <c r="DJ568" s="62"/>
      <c r="DK568" s="62"/>
      <c r="DL568" s="62"/>
      <c r="DM568" s="62"/>
      <c r="DN568" s="62"/>
      <c r="DO568" s="62"/>
      <c r="DP568" s="62"/>
      <c r="DQ568" s="62"/>
      <c r="DR568" s="62"/>
      <c r="DS568" s="62"/>
      <c r="DT568" s="62"/>
      <c r="DU568" s="62"/>
      <c r="DV568" s="62"/>
      <c r="DW568" s="62"/>
      <c r="DX568" s="62"/>
      <c r="DY568" s="62"/>
      <c r="DZ568" s="62"/>
      <c r="EA568" s="62"/>
      <c r="EB568" s="62"/>
      <c r="EC568" s="62"/>
      <c r="ED568" s="62"/>
      <c r="EE568" s="62"/>
      <c r="EF568" s="62"/>
      <c r="EG568" s="62"/>
      <c r="EH568" s="62"/>
      <c r="EI568" s="62"/>
      <c r="EJ568" s="62"/>
      <c r="EK568" s="62"/>
      <c r="EL568" s="62"/>
      <c r="EM568" s="62"/>
      <c r="EN568" s="62"/>
    </row>
    <row r="569" spans="43:144" ht="14.4" x14ac:dyDescent="0.3">
      <c r="AQ569" s="62"/>
      <c r="AR569"/>
      <c r="AS569"/>
      <c r="AT569"/>
      <c r="AU569"/>
      <c r="AV569"/>
      <c r="AW569"/>
      <c r="AX569"/>
      <c r="AY569"/>
      <c r="AZ569"/>
      <c r="BA569"/>
      <c r="BB569"/>
      <c r="BC569"/>
      <c r="BD569"/>
      <c r="BE569" s="62"/>
      <c r="BF569" s="62"/>
      <c r="BG569" s="62"/>
      <c r="BH569" s="62"/>
      <c r="BI569" s="62"/>
      <c r="BJ569" s="62"/>
      <c r="BK569" s="62"/>
      <c r="BL569" s="62"/>
      <c r="BM569" s="62"/>
      <c r="BN569" s="62"/>
      <c r="BO569" s="62"/>
      <c r="BP569" s="62"/>
      <c r="BQ569" s="62"/>
      <c r="BR569" s="62"/>
      <c r="BS569" s="62"/>
      <c r="BT569" s="62"/>
      <c r="BU569" s="62"/>
      <c r="BV569" s="62"/>
      <c r="BW569" s="62"/>
      <c r="BX569" s="62"/>
      <c r="BY569" s="62"/>
      <c r="BZ569" s="62"/>
      <c r="CA569" s="62"/>
      <c r="CB569" s="62"/>
      <c r="CC569" s="62"/>
      <c r="CD569" s="62"/>
      <c r="CE569" s="62"/>
      <c r="CF569" s="62"/>
      <c r="CG569" s="62"/>
      <c r="CH569" s="62"/>
      <c r="CI569" s="62"/>
      <c r="CJ569" s="62"/>
      <c r="CK569" s="62"/>
      <c r="CL569" s="62"/>
      <c r="CM569" s="62"/>
      <c r="CN569" s="62"/>
      <c r="CO569" s="62"/>
      <c r="CP569" s="62"/>
      <c r="CQ569" s="62"/>
      <c r="CR569" s="62"/>
      <c r="CS569" s="62"/>
      <c r="CT569" s="62"/>
      <c r="CU569" s="62"/>
      <c r="CV569" s="62"/>
      <c r="CW569" s="62"/>
      <c r="CX569" s="62"/>
      <c r="CY569" s="62"/>
      <c r="CZ569" s="62"/>
      <c r="DA569" s="62"/>
      <c r="DB569" s="62"/>
      <c r="DC569" s="62"/>
      <c r="DD569" s="62"/>
      <c r="DE569" s="62"/>
      <c r="DF569" s="62"/>
      <c r="DG569" s="62"/>
      <c r="DH569" s="62"/>
      <c r="DI569" s="62"/>
      <c r="DJ569" s="62"/>
      <c r="DK569" s="62"/>
      <c r="DL569" s="62"/>
      <c r="DM569" s="62"/>
      <c r="DN569" s="62"/>
      <c r="DO569" s="62"/>
      <c r="DP569" s="62"/>
      <c r="DQ569" s="62"/>
      <c r="DR569" s="62"/>
      <c r="DS569" s="62"/>
      <c r="DT569" s="62"/>
      <c r="DU569" s="62"/>
      <c r="DV569" s="62"/>
      <c r="DW569" s="62"/>
      <c r="DX569" s="62"/>
      <c r="DY569" s="62"/>
      <c r="DZ569" s="62"/>
      <c r="EA569" s="62"/>
      <c r="EB569" s="62"/>
      <c r="EC569" s="62"/>
      <c r="ED569" s="62"/>
      <c r="EE569" s="62"/>
      <c r="EF569" s="62"/>
      <c r="EG569" s="62"/>
      <c r="EH569" s="62"/>
      <c r="EI569" s="62"/>
      <c r="EJ569" s="62"/>
      <c r="EK569" s="62"/>
      <c r="EL569" s="62"/>
      <c r="EM569" s="62"/>
      <c r="EN569" s="62"/>
    </row>
    <row r="570" spans="43:144" ht="14.4" x14ac:dyDescent="0.3">
      <c r="AQ570" s="62"/>
      <c r="AR570"/>
      <c r="AS570"/>
      <c r="AT570"/>
      <c r="AU570"/>
      <c r="AV570"/>
      <c r="AW570"/>
      <c r="AX570"/>
      <c r="AY570"/>
      <c r="AZ570"/>
      <c r="BA570"/>
      <c r="BB570"/>
      <c r="BC570"/>
      <c r="BD570"/>
      <c r="BE570" s="62"/>
      <c r="BF570" s="62"/>
      <c r="BG570" s="62"/>
      <c r="BH570" s="62"/>
      <c r="BI570" s="62"/>
      <c r="BJ570" s="62"/>
      <c r="BK570" s="62"/>
      <c r="BL570" s="62"/>
      <c r="BM570" s="62"/>
      <c r="BN570" s="62"/>
      <c r="BO570" s="62"/>
      <c r="BP570" s="62"/>
      <c r="BQ570" s="62"/>
      <c r="BR570" s="62"/>
      <c r="BS570" s="62"/>
      <c r="BT570" s="62"/>
      <c r="BU570" s="62"/>
      <c r="BV570" s="62"/>
      <c r="BW570" s="62"/>
      <c r="BX570" s="62"/>
      <c r="BY570" s="62"/>
      <c r="BZ570" s="62"/>
      <c r="CA570" s="62"/>
      <c r="CB570" s="62"/>
      <c r="CC570" s="62"/>
      <c r="CD570" s="62"/>
      <c r="CE570" s="62"/>
      <c r="CF570" s="62"/>
      <c r="CG570" s="62"/>
      <c r="CH570" s="62"/>
      <c r="CI570" s="62"/>
      <c r="CJ570" s="62"/>
      <c r="CK570" s="62"/>
      <c r="CL570" s="62"/>
      <c r="CM570" s="62"/>
      <c r="CN570" s="62"/>
      <c r="CO570" s="62"/>
      <c r="CP570" s="62"/>
      <c r="CQ570" s="62"/>
      <c r="CR570" s="62"/>
      <c r="CS570" s="62"/>
      <c r="CT570" s="62"/>
      <c r="CU570" s="62"/>
      <c r="CV570" s="62"/>
      <c r="CW570" s="62"/>
      <c r="CX570" s="62"/>
      <c r="CY570" s="62"/>
      <c r="CZ570" s="62"/>
      <c r="DA570" s="62"/>
      <c r="DB570" s="62"/>
      <c r="DC570" s="62"/>
      <c r="DD570" s="62"/>
      <c r="DE570" s="62"/>
      <c r="DF570" s="62"/>
      <c r="DG570" s="62"/>
      <c r="DH570" s="62"/>
      <c r="DI570" s="62"/>
      <c r="DJ570" s="62"/>
      <c r="DK570" s="62"/>
      <c r="DL570" s="62"/>
      <c r="DM570" s="62"/>
      <c r="DN570" s="62"/>
      <c r="DO570" s="62"/>
      <c r="DP570" s="62"/>
      <c r="DQ570" s="62"/>
      <c r="DR570" s="62"/>
      <c r="DS570" s="62"/>
      <c r="DT570" s="62"/>
      <c r="DU570" s="62"/>
      <c r="DV570" s="62"/>
      <c r="DW570" s="62"/>
      <c r="DX570" s="62"/>
      <c r="DY570" s="62"/>
      <c r="DZ570" s="62"/>
      <c r="EA570" s="62"/>
      <c r="EB570" s="62"/>
      <c r="EC570" s="62"/>
      <c r="ED570" s="62"/>
      <c r="EE570" s="62"/>
      <c r="EF570" s="62"/>
      <c r="EG570" s="62"/>
      <c r="EH570" s="62"/>
      <c r="EI570" s="62"/>
      <c r="EJ570" s="62"/>
      <c r="EK570" s="62"/>
      <c r="EL570" s="62"/>
      <c r="EM570" s="62"/>
      <c r="EN570" s="62"/>
    </row>
    <row r="571" spans="43:144" ht="14.4" x14ac:dyDescent="0.3">
      <c r="AQ571" s="62"/>
      <c r="AR571"/>
      <c r="AS571"/>
      <c r="AT571"/>
      <c r="AU571"/>
      <c r="AV571"/>
      <c r="AW571"/>
      <c r="AX571"/>
      <c r="AY571"/>
      <c r="AZ571"/>
      <c r="BA571"/>
      <c r="BB571"/>
      <c r="BC571"/>
      <c r="BD571"/>
      <c r="BE571" s="62"/>
      <c r="BF571" s="62"/>
      <c r="BG571" s="62"/>
      <c r="BH571" s="62"/>
      <c r="BI571" s="62"/>
      <c r="BJ571" s="62"/>
      <c r="BK571" s="62"/>
      <c r="BL571" s="62"/>
      <c r="BM571" s="62"/>
      <c r="BN571" s="62"/>
      <c r="BO571" s="62"/>
      <c r="BP571" s="62"/>
      <c r="BQ571" s="62"/>
      <c r="BR571" s="62"/>
      <c r="BS571" s="62"/>
      <c r="BT571" s="62"/>
      <c r="BU571" s="62"/>
      <c r="BV571" s="62"/>
      <c r="BW571" s="62"/>
      <c r="BX571" s="62"/>
      <c r="BY571" s="62"/>
      <c r="BZ571" s="62"/>
      <c r="CA571" s="62"/>
      <c r="CB571" s="62"/>
      <c r="CC571" s="62"/>
      <c r="CD571" s="62"/>
      <c r="CE571" s="62"/>
      <c r="CF571" s="62"/>
      <c r="CG571" s="62"/>
      <c r="CH571" s="62"/>
      <c r="CI571" s="62"/>
      <c r="CJ571" s="62"/>
      <c r="CK571" s="62"/>
      <c r="CL571" s="62"/>
      <c r="CM571" s="62"/>
      <c r="CN571" s="62"/>
      <c r="CO571" s="62"/>
      <c r="CP571" s="62"/>
      <c r="CQ571" s="62"/>
      <c r="CR571" s="62"/>
      <c r="CS571" s="62"/>
      <c r="CT571" s="62"/>
      <c r="CU571" s="62"/>
      <c r="CV571" s="62"/>
      <c r="CW571" s="62"/>
      <c r="CX571" s="62"/>
      <c r="CY571" s="62"/>
      <c r="CZ571" s="62"/>
      <c r="DA571" s="62"/>
      <c r="DB571" s="62"/>
      <c r="DC571" s="62"/>
      <c r="DD571" s="62"/>
      <c r="DE571" s="62"/>
      <c r="DF571" s="62"/>
      <c r="DG571" s="62"/>
      <c r="DH571" s="62"/>
      <c r="DI571" s="62"/>
      <c r="DJ571" s="62"/>
      <c r="DK571" s="62"/>
      <c r="DL571" s="62"/>
      <c r="DM571" s="62"/>
      <c r="DN571" s="62"/>
      <c r="DO571" s="62"/>
      <c r="DP571" s="62"/>
      <c r="DQ571" s="62"/>
      <c r="DR571" s="62"/>
      <c r="DS571" s="62"/>
      <c r="DT571" s="62"/>
      <c r="DU571" s="62"/>
      <c r="DV571" s="62"/>
      <c r="DW571" s="62"/>
      <c r="DX571" s="62"/>
      <c r="DY571" s="62"/>
      <c r="DZ571" s="62"/>
      <c r="EA571" s="62"/>
      <c r="EB571" s="62"/>
      <c r="EC571" s="62"/>
      <c r="ED571" s="62"/>
      <c r="EE571" s="62"/>
      <c r="EF571" s="62"/>
      <c r="EG571" s="62"/>
      <c r="EH571" s="62"/>
      <c r="EI571" s="62"/>
      <c r="EJ571" s="62"/>
      <c r="EK571" s="62"/>
      <c r="EL571" s="62"/>
      <c r="EM571" s="62"/>
      <c r="EN571" s="62"/>
    </row>
    <row r="572" spans="43:144" ht="14.4" x14ac:dyDescent="0.3">
      <c r="AQ572" s="62"/>
      <c r="AR572"/>
      <c r="AS572"/>
      <c r="AT572"/>
      <c r="AU572"/>
      <c r="AV572"/>
      <c r="AW572"/>
      <c r="AX572"/>
      <c r="AY572"/>
      <c r="AZ572"/>
      <c r="BA572"/>
      <c r="BB572"/>
      <c r="BC572"/>
      <c r="BD572"/>
      <c r="BE572" s="62"/>
      <c r="BF572" s="62"/>
      <c r="BG572" s="62"/>
      <c r="BH572" s="62"/>
      <c r="BI572" s="62"/>
      <c r="BJ572" s="62"/>
      <c r="BK572" s="62"/>
      <c r="BL572" s="62"/>
      <c r="BM572" s="62"/>
      <c r="BN572" s="62"/>
      <c r="BO572" s="62"/>
      <c r="BP572" s="62"/>
      <c r="BQ572" s="62"/>
      <c r="BR572" s="62"/>
      <c r="BS572" s="62"/>
      <c r="BT572" s="62"/>
      <c r="BU572" s="62"/>
      <c r="BV572" s="62"/>
      <c r="BW572" s="62"/>
      <c r="BX572" s="62"/>
      <c r="BY572" s="62"/>
      <c r="BZ572" s="62"/>
      <c r="CA572" s="62"/>
      <c r="CB572" s="62"/>
      <c r="CC572" s="62"/>
      <c r="CD572" s="62"/>
      <c r="CE572" s="62"/>
      <c r="CF572" s="62"/>
      <c r="CG572" s="62"/>
      <c r="CH572" s="62"/>
      <c r="CI572" s="62"/>
      <c r="CJ572" s="62"/>
      <c r="CK572" s="62"/>
      <c r="CL572" s="62"/>
      <c r="CM572" s="62"/>
      <c r="CN572" s="62"/>
      <c r="CO572" s="62"/>
      <c r="CP572" s="62"/>
      <c r="CQ572" s="62"/>
      <c r="CR572" s="62"/>
      <c r="CS572" s="62"/>
      <c r="CT572" s="62"/>
      <c r="CU572" s="62"/>
      <c r="CV572" s="62"/>
      <c r="CW572" s="62"/>
      <c r="CX572" s="62"/>
      <c r="CY572" s="62"/>
      <c r="CZ572" s="62"/>
      <c r="DA572" s="62"/>
      <c r="DB572" s="62"/>
      <c r="DC572" s="62"/>
      <c r="DD572" s="62"/>
      <c r="DE572" s="62"/>
      <c r="DF572" s="62"/>
      <c r="DG572" s="62"/>
      <c r="DH572" s="62"/>
      <c r="DI572" s="62"/>
      <c r="DJ572" s="62"/>
      <c r="DK572" s="62"/>
      <c r="DL572" s="62"/>
      <c r="DM572" s="62"/>
      <c r="DN572" s="62"/>
      <c r="DO572" s="62"/>
      <c r="DP572" s="62"/>
      <c r="DQ572" s="62"/>
      <c r="DR572" s="62"/>
      <c r="DS572" s="62"/>
      <c r="DT572" s="62"/>
      <c r="DU572" s="62"/>
      <c r="DV572" s="62"/>
      <c r="DW572" s="62"/>
      <c r="DX572" s="62"/>
      <c r="DY572" s="62"/>
      <c r="DZ572" s="62"/>
      <c r="EA572" s="62"/>
      <c r="EB572" s="62"/>
      <c r="EC572" s="62"/>
      <c r="ED572" s="62"/>
      <c r="EE572" s="62"/>
      <c r="EF572" s="62"/>
      <c r="EG572" s="62"/>
      <c r="EH572" s="62"/>
      <c r="EI572" s="62"/>
      <c r="EJ572" s="62"/>
      <c r="EK572" s="62"/>
      <c r="EL572" s="62"/>
      <c r="EM572" s="62"/>
      <c r="EN572" s="62"/>
    </row>
    <row r="573" spans="43:144" ht="14.4" x14ac:dyDescent="0.3">
      <c r="AQ573" s="62"/>
      <c r="AR573"/>
      <c r="AS573"/>
      <c r="AT573"/>
      <c r="AU573"/>
      <c r="AV573"/>
      <c r="AW573"/>
      <c r="AX573"/>
      <c r="AY573"/>
      <c r="AZ573"/>
      <c r="BA573"/>
      <c r="BB573"/>
      <c r="BC573"/>
      <c r="BD573"/>
      <c r="BE573" s="62"/>
      <c r="BF573" s="62"/>
      <c r="BG573" s="62"/>
      <c r="BH573" s="62"/>
      <c r="BI573" s="62"/>
      <c r="BJ573" s="62"/>
      <c r="BK573" s="62"/>
      <c r="BL573" s="62"/>
      <c r="BM573" s="62"/>
      <c r="BN573" s="62"/>
      <c r="BO573" s="62"/>
      <c r="BP573" s="62"/>
      <c r="BQ573" s="62"/>
      <c r="BR573" s="62"/>
      <c r="BS573" s="62"/>
      <c r="BT573" s="62"/>
      <c r="BU573" s="62"/>
      <c r="BV573" s="62"/>
      <c r="BW573" s="62"/>
      <c r="BX573" s="62"/>
      <c r="BY573" s="62"/>
      <c r="BZ573" s="62"/>
      <c r="CA573" s="62"/>
      <c r="CB573" s="62"/>
      <c r="CC573" s="62"/>
      <c r="CD573" s="62"/>
      <c r="CE573" s="62"/>
      <c r="CF573" s="62"/>
      <c r="CG573" s="62"/>
      <c r="CH573" s="62"/>
      <c r="CI573" s="62"/>
      <c r="CJ573" s="62"/>
      <c r="CK573" s="62"/>
      <c r="CL573" s="62"/>
      <c r="CM573" s="62"/>
      <c r="CN573" s="62"/>
      <c r="CO573" s="62"/>
      <c r="CP573" s="62"/>
      <c r="CQ573" s="62"/>
      <c r="CR573" s="62"/>
      <c r="CS573" s="62"/>
      <c r="CT573" s="62"/>
      <c r="CU573" s="62"/>
      <c r="CV573" s="62"/>
      <c r="CW573" s="62"/>
      <c r="CX573" s="62"/>
      <c r="CY573" s="62"/>
      <c r="CZ573" s="62"/>
      <c r="DA573" s="62"/>
      <c r="DB573" s="62"/>
      <c r="DC573" s="62"/>
      <c r="DD573" s="62"/>
      <c r="DE573" s="62"/>
      <c r="DF573" s="62"/>
      <c r="DG573" s="62"/>
      <c r="DH573" s="62"/>
      <c r="DI573" s="62"/>
      <c r="DJ573" s="62"/>
      <c r="DK573" s="62"/>
      <c r="DL573" s="62"/>
      <c r="DM573" s="62"/>
      <c r="DN573" s="62"/>
      <c r="DO573" s="62"/>
      <c r="DP573" s="62"/>
      <c r="DQ573" s="62"/>
      <c r="DR573" s="62"/>
      <c r="DS573" s="62"/>
      <c r="DT573" s="62"/>
      <c r="DU573" s="62"/>
      <c r="DV573" s="62"/>
      <c r="DW573" s="62"/>
      <c r="DX573" s="62"/>
      <c r="DY573" s="62"/>
      <c r="DZ573" s="62"/>
      <c r="EA573" s="62"/>
      <c r="EB573" s="62"/>
      <c r="EC573" s="62"/>
      <c r="ED573" s="62"/>
      <c r="EE573" s="62"/>
      <c r="EF573" s="62"/>
      <c r="EG573" s="62"/>
      <c r="EH573" s="62"/>
      <c r="EI573" s="62"/>
      <c r="EJ573" s="62"/>
      <c r="EK573" s="62"/>
      <c r="EL573" s="62"/>
      <c r="EM573" s="62"/>
      <c r="EN573" s="62"/>
    </row>
    <row r="574" spans="43:144" ht="14.4" x14ac:dyDescent="0.3">
      <c r="AQ574" s="62"/>
      <c r="AR574"/>
      <c r="AS574"/>
      <c r="AT574"/>
      <c r="AU574"/>
      <c r="AV574"/>
      <c r="AW574"/>
      <c r="AX574"/>
      <c r="AY574"/>
      <c r="AZ574"/>
      <c r="BA574"/>
      <c r="BB574"/>
      <c r="BC574"/>
      <c r="BD574"/>
      <c r="BE574" s="62"/>
      <c r="BF574" s="62"/>
      <c r="BG574" s="62"/>
      <c r="BH574" s="62"/>
      <c r="BI574" s="62"/>
      <c r="BJ574" s="62"/>
      <c r="BK574" s="62"/>
      <c r="BL574" s="62"/>
      <c r="BM574" s="62"/>
      <c r="BN574" s="62"/>
      <c r="BO574" s="62"/>
      <c r="BP574" s="62"/>
      <c r="BQ574" s="62"/>
      <c r="BR574" s="62"/>
      <c r="BS574" s="62"/>
      <c r="BT574" s="62"/>
      <c r="BU574" s="62"/>
      <c r="BV574" s="62"/>
      <c r="BW574" s="62"/>
      <c r="BX574" s="62"/>
      <c r="BY574" s="62"/>
      <c r="BZ574" s="62"/>
      <c r="CA574" s="62"/>
      <c r="CB574" s="62"/>
      <c r="CC574" s="62"/>
      <c r="CD574" s="62"/>
      <c r="CE574" s="62"/>
      <c r="CF574" s="62"/>
      <c r="CG574" s="62"/>
      <c r="CH574" s="62"/>
      <c r="CI574" s="62"/>
      <c r="CJ574" s="62"/>
      <c r="CK574" s="62"/>
      <c r="CL574" s="62"/>
      <c r="CM574" s="62"/>
      <c r="CN574" s="62"/>
      <c r="CO574" s="62"/>
      <c r="CP574" s="62"/>
      <c r="CQ574" s="62"/>
      <c r="CR574" s="62"/>
      <c r="CS574" s="62"/>
      <c r="CT574" s="62"/>
      <c r="CU574" s="62"/>
      <c r="CV574" s="62"/>
      <c r="CW574" s="62"/>
      <c r="CX574" s="62"/>
      <c r="CY574" s="62"/>
      <c r="CZ574" s="62"/>
      <c r="DA574" s="62"/>
      <c r="DB574" s="62"/>
      <c r="DC574" s="62"/>
      <c r="DD574" s="62"/>
      <c r="DE574" s="62"/>
      <c r="DF574" s="62"/>
      <c r="DG574" s="62"/>
      <c r="DH574" s="62"/>
      <c r="DI574" s="62"/>
      <c r="DJ574" s="62"/>
      <c r="DK574" s="62"/>
      <c r="DL574" s="62"/>
      <c r="DM574" s="62"/>
      <c r="DN574" s="62"/>
      <c r="DO574" s="62"/>
      <c r="DP574" s="62"/>
      <c r="DQ574" s="62"/>
      <c r="DR574" s="62"/>
      <c r="DS574" s="62"/>
      <c r="DT574" s="62"/>
      <c r="DU574" s="62"/>
      <c r="DV574" s="62"/>
      <c r="DW574" s="62"/>
      <c r="DX574" s="62"/>
      <c r="DY574" s="62"/>
      <c r="DZ574" s="62"/>
      <c r="EA574" s="62"/>
      <c r="EB574" s="62"/>
      <c r="EC574" s="62"/>
      <c r="ED574" s="62"/>
      <c r="EE574" s="62"/>
      <c r="EF574" s="62"/>
      <c r="EG574" s="62"/>
      <c r="EH574" s="62"/>
      <c r="EI574" s="62"/>
      <c r="EJ574" s="62"/>
      <c r="EK574" s="62"/>
      <c r="EL574" s="62"/>
      <c r="EM574" s="62"/>
      <c r="EN574" s="62"/>
    </row>
    <row r="575" spans="43:144" ht="14.4" x14ac:dyDescent="0.3">
      <c r="AQ575" s="62"/>
      <c r="AR575"/>
      <c r="AS575"/>
      <c r="AT575"/>
      <c r="AU575"/>
      <c r="AV575"/>
      <c r="AW575"/>
      <c r="AX575"/>
      <c r="AY575"/>
      <c r="AZ575"/>
      <c r="BA575"/>
      <c r="BB575"/>
      <c r="BC575"/>
      <c r="BD575"/>
      <c r="BE575" s="62"/>
      <c r="BF575" s="62"/>
      <c r="BG575" s="62"/>
      <c r="BH575" s="62"/>
      <c r="BI575" s="62"/>
      <c r="BJ575" s="62"/>
      <c r="BK575" s="62"/>
      <c r="BL575" s="62"/>
      <c r="BM575" s="62"/>
      <c r="BN575" s="62"/>
      <c r="BO575" s="62"/>
      <c r="BP575" s="62"/>
      <c r="BQ575" s="62"/>
      <c r="BR575" s="62"/>
      <c r="BS575" s="62"/>
      <c r="BT575" s="62"/>
      <c r="BU575" s="62"/>
      <c r="BV575" s="62"/>
      <c r="BW575" s="62"/>
      <c r="BX575" s="62"/>
      <c r="BY575" s="62"/>
      <c r="BZ575" s="62"/>
      <c r="CA575" s="62"/>
      <c r="CB575" s="62"/>
      <c r="CC575" s="62"/>
      <c r="CD575" s="62"/>
      <c r="CE575" s="62"/>
      <c r="CF575" s="62"/>
      <c r="CG575" s="62"/>
      <c r="CH575" s="62"/>
      <c r="CI575" s="62"/>
      <c r="CJ575" s="62"/>
      <c r="CK575" s="62"/>
      <c r="CL575" s="62"/>
      <c r="CM575" s="62"/>
      <c r="CN575" s="62"/>
      <c r="CO575" s="62"/>
      <c r="CP575" s="62"/>
      <c r="CQ575" s="62"/>
      <c r="CR575" s="62"/>
      <c r="CS575" s="62"/>
      <c r="CT575" s="62"/>
      <c r="CU575" s="62"/>
      <c r="CV575" s="62"/>
      <c r="CW575" s="62"/>
      <c r="CX575" s="62"/>
      <c r="CY575" s="62"/>
      <c r="CZ575" s="62"/>
      <c r="DA575" s="62"/>
      <c r="DB575" s="62"/>
      <c r="DC575" s="62"/>
      <c r="DD575" s="62"/>
      <c r="DE575" s="62"/>
      <c r="DF575" s="62"/>
      <c r="DG575" s="62"/>
      <c r="DH575" s="62"/>
      <c r="DI575" s="62"/>
      <c r="DJ575" s="62"/>
      <c r="DK575" s="62"/>
      <c r="DL575" s="62"/>
      <c r="DM575" s="62"/>
      <c r="DN575" s="62"/>
      <c r="DO575" s="62"/>
      <c r="DP575" s="62"/>
      <c r="DQ575" s="62"/>
      <c r="DR575" s="62"/>
      <c r="DS575" s="62"/>
      <c r="DT575" s="62"/>
      <c r="DU575" s="62"/>
      <c r="DV575" s="62"/>
      <c r="DW575" s="62"/>
      <c r="DX575" s="62"/>
      <c r="DY575" s="62"/>
      <c r="DZ575" s="62"/>
      <c r="EA575" s="62"/>
      <c r="EB575" s="62"/>
      <c r="EC575" s="62"/>
      <c r="ED575" s="62"/>
      <c r="EE575" s="62"/>
      <c r="EF575" s="62"/>
      <c r="EG575" s="62"/>
      <c r="EH575" s="62"/>
      <c r="EI575" s="62"/>
      <c r="EJ575" s="62"/>
      <c r="EK575" s="62"/>
      <c r="EL575" s="62"/>
      <c r="EM575" s="62"/>
      <c r="EN575" s="62"/>
    </row>
    <row r="576" spans="43:144" ht="14.4" x14ac:dyDescent="0.3">
      <c r="AQ576" s="62"/>
      <c r="AR576"/>
      <c r="AS576"/>
      <c r="AT576"/>
      <c r="AU576"/>
      <c r="AV576"/>
      <c r="AW576"/>
      <c r="AX576"/>
      <c r="AY576"/>
      <c r="AZ576"/>
      <c r="BA576"/>
      <c r="BB576"/>
      <c r="BC576"/>
      <c r="BD576"/>
      <c r="BE576" s="62"/>
      <c r="BF576" s="62"/>
      <c r="BG576" s="62"/>
      <c r="BH576" s="62"/>
      <c r="BI576" s="62"/>
      <c r="BJ576" s="62"/>
      <c r="BK576" s="62"/>
      <c r="BL576" s="62"/>
      <c r="BM576" s="62"/>
      <c r="BN576" s="62"/>
      <c r="BO576" s="62"/>
      <c r="BP576" s="62"/>
      <c r="BQ576" s="62"/>
      <c r="BR576" s="62"/>
      <c r="BS576" s="62"/>
      <c r="BT576" s="62"/>
      <c r="BU576" s="62"/>
      <c r="BV576" s="62"/>
      <c r="BW576" s="62"/>
      <c r="BX576" s="62"/>
      <c r="BY576" s="62"/>
      <c r="BZ576" s="62"/>
      <c r="CA576" s="62"/>
      <c r="CB576" s="62"/>
      <c r="CC576" s="62"/>
      <c r="CD576" s="62"/>
      <c r="CE576" s="62"/>
      <c r="CF576" s="62"/>
      <c r="CG576" s="62"/>
      <c r="CH576" s="62"/>
      <c r="CI576" s="62"/>
      <c r="CJ576" s="62"/>
      <c r="CK576" s="62"/>
      <c r="CL576" s="62"/>
      <c r="CM576" s="62"/>
      <c r="CN576" s="62"/>
      <c r="CO576" s="62"/>
      <c r="CP576" s="62"/>
      <c r="CQ576" s="62"/>
      <c r="CR576" s="62"/>
      <c r="CS576" s="62"/>
      <c r="CT576" s="62"/>
      <c r="CU576" s="62"/>
      <c r="CV576" s="62"/>
      <c r="CW576" s="62"/>
      <c r="CX576" s="62"/>
      <c r="CY576" s="62"/>
      <c r="CZ576" s="62"/>
      <c r="DA576" s="62"/>
      <c r="DB576" s="62"/>
      <c r="DC576" s="62"/>
      <c r="DD576" s="62"/>
      <c r="DE576" s="62"/>
      <c r="DF576" s="62"/>
      <c r="DG576" s="62"/>
      <c r="DH576" s="62"/>
      <c r="DI576" s="62"/>
      <c r="DJ576" s="62"/>
      <c r="DK576" s="62"/>
      <c r="DL576" s="62"/>
      <c r="DM576" s="62"/>
      <c r="DN576" s="62"/>
      <c r="DO576" s="62"/>
      <c r="DP576" s="62"/>
      <c r="DQ576" s="62"/>
      <c r="DR576" s="62"/>
      <c r="DS576" s="62"/>
      <c r="DT576" s="62"/>
      <c r="DU576" s="62"/>
      <c r="DV576" s="62"/>
      <c r="DW576" s="62"/>
      <c r="DX576" s="62"/>
      <c r="DY576" s="62"/>
      <c r="DZ576" s="62"/>
      <c r="EA576" s="62"/>
      <c r="EB576" s="62"/>
      <c r="EC576" s="62"/>
      <c r="ED576" s="62"/>
      <c r="EE576" s="62"/>
      <c r="EF576" s="62"/>
      <c r="EG576" s="62"/>
      <c r="EH576" s="62"/>
      <c r="EI576" s="62"/>
      <c r="EJ576" s="62"/>
      <c r="EK576" s="62"/>
      <c r="EL576" s="62"/>
      <c r="EM576" s="62"/>
      <c r="EN576" s="62"/>
    </row>
    <row r="577" spans="43:144" ht="14.4" x14ac:dyDescent="0.3">
      <c r="AQ577" s="62"/>
      <c r="AR577"/>
      <c r="AS577"/>
      <c r="AT577"/>
      <c r="AU577"/>
      <c r="AV577"/>
      <c r="AW577"/>
      <c r="AX577"/>
      <c r="AY577"/>
      <c r="AZ577"/>
      <c r="BA577"/>
      <c r="BB577"/>
      <c r="BC577"/>
      <c r="BD577"/>
      <c r="BE577" s="62"/>
      <c r="BF577" s="62"/>
      <c r="BG577" s="62"/>
      <c r="BH577" s="62"/>
      <c r="BI577" s="62"/>
      <c r="BJ577" s="62"/>
      <c r="BK577" s="62"/>
      <c r="BL577" s="62"/>
      <c r="BM577" s="62"/>
      <c r="BN577" s="62"/>
      <c r="BO577" s="62"/>
      <c r="BP577" s="62"/>
      <c r="BQ577" s="62"/>
      <c r="BR577" s="62"/>
      <c r="BS577" s="62"/>
      <c r="BT577" s="62"/>
      <c r="BU577" s="62"/>
      <c r="BV577" s="62"/>
      <c r="BW577" s="62"/>
      <c r="BX577" s="62"/>
      <c r="BY577" s="62"/>
      <c r="BZ577" s="62"/>
      <c r="CA577" s="62"/>
      <c r="CB577" s="62"/>
      <c r="CC577" s="62"/>
      <c r="CD577" s="62"/>
      <c r="CE577" s="62"/>
      <c r="CF577" s="62"/>
      <c r="CG577" s="62"/>
      <c r="CH577" s="62"/>
      <c r="CI577" s="62"/>
      <c r="CJ577" s="62"/>
      <c r="CK577" s="62"/>
      <c r="CL577" s="62"/>
      <c r="CM577" s="62"/>
      <c r="CN577" s="62"/>
      <c r="CO577" s="62"/>
      <c r="CP577" s="62"/>
      <c r="CQ577" s="62"/>
      <c r="CR577" s="62"/>
      <c r="CS577" s="62"/>
      <c r="CT577" s="62"/>
      <c r="CU577" s="62"/>
      <c r="CV577" s="62"/>
      <c r="CW577" s="62"/>
      <c r="CX577" s="62"/>
      <c r="CY577" s="62"/>
      <c r="CZ577" s="62"/>
      <c r="DA577" s="62"/>
      <c r="DB577" s="62"/>
      <c r="DC577" s="62"/>
      <c r="DD577" s="62"/>
      <c r="DE577" s="62"/>
      <c r="DF577" s="62"/>
      <c r="DG577" s="62"/>
      <c r="DH577" s="62"/>
      <c r="DI577" s="62"/>
      <c r="DJ577" s="62"/>
      <c r="DK577" s="62"/>
      <c r="DL577" s="62"/>
      <c r="DM577" s="62"/>
      <c r="DN577" s="62"/>
      <c r="DO577" s="62"/>
      <c r="DP577" s="62"/>
      <c r="DQ577" s="62"/>
      <c r="DR577" s="62"/>
      <c r="DS577" s="62"/>
      <c r="DT577" s="62"/>
      <c r="DU577" s="62"/>
      <c r="DV577" s="62"/>
      <c r="DW577" s="62"/>
      <c r="DX577" s="62"/>
      <c r="DY577" s="62"/>
      <c r="DZ577" s="62"/>
      <c r="EA577" s="62"/>
      <c r="EB577" s="62"/>
      <c r="EC577" s="62"/>
      <c r="ED577" s="62"/>
      <c r="EE577" s="62"/>
      <c r="EF577" s="62"/>
      <c r="EG577" s="62"/>
      <c r="EH577" s="62"/>
      <c r="EI577" s="62"/>
      <c r="EJ577" s="62"/>
      <c r="EK577" s="62"/>
      <c r="EL577" s="62"/>
      <c r="EM577" s="62"/>
      <c r="EN577" s="62"/>
    </row>
    <row r="578" spans="43:144" ht="14.4" x14ac:dyDescent="0.3">
      <c r="AQ578" s="62"/>
      <c r="AR578"/>
      <c r="AS578"/>
      <c r="AT578"/>
      <c r="AU578"/>
      <c r="AV578"/>
      <c r="AW578"/>
      <c r="AX578"/>
      <c r="AY578"/>
      <c r="AZ578"/>
      <c r="BA578"/>
      <c r="BB578"/>
      <c r="BC578"/>
      <c r="BD578"/>
      <c r="BE578" s="62"/>
      <c r="BF578" s="62"/>
      <c r="BG578" s="62"/>
      <c r="BH578" s="62"/>
      <c r="BI578" s="62"/>
      <c r="BJ578" s="62"/>
      <c r="BK578" s="62"/>
      <c r="BL578" s="62"/>
      <c r="BM578" s="62"/>
      <c r="BN578" s="62"/>
      <c r="BO578" s="62"/>
      <c r="BP578" s="62"/>
      <c r="BQ578" s="62"/>
      <c r="BR578" s="62"/>
      <c r="BS578" s="62"/>
      <c r="BT578" s="62"/>
      <c r="BU578" s="62"/>
      <c r="BV578" s="62"/>
      <c r="BW578" s="62"/>
      <c r="BX578" s="62"/>
      <c r="BY578" s="62"/>
      <c r="BZ578" s="62"/>
      <c r="CA578" s="62"/>
      <c r="CB578" s="62"/>
      <c r="CC578" s="62"/>
      <c r="CD578" s="62"/>
      <c r="CE578" s="62"/>
      <c r="CF578" s="62"/>
      <c r="CG578" s="62"/>
      <c r="CH578" s="62"/>
      <c r="CI578" s="62"/>
      <c r="CJ578" s="62"/>
      <c r="CK578" s="62"/>
      <c r="CL578" s="62"/>
      <c r="CM578" s="62"/>
      <c r="CN578" s="62"/>
      <c r="CO578" s="62"/>
      <c r="CP578" s="62"/>
      <c r="CQ578" s="62"/>
      <c r="CR578" s="62"/>
      <c r="CS578" s="62"/>
      <c r="CT578" s="62"/>
      <c r="CU578" s="62"/>
      <c r="CV578" s="62"/>
      <c r="CW578" s="62"/>
      <c r="CX578" s="62"/>
      <c r="CY578" s="62"/>
      <c r="CZ578" s="62"/>
      <c r="DA578" s="62"/>
      <c r="DB578" s="62"/>
      <c r="DC578" s="62"/>
      <c r="DD578" s="62"/>
      <c r="DE578" s="62"/>
      <c r="DF578" s="62"/>
      <c r="DG578" s="62"/>
      <c r="DH578" s="62"/>
      <c r="DI578" s="62"/>
      <c r="DJ578" s="62"/>
      <c r="DK578" s="62"/>
      <c r="DL578" s="62"/>
      <c r="DM578" s="62"/>
      <c r="DN578" s="62"/>
      <c r="DO578" s="62"/>
      <c r="DP578" s="62"/>
      <c r="DQ578" s="62"/>
      <c r="DR578" s="62"/>
      <c r="DS578" s="62"/>
      <c r="DT578" s="62"/>
      <c r="DU578" s="62"/>
      <c r="DV578" s="62"/>
      <c r="DW578" s="62"/>
      <c r="DX578" s="62"/>
      <c r="DY578" s="62"/>
      <c r="DZ578" s="62"/>
      <c r="EA578" s="62"/>
      <c r="EB578" s="62"/>
      <c r="EC578" s="62"/>
      <c r="ED578" s="62"/>
      <c r="EE578" s="62"/>
      <c r="EF578" s="62"/>
      <c r="EG578" s="62"/>
      <c r="EH578" s="62"/>
      <c r="EI578" s="62"/>
      <c r="EJ578" s="62"/>
      <c r="EK578" s="62"/>
      <c r="EL578" s="62"/>
      <c r="EM578" s="62"/>
      <c r="EN578" s="62"/>
    </row>
    <row r="579" spans="43:144" ht="14.4" x14ac:dyDescent="0.3">
      <c r="AQ579" s="62"/>
      <c r="AR579"/>
      <c r="AS579"/>
      <c r="AT579"/>
      <c r="AU579"/>
      <c r="AV579"/>
      <c r="AW579"/>
      <c r="AX579"/>
      <c r="AY579"/>
      <c r="AZ579"/>
      <c r="BA579"/>
      <c r="BB579"/>
      <c r="BC579"/>
      <c r="BD579"/>
      <c r="BE579" s="62"/>
      <c r="BF579" s="62"/>
      <c r="BG579" s="62"/>
      <c r="BH579" s="62"/>
      <c r="BI579" s="62"/>
      <c r="BJ579" s="62"/>
      <c r="BK579" s="62"/>
      <c r="BL579" s="62"/>
      <c r="BM579" s="62"/>
      <c r="BN579" s="62"/>
      <c r="BO579" s="62"/>
      <c r="BP579" s="62"/>
      <c r="BQ579" s="62"/>
      <c r="BR579" s="62"/>
      <c r="BS579" s="62"/>
      <c r="BT579" s="62"/>
      <c r="BU579" s="62"/>
      <c r="BV579" s="62"/>
      <c r="BW579" s="62"/>
      <c r="BX579" s="62"/>
      <c r="BY579" s="62"/>
      <c r="BZ579" s="62"/>
      <c r="CA579" s="62"/>
      <c r="CB579" s="62"/>
      <c r="CC579" s="62"/>
      <c r="CD579" s="62"/>
      <c r="CE579" s="62"/>
      <c r="CF579" s="62"/>
      <c r="CG579" s="62"/>
      <c r="CH579" s="62"/>
      <c r="CI579" s="62"/>
      <c r="CJ579" s="62"/>
      <c r="CK579" s="62"/>
      <c r="CL579" s="62"/>
      <c r="CM579" s="62"/>
      <c r="CN579" s="62"/>
      <c r="CO579" s="62"/>
      <c r="CP579" s="62"/>
      <c r="CQ579" s="62"/>
      <c r="CR579" s="62"/>
      <c r="CS579" s="62"/>
      <c r="CT579" s="62"/>
      <c r="CU579" s="62"/>
      <c r="CV579" s="62"/>
      <c r="CW579" s="62"/>
      <c r="CX579" s="62"/>
      <c r="CY579" s="62"/>
      <c r="CZ579" s="62"/>
      <c r="DA579" s="62"/>
      <c r="DB579" s="62"/>
      <c r="DC579" s="62"/>
      <c r="DD579" s="62"/>
      <c r="DE579" s="62"/>
      <c r="DF579" s="62"/>
      <c r="DG579" s="62"/>
      <c r="DH579" s="62"/>
      <c r="DI579" s="62"/>
      <c r="DJ579" s="62"/>
      <c r="DK579" s="62"/>
      <c r="DL579" s="62"/>
      <c r="DM579" s="62"/>
      <c r="DN579" s="62"/>
      <c r="DO579" s="62"/>
      <c r="DP579" s="62"/>
      <c r="DQ579" s="62"/>
      <c r="DR579" s="62"/>
      <c r="DS579" s="62"/>
      <c r="DT579" s="62"/>
      <c r="DU579" s="62"/>
      <c r="DV579" s="62"/>
      <c r="DW579" s="62"/>
      <c r="DX579" s="62"/>
      <c r="DY579" s="62"/>
      <c r="DZ579" s="62"/>
      <c r="EA579" s="62"/>
      <c r="EB579" s="62"/>
      <c r="EC579" s="62"/>
      <c r="ED579" s="62"/>
      <c r="EE579" s="62"/>
      <c r="EF579" s="62"/>
      <c r="EG579" s="62"/>
      <c r="EH579" s="62"/>
      <c r="EI579" s="62"/>
      <c r="EJ579" s="62"/>
      <c r="EK579" s="62"/>
      <c r="EL579" s="62"/>
      <c r="EM579" s="62"/>
      <c r="EN579" s="62"/>
    </row>
    <row r="580" spans="43:144" ht="14.4" x14ac:dyDescent="0.3">
      <c r="AQ580" s="62"/>
      <c r="AR580"/>
      <c r="AS580"/>
      <c r="AT580"/>
      <c r="AU580"/>
      <c r="AV580"/>
      <c r="AW580"/>
      <c r="AX580"/>
      <c r="AY580"/>
      <c r="AZ580"/>
      <c r="BA580"/>
      <c r="BB580"/>
      <c r="BC580"/>
      <c r="BD580"/>
      <c r="BE580" s="62"/>
      <c r="BF580" s="62"/>
      <c r="BG580" s="62"/>
      <c r="BH580" s="62"/>
      <c r="BI580" s="62"/>
      <c r="BJ580" s="62"/>
      <c r="BK580" s="62"/>
      <c r="BL580" s="62"/>
      <c r="BM580" s="62"/>
      <c r="BN580" s="62"/>
      <c r="BO580" s="62"/>
      <c r="BP580" s="62"/>
      <c r="BQ580" s="62"/>
      <c r="BR580" s="62"/>
      <c r="BS580" s="62"/>
      <c r="BT580" s="62"/>
      <c r="BU580" s="62"/>
      <c r="BV580" s="62"/>
      <c r="BW580" s="62"/>
      <c r="BX580" s="62"/>
      <c r="BY580" s="62"/>
      <c r="BZ580" s="62"/>
      <c r="CA580" s="62"/>
      <c r="CB580" s="62"/>
      <c r="CC580" s="62"/>
      <c r="CD580" s="62"/>
      <c r="CE580" s="62"/>
      <c r="CF580" s="62"/>
      <c r="CG580" s="62"/>
      <c r="CH580" s="62"/>
      <c r="CI580" s="62"/>
      <c r="CJ580" s="62"/>
      <c r="CK580" s="62"/>
      <c r="CL580" s="62"/>
      <c r="CM580" s="62"/>
      <c r="CN580" s="62"/>
      <c r="CO580" s="62"/>
      <c r="CP580" s="62"/>
      <c r="CQ580" s="62"/>
      <c r="CR580" s="62"/>
      <c r="CS580" s="62"/>
      <c r="CT580" s="62"/>
      <c r="CU580" s="62"/>
      <c r="CV580" s="62"/>
      <c r="CW580" s="62"/>
      <c r="CX580" s="62"/>
      <c r="CY580" s="62"/>
      <c r="CZ580" s="62"/>
      <c r="DA580" s="62"/>
      <c r="DB580" s="62"/>
      <c r="DC580" s="62"/>
      <c r="DD580" s="62"/>
      <c r="DE580" s="62"/>
      <c r="DF580" s="62"/>
      <c r="DG580" s="62"/>
      <c r="DH580" s="62"/>
      <c r="DI580" s="62"/>
      <c r="DJ580" s="62"/>
      <c r="DK580" s="62"/>
      <c r="DL580" s="62"/>
      <c r="DM580" s="62"/>
      <c r="DN580" s="62"/>
      <c r="DO580" s="62"/>
      <c r="DP580" s="62"/>
      <c r="DQ580" s="62"/>
      <c r="DR580" s="62"/>
      <c r="DS580" s="62"/>
      <c r="DT580" s="62"/>
      <c r="DU580" s="62"/>
      <c r="DV580" s="62"/>
      <c r="DW580" s="62"/>
      <c r="DX580" s="62"/>
      <c r="DY580" s="62"/>
      <c r="DZ580" s="62"/>
      <c r="EA580" s="62"/>
      <c r="EB580" s="62"/>
      <c r="EC580" s="62"/>
      <c r="ED580" s="62"/>
      <c r="EE580" s="62"/>
      <c r="EF580" s="62"/>
      <c r="EG580" s="62"/>
      <c r="EH580" s="62"/>
      <c r="EI580" s="62"/>
      <c r="EJ580" s="62"/>
      <c r="EK580" s="62"/>
      <c r="EL580" s="62"/>
      <c r="EM580" s="62"/>
      <c r="EN580" s="62"/>
    </row>
    <row r="581" spans="43:144" ht="14.4" x14ac:dyDescent="0.3">
      <c r="AQ581" s="62"/>
      <c r="AR581"/>
      <c r="AS581"/>
      <c r="AT581"/>
      <c r="AU581"/>
      <c r="AV581"/>
      <c r="AW581"/>
      <c r="AX581"/>
      <c r="AY581"/>
      <c r="AZ581"/>
      <c r="BA581"/>
      <c r="BB581"/>
      <c r="BC581"/>
      <c r="BD581"/>
      <c r="BE581" s="62"/>
      <c r="BF581" s="62"/>
      <c r="BG581" s="62"/>
      <c r="BH581" s="62"/>
      <c r="BI581" s="62"/>
      <c r="BJ581" s="62"/>
      <c r="BK581" s="62"/>
      <c r="BL581" s="62"/>
      <c r="BM581" s="62"/>
      <c r="BN581" s="62"/>
      <c r="BO581" s="62"/>
      <c r="BP581" s="62"/>
      <c r="BQ581" s="62"/>
      <c r="BR581" s="62"/>
      <c r="BS581" s="62"/>
      <c r="BT581" s="62"/>
      <c r="BU581" s="62"/>
      <c r="BV581" s="62"/>
      <c r="BW581" s="62"/>
      <c r="BX581" s="62"/>
      <c r="BY581" s="62"/>
      <c r="BZ581" s="62"/>
      <c r="CA581" s="62"/>
      <c r="CB581" s="62"/>
      <c r="CC581" s="62"/>
      <c r="CD581" s="62"/>
      <c r="CE581" s="62"/>
      <c r="CF581" s="62"/>
      <c r="CG581" s="62"/>
      <c r="CH581" s="62"/>
      <c r="CI581" s="62"/>
      <c r="CJ581" s="62"/>
      <c r="CK581" s="62"/>
      <c r="CL581" s="62"/>
      <c r="CM581" s="62"/>
      <c r="CN581" s="62"/>
      <c r="CO581" s="62"/>
      <c r="CP581" s="62"/>
      <c r="CQ581" s="62"/>
      <c r="CR581" s="62"/>
      <c r="CS581" s="62"/>
      <c r="CT581" s="62"/>
      <c r="CU581" s="62"/>
      <c r="CV581" s="62"/>
      <c r="CW581" s="62"/>
      <c r="CX581" s="62"/>
      <c r="CY581" s="62"/>
      <c r="CZ581" s="62"/>
      <c r="DA581" s="62"/>
      <c r="DB581" s="62"/>
      <c r="DC581" s="62"/>
      <c r="DD581" s="62"/>
      <c r="DE581" s="62"/>
      <c r="DF581" s="62"/>
      <c r="DG581" s="62"/>
      <c r="DH581" s="62"/>
      <c r="DI581" s="62"/>
      <c r="DJ581" s="62"/>
      <c r="DK581" s="62"/>
      <c r="DL581" s="62"/>
      <c r="DM581" s="62"/>
      <c r="DN581" s="62"/>
      <c r="DO581" s="62"/>
      <c r="DP581" s="62"/>
      <c r="DQ581" s="62"/>
      <c r="DR581" s="62"/>
      <c r="DS581" s="62"/>
      <c r="DT581" s="62"/>
      <c r="DU581" s="62"/>
      <c r="DV581" s="62"/>
      <c r="DW581" s="62"/>
      <c r="DX581" s="62"/>
      <c r="DY581" s="62"/>
      <c r="DZ581" s="62"/>
      <c r="EA581" s="62"/>
      <c r="EB581" s="62"/>
      <c r="EC581" s="62"/>
      <c r="ED581" s="62"/>
      <c r="EE581" s="62"/>
      <c r="EF581" s="62"/>
      <c r="EG581" s="62"/>
      <c r="EH581" s="62"/>
      <c r="EI581" s="62"/>
      <c r="EJ581" s="62"/>
      <c r="EK581" s="62"/>
      <c r="EL581" s="62"/>
      <c r="EM581" s="62"/>
      <c r="EN581" s="62"/>
    </row>
    <row r="582" spans="43:144" ht="14.4" x14ac:dyDescent="0.3">
      <c r="AQ582" s="62"/>
      <c r="AR582"/>
      <c r="AS582"/>
      <c r="AT582"/>
      <c r="AU582"/>
      <c r="AV582"/>
      <c r="AW582"/>
      <c r="AX582"/>
      <c r="AY582"/>
      <c r="AZ582"/>
      <c r="BA582"/>
      <c r="BB582"/>
      <c r="BC582"/>
      <c r="BD582"/>
      <c r="BE582" s="62"/>
      <c r="BF582" s="62"/>
      <c r="BG582" s="62"/>
      <c r="BH582" s="62"/>
      <c r="BI582" s="62"/>
      <c r="BJ582" s="62"/>
      <c r="BK582" s="62"/>
      <c r="BL582" s="62"/>
      <c r="BM582" s="62"/>
      <c r="BN582" s="62"/>
      <c r="BO582" s="62"/>
      <c r="BP582" s="62"/>
      <c r="BQ582" s="62"/>
      <c r="BR582" s="62"/>
      <c r="BS582" s="62"/>
      <c r="BT582" s="62"/>
      <c r="BU582" s="62"/>
      <c r="BV582" s="62"/>
      <c r="BW582" s="62"/>
      <c r="BX582" s="62"/>
      <c r="BY582" s="62"/>
      <c r="BZ582" s="62"/>
      <c r="CA582" s="62"/>
      <c r="CB582" s="62"/>
      <c r="CC582" s="62"/>
      <c r="CD582" s="62"/>
      <c r="CE582" s="62"/>
      <c r="CF582" s="62"/>
      <c r="CG582" s="62"/>
      <c r="CH582" s="62"/>
      <c r="CI582" s="62"/>
      <c r="CJ582" s="62"/>
      <c r="CK582" s="62"/>
      <c r="CL582" s="62"/>
      <c r="CM582" s="62"/>
      <c r="CN582" s="62"/>
      <c r="CO582" s="62"/>
      <c r="CP582" s="62"/>
      <c r="CQ582" s="62"/>
      <c r="CR582" s="62"/>
      <c r="CS582" s="62"/>
      <c r="CT582" s="62"/>
      <c r="CU582" s="62"/>
      <c r="CV582" s="62"/>
      <c r="CW582" s="62"/>
      <c r="CX582" s="62"/>
      <c r="CY582" s="62"/>
      <c r="CZ582" s="62"/>
      <c r="DA582" s="62"/>
      <c r="DB582" s="62"/>
      <c r="DC582" s="62"/>
      <c r="DD582" s="62"/>
      <c r="DE582" s="62"/>
      <c r="DF582" s="62"/>
      <c r="DG582" s="62"/>
      <c r="DH582" s="62"/>
      <c r="DI582" s="62"/>
      <c r="DJ582" s="62"/>
      <c r="DK582" s="62"/>
      <c r="DL582" s="62"/>
      <c r="DM582" s="62"/>
      <c r="DN582" s="62"/>
      <c r="DO582" s="62"/>
      <c r="DP582" s="62"/>
      <c r="DQ582" s="62"/>
      <c r="DR582" s="62"/>
      <c r="DS582" s="62"/>
      <c r="DT582" s="62"/>
      <c r="DU582" s="62"/>
      <c r="DV582" s="62"/>
      <c r="DW582" s="62"/>
      <c r="DX582" s="62"/>
      <c r="DY582" s="62"/>
      <c r="DZ582" s="62"/>
      <c r="EA582" s="62"/>
      <c r="EB582" s="62"/>
      <c r="EC582" s="62"/>
      <c r="ED582" s="62"/>
      <c r="EE582" s="62"/>
      <c r="EF582" s="62"/>
      <c r="EG582" s="62"/>
      <c r="EH582" s="62"/>
      <c r="EI582" s="62"/>
      <c r="EJ582" s="62"/>
      <c r="EK582" s="62"/>
      <c r="EL582" s="62"/>
      <c r="EM582" s="62"/>
      <c r="EN582" s="62"/>
    </row>
    <row r="583" spans="43:144" ht="14.4" x14ac:dyDescent="0.3">
      <c r="AQ583" s="62"/>
      <c r="AR583"/>
      <c r="AS583"/>
      <c r="AT583"/>
      <c r="AU583"/>
      <c r="AV583"/>
      <c r="AW583"/>
      <c r="AX583"/>
      <c r="AY583"/>
      <c r="AZ583"/>
      <c r="BA583"/>
      <c r="BB583"/>
      <c r="BC583"/>
      <c r="BD583"/>
      <c r="BE583" s="62"/>
      <c r="BF583" s="62"/>
      <c r="BG583" s="62"/>
      <c r="BH583" s="62"/>
      <c r="BI583" s="62"/>
      <c r="BJ583" s="62"/>
      <c r="BK583" s="62"/>
      <c r="BL583" s="62"/>
      <c r="BM583" s="62"/>
      <c r="BN583" s="62"/>
      <c r="BO583" s="62"/>
      <c r="BP583" s="62"/>
      <c r="BQ583" s="62"/>
      <c r="BR583" s="62"/>
      <c r="BS583" s="62"/>
      <c r="BT583" s="62"/>
      <c r="BU583" s="62"/>
      <c r="BV583" s="62"/>
      <c r="BW583" s="62"/>
      <c r="BX583" s="62"/>
      <c r="BY583" s="62"/>
      <c r="BZ583" s="62"/>
      <c r="CA583" s="62"/>
      <c r="CB583" s="62"/>
      <c r="CC583" s="62"/>
      <c r="CD583" s="62"/>
      <c r="CE583" s="62"/>
      <c r="CF583" s="62"/>
      <c r="CG583" s="62"/>
      <c r="CH583" s="62"/>
      <c r="CI583" s="62"/>
      <c r="CJ583" s="62"/>
      <c r="CK583" s="62"/>
      <c r="CL583" s="62"/>
      <c r="CM583" s="62"/>
      <c r="CN583" s="62"/>
      <c r="CO583" s="62"/>
      <c r="CP583" s="62"/>
      <c r="CQ583" s="62"/>
      <c r="CR583" s="62"/>
      <c r="CS583" s="62"/>
      <c r="CT583" s="62"/>
      <c r="CU583" s="62"/>
      <c r="CV583" s="62"/>
      <c r="CW583" s="62"/>
      <c r="CX583" s="62"/>
      <c r="CY583" s="62"/>
      <c r="CZ583" s="62"/>
      <c r="DA583" s="62"/>
      <c r="DB583" s="62"/>
      <c r="DC583" s="62"/>
      <c r="DD583" s="62"/>
      <c r="DE583" s="62"/>
      <c r="DF583" s="62"/>
      <c r="DG583" s="62"/>
      <c r="DH583" s="62"/>
      <c r="DI583" s="62"/>
      <c r="DJ583" s="62"/>
      <c r="DK583" s="62"/>
      <c r="DL583" s="62"/>
      <c r="DM583" s="62"/>
      <c r="DN583" s="62"/>
      <c r="DO583" s="62"/>
      <c r="DP583" s="62"/>
      <c r="DQ583" s="62"/>
      <c r="DR583" s="62"/>
      <c r="DS583" s="62"/>
      <c r="DT583" s="62"/>
      <c r="DU583" s="62"/>
      <c r="DV583" s="62"/>
      <c r="DW583" s="62"/>
      <c r="DX583" s="62"/>
      <c r="DY583" s="62"/>
      <c r="DZ583" s="62"/>
      <c r="EA583" s="62"/>
      <c r="EB583" s="62"/>
      <c r="EC583" s="62"/>
      <c r="ED583" s="62"/>
      <c r="EE583" s="62"/>
      <c r="EF583" s="62"/>
      <c r="EG583" s="62"/>
      <c r="EH583" s="62"/>
      <c r="EI583" s="62"/>
      <c r="EJ583" s="62"/>
      <c r="EK583" s="62"/>
      <c r="EL583" s="62"/>
      <c r="EM583" s="62"/>
      <c r="EN583" s="62"/>
    </row>
    <row r="584" spans="43:144" ht="14.4" x14ac:dyDescent="0.3">
      <c r="AQ584" s="62"/>
      <c r="AR584"/>
      <c r="AS584"/>
      <c r="AT584"/>
      <c r="AU584"/>
      <c r="AV584"/>
      <c r="AW584"/>
      <c r="AX584"/>
      <c r="AY584"/>
      <c r="AZ584"/>
      <c r="BA584"/>
      <c r="BB584"/>
      <c r="BC584"/>
      <c r="BD584"/>
      <c r="BE584" s="62"/>
      <c r="BF584" s="62"/>
      <c r="BG584" s="62"/>
      <c r="BH584" s="62"/>
      <c r="BI584" s="62"/>
      <c r="BJ584" s="62"/>
      <c r="BK584" s="62"/>
      <c r="BL584" s="62"/>
      <c r="BM584" s="62"/>
      <c r="BN584" s="62"/>
      <c r="BO584" s="62"/>
      <c r="BP584" s="62"/>
      <c r="BQ584" s="62"/>
      <c r="BR584" s="62"/>
      <c r="BS584" s="62"/>
      <c r="BT584" s="62"/>
      <c r="BU584" s="62"/>
      <c r="BV584" s="62"/>
      <c r="BW584" s="62"/>
      <c r="BX584" s="62"/>
      <c r="BY584" s="62"/>
      <c r="BZ584" s="62"/>
      <c r="CA584" s="62"/>
      <c r="CB584" s="62"/>
      <c r="CC584" s="62"/>
      <c r="CD584" s="62"/>
      <c r="CE584" s="62"/>
      <c r="CF584" s="62"/>
      <c r="CG584" s="62"/>
      <c r="CH584" s="62"/>
      <c r="CI584" s="62"/>
      <c r="CJ584" s="62"/>
      <c r="CK584" s="62"/>
      <c r="CL584" s="62"/>
      <c r="CM584" s="62"/>
      <c r="CN584" s="62"/>
      <c r="CO584" s="62"/>
      <c r="CP584" s="62"/>
      <c r="CQ584" s="62"/>
      <c r="CR584" s="62"/>
      <c r="CS584" s="62"/>
      <c r="CT584" s="62"/>
      <c r="CU584" s="62"/>
      <c r="CV584" s="62"/>
      <c r="CW584" s="62"/>
      <c r="CX584" s="62"/>
      <c r="CY584" s="62"/>
      <c r="CZ584" s="62"/>
      <c r="DA584" s="62"/>
      <c r="DB584" s="62"/>
      <c r="DC584" s="62"/>
      <c r="DD584" s="62"/>
      <c r="DE584" s="62"/>
      <c r="DF584" s="62"/>
      <c r="DG584" s="62"/>
      <c r="DH584" s="62"/>
      <c r="DI584" s="62"/>
      <c r="DJ584" s="62"/>
      <c r="DK584" s="62"/>
      <c r="DL584" s="62"/>
      <c r="DM584" s="62"/>
      <c r="DN584" s="62"/>
      <c r="DO584" s="62"/>
      <c r="DP584" s="62"/>
      <c r="DQ584" s="62"/>
      <c r="DR584" s="62"/>
      <c r="DS584" s="62"/>
      <c r="DT584" s="62"/>
      <c r="DU584" s="62"/>
      <c r="DV584" s="62"/>
      <c r="DW584" s="62"/>
      <c r="DX584" s="62"/>
      <c r="DY584" s="62"/>
      <c r="DZ584" s="62"/>
      <c r="EA584" s="62"/>
      <c r="EB584" s="62"/>
      <c r="EC584" s="62"/>
      <c r="ED584" s="62"/>
      <c r="EE584" s="62"/>
      <c r="EF584" s="62"/>
      <c r="EG584" s="62"/>
      <c r="EH584" s="62"/>
      <c r="EI584" s="62"/>
      <c r="EJ584" s="62"/>
      <c r="EK584" s="62"/>
      <c r="EL584" s="62"/>
      <c r="EM584" s="62"/>
      <c r="EN584" s="62"/>
    </row>
    <row r="585" spans="43:144" ht="14.4" x14ac:dyDescent="0.3">
      <c r="AQ585" s="62"/>
      <c r="AR585"/>
      <c r="AS585"/>
      <c r="AT585"/>
      <c r="AU585"/>
      <c r="AV585"/>
      <c r="AW585"/>
      <c r="AX585"/>
      <c r="AY585"/>
      <c r="AZ585"/>
      <c r="BA585"/>
      <c r="BB585"/>
      <c r="BC585"/>
      <c r="BD585"/>
      <c r="BE585" s="62"/>
      <c r="BF585" s="62"/>
      <c r="BG585" s="62"/>
      <c r="BH585" s="62"/>
      <c r="BI585" s="62"/>
      <c r="BJ585" s="62"/>
      <c r="BK585" s="62"/>
      <c r="BL585" s="62"/>
      <c r="BM585" s="62"/>
      <c r="BN585" s="62"/>
      <c r="BO585" s="62"/>
      <c r="BP585" s="62"/>
      <c r="BQ585" s="62"/>
      <c r="BR585" s="62"/>
      <c r="BS585" s="62"/>
      <c r="BT585" s="62"/>
      <c r="BU585" s="62"/>
      <c r="BV585" s="62"/>
      <c r="BW585" s="62"/>
      <c r="BX585" s="62"/>
      <c r="BY585" s="62"/>
      <c r="BZ585" s="62"/>
      <c r="CA585" s="62"/>
      <c r="CB585" s="62"/>
      <c r="CC585" s="62"/>
      <c r="CD585" s="62"/>
      <c r="CE585" s="62"/>
      <c r="CF585" s="62"/>
      <c r="CG585" s="62"/>
      <c r="CH585" s="62"/>
      <c r="CI585" s="62"/>
      <c r="CJ585" s="62"/>
      <c r="CK585" s="62"/>
      <c r="CL585" s="62"/>
      <c r="CM585" s="62"/>
      <c r="CN585" s="62"/>
      <c r="CO585" s="62"/>
      <c r="CP585" s="62"/>
      <c r="CQ585" s="62"/>
      <c r="CR585" s="62"/>
      <c r="CS585" s="62"/>
      <c r="CT585" s="62"/>
      <c r="CU585" s="62"/>
      <c r="CV585" s="62"/>
      <c r="CW585" s="62"/>
      <c r="CX585" s="62"/>
      <c r="CY585" s="62"/>
      <c r="CZ585" s="62"/>
      <c r="DA585" s="62"/>
      <c r="DB585" s="62"/>
      <c r="DC585" s="62"/>
      <c r="DD585" s="62"/>
      <c r="DE585" s="62"/>
      <c r="DF585" s="62"/>
      <c r="DG585" s="62"/>
      <c r="DH585" s="62"/>
      <c r="DI585" s="62"/>
      <c r="DJ585" s="62"/>
      <c r="DK585" s="62"/>
      <c r="DL585" s="62"/>
      <c r="DM585" s="62"/>
      <c r="DN585" s="62"/>
      <c r="DO585" s="62"/>
      <c r="DP585" s="62"/>
      <c r="DQ585" s="62"/>
      <c r="DR585" s="62"/>
      <c r="DS585" s="62"/>
      <c r="DT585" s="62"/>
      <c r="DU585" s="62"/>
      <c r="DV585" s="62"/>
      <c r="DW585" s="62"/>
      <c r="DX585" s="62"/>
      <c r="DY585" s="62"/>
      <c r="DZ585" s="62"/>
      <c r="EA585" s="62"/>
      <c r="EB585" s="62"/>
      <c r="EC585" s="62"/>
      <c r="ED585" s="62"/>
      <c r="EE585" s="62"/>
      <c r="EF585" s="62"/>
      <c r="EG585" s="62"/>
      <c r="EH585" s="62"/>
      <c r="EI585" s="62"/>
      <c r="EJ585" s="62"/>
      <c r="EK585" s="62"/>
      <c r="EL585" s="62"/>
      <c r="EM585" s="62"/>
      <c r="EN585" s="62"/>
    </row>
    <row r="586" spans="43:144" ht="14.4" x14ac:dyDescent="0.3">
      <c r="AQ586" s="62"/>
      <c r="AR586"/>
      <c r="AS586"/>
      <c r="AT586"/>
      <c r="AU586"/>
      <c r="AV586"/>
      <c r="AW586"/>
      <c r="AX586"/>
      <c r="AY586"/>
      <c r="AZ586"/>
      <c r="BA586"/>
      <c r="BB586"/>
      <c r="BC586"/>
      <c r="BD586"/>
      <c r="BE586" s="62"/>
      <c r="BF586" s="62"/>
      <c r="BG586" s="62"/>
      <c r="BH586" s="62"/>
      <c r="BI586" s="62"/>
      <c r="BJ586" s="62"/>
      <c r="BK586" s="62"/>
      <c r="BL586" s="62"/>
      <c r="BM586" s="62"/>
      <c r="BN586" s="62"/>
      <c r="BO586" s="62"/>
      <c r="BP586" s="62"/>
      <c r="BQ586" s="62"/>
      <c r="BR586" s="62"/>
      <c r="BS586" s="62"/>
      <c r="BT586" s="62"/>
      <c r="BU586" s="62"/>
      <c r="BV586" s="62"/>
      <c r="BW586" s="62"/>
      <c r="BX586" s="62"/>
      <c r="BY586" s="62"/>
      <c r="BZ586" s="62"/>
      <c r="CA586" s="62"/>
      <c r="CB586" s="62"/>
      <c r="CC586" s="62"/>
      <c r="CD586" s="62"/>
      <c r="CE586" s="62"/>
      <c r="CF586" s="62"/>
      <c r="CG586" s="62"/>
      <c r="CH586" s="62"/>
      <c r="CI586" s="62"/>
      <c r="CJ586" s="62"/>
      <c r="CK586" s="62"/>
      <c r="CL586" s="62"/>
      <c r="CM586" s="62"/>
      <c r="CN586" s="62"/>
      <c r="CO586" s="62"/>
      <c r="CP586" s="62"/>
      <c r="CQ586" s="62"/>
      <c r="CR586" s="62"/>
      <c r="CS586" s="62"/>
      <c r="CT586" s="62"/>
      <c r="CU586" s="62"/>
      <c r="CV586" s="62"/>
      <c r="CW586" s="62"/>
      <c r="CX586" s="62"/>
      <c r="CY586" s="62"/>
      <c r="CZ586" s="62"/>
      <c r="DA586" s="62"/>
      <c r="DB586" s="62"/>
      <c r="DC586" s="62"/>
      <c r="DD586" s="62"/>
      <c r="DE586" s="62"/>
      <c r="DF586" s="62"/>
      <c r="DG586" s="62"/>
      <c r="DH586" s="62"/>
      <c r="DI586" s="62"/>
      <c r="DJ586" s="62"/>
      <c r="DK586" s="62"/>
      <c r="DL586" s="62"/>
      <c r="DM586" s="62"/>
      <c r="DN586" s="62"/>
      <c r="DO586" s="62"/>
      <c r="DP586" s="62"/>
      <c r="DQ586" s="62"/>
      <c r="DR586" s="62"/>
      <c r="DS586" s="62"/>
      <c r="DT586" s="62"/>
      <c r="DU586" s="62"/>
      <c r="DV586" s="62"/>
      <c r="DW586" s="62"/>
      <c r="DX586" s="62"/>
      <c r="DY586" s="62"/>
      <c r="DZ586" s="62"/>
      <c r="EA586" s="62"/>
      <c r="EB586" s="62"/>
      <c r="EC586" s="62"/>
      <c r="ED586" s="62"/>
      <c r="EE586" s="62"/>
      <c r="EF586" s="62"/>
      <c r="EG586" s="62"/>
      <c r="EH586" s="62"/>
      <c r="EI586" s="62"/>
      <c r="EJ586" s="62"/>
      <c r="EK586" s="62"/>
      <c r="EL586" s="62"/>
      <c r="EM586" s="62"/>
      <c r="EN586" s="62"/>
    </row>
    <row r="587" spans="43:144" ht="14.4" x14ac:dyDescent="0.3">
      <c r="AQ587" s="62"/>
      <c r="AR587"/>
      <c r="AS587"/>
      <c r="AT587"/>
      <c r="AU587"/>
      <c r="AV587"/>
      <c r="AW587"/>
      <c r="AX587"/>
      <c r="AY587"/>
      <c r="AZ587"/>
      <c r="BA587"/>
      <c r="BB587"/>
      <c r="BC587"/>
      <c r="BD587"/>
      <c r="BE587" s="62"/>
      <c r="BF587" s="62"/>
      <c r="BG587" s="62"/>
      <c r="BH587" s="62"/>
      <c r="BI587" s="62"/>
      <c r="BJ587" s="62"/>
      <c r="BK587" s="62"/>
      <c r="BL587" s="62"/>
      <c r="BM587" s="62"/>
      <c r="BN587" s="62"/>
      <c r="BO587" s="62"/>
      <c r="BP587" s="62"/>
      <c r="BQ587" s="62"/>
      <c r="BR587" s="62"/>
      <c r="BS587" s="62"/>
      <c r="BT587" s="62"/>
      <c r="BU587" s="62"/>
      <c r="BV587" s="62"/>
      <c r="BW587" s="62"/>
      <c r="BX587" s="62"/>
      <c r="BY587" s="62"/>
      <c r="BZ587" s="62"/>
      <c r="CA587" s="62"/>
      <c r="CB587" s="62"/>
      <c r="CC587" s="62"/>
      <c r="CD587" s="62"/>
      <c r="CE587" s="62"/>
      <c r="CF587" s="62"/>
      <c r="CG587" s="62"/>
      <c r="CH587" s="62"/>
      <c r="CI587" s="62"/>
      <c r="CJ587" s="62"/>
      <c r="CK587" s="62"/>
      <c r="CL587" s="62"/>
      <c r="CM587" s="62"/>
      <c r="CN587" s="62"/>
      <c r="CO587" s="62"/>
      <c r="CP587" s="62"/>
      <c r="CQ587" s="62"/>
      <c r="CR587" s="62"/>
      <c r="CS587" s="62"/>
      <c r="CT587" s="62"/>
      <c r="CU587" s="62"/>
      <c r="CV587" s="62"/>
      <c r="CW587" s="62"/>
      <c r="CX587" s="62"/>
      <c r="CY587" s="62"/>
      <c r="CZ587" s="62"/>
      <c r="DA587" s="62"/>
      <c r="DB587" s="62"/>
      <c r="DC587" s="62"/>
      <c r="DD587" s="62"/>
      <c r="DE587" s="62"/>
      <c r="DF587" s="62"/>
      <c r="DG587" s="62"/>
      <c r="DH587" s="62"/>
      <c r="DI587" s="62"/>
      <c r="DJ587" s="62"/>
      <c r="DK587" s="62"/>
      <c r="DL587" s="62"/>
      <c r="DM587" s="62"/>
      <c r="DN587" s="62"/>
      <c r="DO587" s="62"/>
      <c r="DP587" s="62"/>
      <c r="DQ587" s="62"/>
      <c r="DR587" s="62"/>
      <c r="DS587" s="62"/>
      <c r="DT587" s="62"/>
      <c r="DU587" s="62"/>
      <c r="DV587" s="62"/>
      <c r="DW587" s="62"/>
      <c r="DX587" s="62"/>
      <c r="DY587" s="62"/>
      <c r="DZ587" s="62"/>
      <c r="EA587" s="62"/>
      <c r="EB587" s="62"/>
      <c r="EC587" s="62"/>
      <c r="ED587" s="62"/>
      <c r="EE587" s="62"/>
      <c r="EF587" s="62"/>
      <c r="EG587" s="62"/>
      <c r="EH587" s="62"/>
      <c r="EI587" s="62"/>
      <c r="EJ587" s="62"/>
      <c r="EK587" s="62"/>
      <c r="EL587" s="62"/>
      <c r="EM587" s="62"/>
      <c r="EN587" s="62"/>
    </row>
    <row r="588" spans="43:144" ht="14.4" x14ac:dyDescent="0.3">
      <c r="AQ588" s="62"/>
      <c r="AR588"/>
      <c r="AS588"/>
      <c r="AT588"/>
      <c r="AU588"/>
      <c r="AV588"/>
      <c r="AW588"/>
      <c r="AX588"/>
      <c r="AY588"/>
      <c r="AZ588"/>
      <c r="BA588"/>
      <c r="BB588"/>
      <c r="BC588"/>
      <c r="BD588"/>
      <c r="BE588" s="62"/>
      <c r="BF588" s="62"/>
      <c r="BG588" s="62"/>
      <c r="BH588" s="62"/>
      <c r="BI588" s="62"/>
      <c r="BJ588" s="62"/>
      <c r="BK588" s="62"/>
      <c r="BL588" s="62"/>
      <c r="BM588" s="62"/>
      <c r="BN588" s="62"/>
      <c r="BO588" s="62"/>
      <c r="BP588" s="62"/>
      <c r="BQ588" s="62"/>
      <c r="BR588" s="62"/>
      <c r="BS588" s="62"/>
      <c r="BT588" s="62"/>
      <c r="BU588" s="62"/>
      <c r="BV588" s="62"/>
      <c r="BW588" s="62"/>
      <c r="BX588" s="62"/>
      <c r="BY588" s="62"/>
      <c r="BZ588" s="62"/>
      <c r="CA588" s="62"/>
      <c r="CB588" s="62"/>
      <c r="CC588" s="62"/>
      <c r="CD588" s="62"/>
      <c r="CE588" s="62"/>
      <c r="CF588" s="62"/>
      <c r="CG588" s="62"/>
      <c r="CH588" s="62"/>
      <c r="CI588" s="62"/>
      <c r="CJ588" s="62"/>
      <c r="CK588" s="62"/>
      <c r="CL588" s="62"/>
      <c r="CM588" s="62"/>
      <c r="CN588" s="62"/>
      <c r="CO588" s="62"/>
      <c r="CP588" s="62"/>
      <c r="CQ588" s="62"/>
      <c r="CR588" s="62"/>
      <c r="CS588" s="62"/>
      <c r="CT588" s="62"/>
      <c r="CU588" s="62"/>
      <c r="CV588" s="62"/>
      <c r="CW588" s="62"/>
      <c r="CX588" s="62"/>
      <c r="CY588" s="62"/>
      <c r="CZ588" s="62"/>
      <c r="DA588" s="62"/>
      <c r="DB588" s="62"/>
      <c r="DC588" s="62"/>
      <c r="DD588" s="62"/>
      <c r="DE588" s="62"/>
      <c r="DF588" s="62"/>
      <c r="DG588" s="62"/>
      <c r="DH588" s="62"/>
      <c r="DI588" s="62"/>
      <c r="DJ588" s="62"/>
      <c r="DK588" s="62"/>
      <c r="DL588" s="62"/>
      <c r="DM588" s="62"/>
      <c r="DN588" s="62"/>
      <c r="DO588" s="62"/>
      <c r="DP588" s="62"/>
      <c r="DQ588" s="62"/>
      <c r="DR588" s="62"/>
      <c r="DS588" s="62"/>
      <c r="DT588" s="62"/>
      <c r="DU588" s="62"/>
      <c r="DV588" s="62"/>
      <c r="DW588" s="62"/>
      <c r="DX588" s="62"/>
      <c r="DY588" s="62"/>
      <c r="DZ588" s="62"/>
      <c r="EA588" s="62"/>
      <c r="EB588" s="62"/>
      <c r="EC588" s="62"/>
      <c r="ED588" s="62"/>
      <c r="EE588" s="62"/>
      <c r="EF588" s="62"/>
      <c r="EG588" s="62"/>
      <c r="EH588" s="62"/>
      <c r="EI588" s="62"/>
      <c r="EJ588" s="62"/>
      <c r="EK588" s="62"/>
      <c r="EL588" s="62"/>
      <c r="EM588" s="62"/>
      <c r="EN588" s="62"/>
    </row>
    <row r="589" spans="43:144" ht="14.4" x14ac:dyDescent="0.3">
      <c r="AQ589" s="62"/>
      <c r="AR589"/>
      <c r="AS589"/>
      <c r="AT589"/>
      <c r="AU589"/>
      <c r="AV589"/>
      <c r="AW589"/>
      <c r="AX589"/>
      <c r="AY589"/>
      <c r="AZ589"/>
      <c r="BA589"/>
      <c r="BB589"/>
      <c r="BC589"/>
      <c r="BD589"/>
      <c r="BE589" s="62"/>
      <c r="BF589" s="62"/>
      <c r="BG589" s="62"/>
      <c r="BH589" s="62"/>
      <c r="BI589" s="62"/>
      <c r="BJ589" s="62"/>
      <c r="BK589" s="62"/>
      <c r="BL589" s="62"/>
      <c r="BM589" s="62"/>
      <c r="BN589" s="62"/>
      <c r="BO589" s="62"/>
      <c r="BP589" s="62"/>
      <c r="BQ589" s="62"/>
      <c r="BR589" s="62"/>
      <c r="BS589" s="62"/>
      <c r="BT589" s="62"/>
      <c r="BU589" s="62"/>
      <c r="BV589" s="62"/>
      <c r="BW589" s="62"/>
      <c r="BX589" s="62"/>
      <c r="BY589" s="62"/>
      <c r="BZ589" s="62"/>
      <c r="CA589" s="62"/>
      <c r="CB589" s="62"/>
      <c r="CC589" s="62"/>
      <c r="CD589" s="62"/>
      <c r="CE589" s="62"/>
      <c r="CF589" s="62"/>
      <c r="CG589" s="62"/>
      <c r="CH589" s="62"/>
      <c r="CI589" s="62"/>
      <c r="CJ589" s="62"/>
      <c r="CK589" s="62"/>
      <c r="CL589" s="62"/>
      <c r="CM589" s="62"/>
      <c r="CN589" s="62"/>
      <c r="CO589" s="62"/>
      <c r="CP589" s="62"/>
      <c r="CQ589" s="62"/>
      <c r="CR589" s="62"/>
      <c r="CS589" s="62"/>
      <c r="CT589" s="62"/>
      <c r="CU589" s="62"/>
      <c r="CV589" s="62"/>
      <c r="CW589" s="62"/>
      <c r="CX589" s="62"/>
      <c r="CY589" s="62"/>
      <c r="CZ589" s="62"/>
      <c r="DA589" s="62"/>
      <c r="DB589" s="62"/>
      <c r="DC589" s="62"/>
      <c r="DD589" s="62"/>
      <c r="DE589" s="62"/>
      <c r="DF589" s="62"/>
      <c r="DG589" s="62"/>
      <c r="DH589" s="62"/>
      <c r="DI589" s="62"/>
      <c r="DJ589" s="62"/>
      <c r="DK589" s="62"/>
      <c r="DL589" s="62"/>
      <c r="DM589" s="62"/>
      <c r="DN589" s="62"/>
      <c r="DO589" s="62"/>
      <c r="DP589" s="62"/>
      <c r="DQ589" s="62"/>
      <c r="DR589" s="62"/>
      <c r="DS589" s="62"/>
      <c r="DT589" s="62"/>
      <c r="DU589" s="62"/>
      <c r="DV589" s="62"/>
      <c r="DW589" s="62"/>
      <c r="DX589" s="62"/>
      <c r="DY589" s="62"/>
      <c r="DZ589" s="62"/>
      <c r="EA589" s="62"/>
      <c r="EB589" s="62"/>
      <c r="EC589" s="62"/>
      <c r="ED589" s="62"/>
      <c r="EE589" s="62"/>
      <c r="EF589" s="62"/>
      <c r="EG589" s="62"/>
      <c r="EH589" s="62"/>
      <c r="EI589" s="62"/>
      <c r="EJ589" s="62"/>
      <c r="EK589" s="62"/>
      <c r="EL589" s="62"/>
      <c r="EM589" s="62"/>
      <c r="EN589" s="62"/>
    </row>
    <row r="590" spans="43:144" ht="14.4" x14ac:dyDescent="0.3">
      <c r="AQ590" s="62"/>
      <c r="AR590"/>
      <c r="AS590"/>
      <c r="AT590"/>
      <c r="AU590"/>
      <c r="AV590"/>
      <c r="AW590"/>
      <c r="AX590"/>
      <c r="AY590"/>
      <c r="AZ590"/>
      <c r="BA590"/>
      <c r="BB590"/>
      <c r="BC590"/>
      <c r="BD590"/>
      <c r="BE590" s="62"/>
      <c r="BF590" s="62"/>
      <c r="BG590" s="62"/>
      <c r="BH590" s="62"/>
      <c r="BI590" s="62"/>
      <c r="BJ590" s="62"/>
      <c r="BK590" s="62"/>
      <c r="BL590" s="62"/>
      <c r="BM590" s="62"/>
      <c r="BN590" s="62"/>
      <c r="BO590" s="62"/>
      <c r="BP590" s="62"/>
      <c r="BQ590" s="62"/>
      <c r="BR590" s="62"/>
      <c r="BS590" s="62"/>
      <c r="BT590" s="62"/>
      <c r="BU590" s="62"/>
      <c r="BV590" s="62"/>
      <c r="BW590" s="62"/>
      <c r="BX590" s="62"/>
      <c r="BY590" s="62"/>
      <c r="BZ590" s="62"/>
      <c r="CA590" s="62"/>
      <c r="CB590" s="62"/>
      <c r="CC590" s="62"/>
      <c r="CD590" s="62"/>
      <c r="CE590" s="62"/>
      <c r="CF590" s="62"/>
      <c r="CG590" s="62"/>
      <c r="CH590" s="62"/>
      <c r="CI590" s="62"/>
      <c r="CJ590" s="62"/>
      <c r="CK590" s="62"/>
      <c r="CL590" s="62"/>
      <c r="CM590" s="62"/>
      <c r="CN590" s="62"/>
      <c r="CO590" s="62"/>
      <c r="CP590" s="62"/>
      <c r="CQ590" s="62"/>
      <c r="CR590" s="62"/>
      <c r="CS590" s="62"/>
      <c r="CT590" s="62"/>
      <c r="CU590" s="62"/>
      <c r="CV590" s="62"/>
      <c r="CW590" s="62"/>
      <c r="CX590" s="62"/>
      <c r="CY590" s="62"/>
      <c r="CZ590" s="62"/>
      <c r="DA590" s="62"/>
      <c r="DB590" s="62"/>
      <c r="DC590" s="62"/>
      <c r="DD590" s="62"/>
      <c r="DE590" s="62"/>
      <c r="DF590" s="62"/>
      <c r="DG590" s="62"/>
      <c r="DH590" s="62"/>
      <c r="DI590" s="62"/>
      <c r="DJ590" s="62"/>
      <c r="DK590" s="62"/>
      <c r="DL590" s="62"/>
      <c r="DM590" s="62"/>
      <c r="DN590" s="62"/>
      <c r="DO590" s="62"/>
      <c r="DP590" s="62"/>
      <c r="DQ590" s="62"/>
      <c r="DR590" s="62"/>
      <c r="DS590" s="62"/>
      <c r="DT590" s="62"/>
      <c r="DU590" s="62"/>
      <c r="DV590" s="62"/>
      <c r="DW590" s="62"/>
      <c r="DX590" s="62"/>
      <c r="DY590" s="62"/>
      <c r="DZ590" s="62"/>
      <c r="EA590" s="62"/>
      <c r="EB590" s="62"/>
      <c r="EC590" s="62"/>
      <c r="ED590" s="62"/>
      <c r="EE590" s="62"/>
      <c r="EF590" s="62"/>
      <c r="EG590" s="62"/>
      <c r="EH590" s="62"/>
      <c r="EI590" s="62"/>
      <c r="EJ590" s="62"/>
      <c r="EK590" s="62"/>
      <c r="EL590" s="62"/>
      <c r="EM590" s="62"/>
      <c r="EN590" s="62"/>
    </row>
    <row r="591" spans="43:144" ht="14.4" x14ac:dyDescent="0.3">
      <c r="AQ591" s="62"/>
      <c r="AR591"/>
      <c r="AS591"/>
      <c r="AT591"/>
      <c r="AU591"/>
      <c r="AV591"/>
      <c r="AW591"/>
      <c r="AX591"/>
      <c r="AY591"/>
      <c r="AZ591"/>
      <c r="BA591"/>
      <c r="BB591"/>
      <c r="BC591"/>
      <c r="BD591"/>
      <c r="BE591" s="62"/>
      <c r="BF591" s="62"/>
      <c r="BG591" s="62"/>
      <c r="BH591" s="62"/>
      <c r="BI591" s="62"/>
      <c r="BJ591" s="62"/>
      <c r="BK591" s="62"/>
      <c r="BL591" s="62"/>
      <c r="BM591" s="62"/>
      <c r="BN591" s="62"/>
      <c r="BO591" s="62"/>
      <c r="BP591" s="62"/>
      <c r="BQ591" s="62"/>
      <c r="BR591" s="62"/>
      <c r="BS591" s="62"/>
      <c r="BT591" s="62"/>
      <c r="BU591" s="62"/>
      <c r="BV591" s="62"/>
      <c r="BW591" s="62"/>
      <c r="BX591" s="62"/>
      <c r="BY591" s="62"/>
      <c r="BZ591" s="62"/>
      <c r="CA591" s="62"/>
      <c r="CB591" s="62"/>
      <c r="CC591" s="62"/>
      <c r="CD591" s="62"/>
      <c r="CE591" s="62"/>
      <c r="CF591" s="62"/>
      <c r="CG591" s="62"/>
      <c r="CH591" s="62"/>
      <c r="CI591" s="62"/>
      <c r="CJ591" s="62"/>
      <c r="CK591" s="62"/>
      <c r="CL591" s="62"/>
      <c r="CM591" s="62"/>
      <c r="CN591" s="62"/>
      <c r="CO591" s="62"/>
      <c r="CP591" s="62"/>
      <c r="CQ591" s="62"/>
      <c r="CR591" s="62"/>
      <c r="CS591" s="62"/>
      <c r="CT591" s="62"/>
      <c r="CU591" s="62"/>
      <c r="CV591" s="62"/>
      <c r="CW591" s="62"/>
      <c r="CX591" s="62"/>
      <c r="CY591" s="62"/>
      <c r="CZ591" s="62"/>
      <c r="DA591" s="62"/>
      <c r="DB591" s="62"/>
      <c r="DC591" s="62"/>
      <c r="DD591" s="62"/>
      <c r="DE591" s="62"/>
      <c r="DF591" s="62"/>
      <c r="DG591" s="62"/>
      <c r="DH591" s="62"/>
      <c r="DI591" s="62"/>
      <c r="DJ591" s="62"/>
      <c r="DK591" s="62"/>
      <c r="DL591" s="62"/>
      <c r="DM591" s="62"/>
      <c r="DN591" s="62"/>
      <c r="DO591" s="62"/>
      <c r="DP591" s="62"/>
      <c r="DQ591" s="62"/>
      <c r="DR591" s="62"/>
      <c r="DS591" s="62"/>
      <c r="DT591" s="62"/>
      <c r="DU591" s="62"/>
      <c r="DV591" s="62"/>
      <c r="DW591" s="62"/>
      <c r="DX591" s="62"/>
      <c r="DY591" s="62"/>
      <c r="DZ591" s="62"/>
      <c r="EA591" s="62"/>
      <c r="EB591" s="62"/>
      <c r="EC591" s="62"/>
      <c r="ED591" s="62"/>
      <c r="EE591" s="62"/>
      <c r="EF591" s="62"/>
      <c r="EG591" s="62"/>
      <c r="EH591" s="62"/>
      <c r="EI591" s="62"/>
      <c r="EJ591" s="62"/>
      <c r="EK591" s="62"/>
      <c r="EL591" s="62"/>
      <c r="EM591" s="62"/>
      <c r="EN591" s="62"/>
    </row>
    <row r="592" spans="43:144" ht="14.4" x14ac:dyDescent="0.3">
      <c r="AQ592" s="62"/>
      <c r="AR592"/>
      <c r="AS592"/>
      <c r="AT592"/>
      <c r="AU592"/>
      <c r="AV592"/>
      <c r="AW592"/>
      <c r="AX592"/>
      <c r="AY592"/>
      <c r="AZ592"/>
      <c r="BA592"/>
      <c r="BB592"/>
      <c r="BC592"/>
      <c r="BD592"/>
      <c r="BE592" s="62"/>
      <c r="BF592" s="62"/>
      <c r="BG592" s="62"/>
      <c r="BH592" s="62"/>
      <c r="BI592" s="62"/>
      <c r="BJ592" s="62"/>
      <c r="BK592" s="62"/>
      <c r="BL592" s="62"/>
      <c r="BM592" s="62"/>
      <c r="BN592" s="62"/>
      <c r="BO592" s="62"/>
      <c r="BP592" s="62"/>
      <c r="BQ592" s="62"/>
      <c r="BR592" s="62"/>
      <c r="BS592" s="62"/>
      <c r="BT592" s="62"/>
      <c r="BU592" s="62"/>
      <c r="BV592" s="62"/>
      <c r="BW592" s="62"/>
      <c r="BX592" s="62"/>
      <c r="BY592" s="62"/>
      <c r="BZ592" s="62"/>
      <c r="CA592" s="62"/>
      <c r="CB592" s="62"/>
      <c r="CC592" s="62"/>
      <c r="CD592" s="62"/>
      <c r="CE592" s="62"/>
      <c r="CF592" s="62"/>
      <c r="CG592" s="62"/>
      <c r="CH592" s="62"/>
      <c r="CI592" s="62"/>
      <c r="CJ592" s="62"/>
      <c r="CK592" s="62"/>
      <c r="CL592" s="62"/>
      <c r="CM592" s="62"/>
      <c r="CN592" s="62"/>
      <c r="CO592" s="62"/>
      <c r="CP592" s="62"/>
      <c r="CQ592" s="62"/>
      <c r="CR592" s="62"/>
      <c r="CS592" s="62"/>
      <c r="CT592" s="62"/>
      <c r="CU592" s="62"/>
      <c r="CV592" s="62"/>
      <c r="CW592" s="62"/>
      <c r="CX592" s="62"/>
      <c r="CY592" s="62"/>
      <c r="CZ592" s="62"/>
      <c r="DA592" s="62"/>
      <c r="DB592" s="62"/>
      <c r="DC592" s="62"/>
      <c r="DD592" s="62"/>
      <c r="DE592" s="62"/>
      <c r="DF592" s="62"/>
      <c r="DG592" s="62"/>
      <c r="DH592" s="62"/>
      <c r="DI592" s="62"/>
      <c r="DJ592" s="62"/>
      <c r="DK592" s="62"/>
      <c r="DL592" s="62"/>
      <c r="DM592" s="62"/>
      <c r="DN592" s="62"/>
      <c r="DO592" s="62"/>
      <c r="DP592" s="62"/>
      <c r="DQ592" s="62"/>
      <c r="DR592" s="62"/>
      <c r="DS592" s="62"/>
      <c r="DT592" s="62"/>
      <c r="DU592" s="62"/>
      <c r="DV592" s="62"/>
      <c r="DW592" s="62"/>
      <c r="DX592" s="62"/>
      <c r="DY592" s="62"/>
      <c r="DZ592" s="62"/>
      <c r="EA592" s="62"/>
      <c r="EB592" s="62"/>
      <c r="EC592" s="62"/>
      <c r="ED592" s="62"/>
      <c r="EE592" s="62"/>
      <c r="EF592" s="62"/>
      <c r="EG592" s="62"/>
      <c r="EH592" s="62"/>
      <c r="EI592" s="62"/>
      <c r="EJ592" s="62"/>
      <c r="EK592" s="62"/>
      <c r="EL592" s="62"/>
      <c r="EM592" s="62"/>
      <c r="EN592" s="62"/>
    </row>
    <row r="593" spans="43:144" ht="14.4" x14ac:dyDescent="0.3">
      <c r="AQ593" s="62"/>
      <c r="AR593"/>
      <c r="AS593"/>
      <c r="AT593"/>
      <c r="AU593"/>
      <c r="AV593"/>
      <c r="AW593"/>
      <c r="AX593"/>
      <c r="AY593"/>
      <c r="AZ593"/>
      <c r="BA593"/>
      <c r="BB593"/>
      <c r="BC593"/>
      <c r="BD593"/>
      <c r="BE593" s="62"/>
      <c r="BF593" s="62"/>
      <c r="BG593" s="62"/>
      <c r="BH593" s="62"/>
      <c r="BI593" s="62"/>
      <c r="BJ593" s="62"/>
      <c r="BK593" s="62"/>
      <c r="BL593" s="62"/>
      <c r="BM593" s="62"/>
      <c r="BN593" s="62"/>
      <c r="BO593" s="62"/>
      <c r="BP593" s="62"/>
      <c r="BQ593" s="62"/>
      <c r="BR593" s="62"/>
      <c r="BS593" s="62"/>
      <c r="BT593" s="62"/>
      <c r="BU593" s="62"/>
      <c r="BV593" s="62"/>
      <c r="BW593" s="62"/>
      <c r="BX593" s="62"/>
      <c r="BY593" s="62"/>
      <c r="BZ593" s="62"/>
      <c r="CA593" s="62"/>
      <c r="CB593" s="62"/>
      <c r="CC593" s="62"/>
      <c r="CD593" s="62"/>
      <c r="CE593" s="62"/>
      <c r="CF593" s="62"/>
      <c r="CG593" s="62"/>
      <c r="CH593" s="62"/>
      <c r="CI593" s="62"/>
      <c r="CJ593" s="62"/>
      <c r="CK593" s="62"/>
      <c r="CL593" s="62"/>
      <c r="CM593" s="62"/>
      <c r="CN593" s="62"/>
      <c r="CO593" s="62"/>
      <c r="CP593" s="62"/>
      <c r="CQ593" s="62"/>
      <c r="CR593" s="62"/>
      <c r="CS593" s="62"/>
      <c r="CT593" s="62"/>
      <c r="CU593" s="62"/>
      <c r="CV593" s="62"/>
      <c r="CW593" s="62"/>
      <c r="CX593" s="62"/>
      <c r="CY593" s="62"/>
      <c r="CZ593" s="62"/>
      <c r="DA593" s="62"/>
      <c r="DB593" s="62"/>
      <c r="DC593" s="62"/>
      <c r="DD593" s="62"/>
      <c r="DE593" s="62"/>
      <c r="DF593" s="62"/>
      <c r="DG593" s="62"/>
      <c r="DH593" s="62"/>
      <c r="DI593" s="62"/>
      <c r="DJ593" s="62"/>
      <c r="DK593" s="62"/>
      <c r="DL593" s="62"/>
      <c r="DM593" s="62"/>
      <c r="DN593" s="62"/>
      <c r="DO593" s="62"/>
      <c r="DP593" s="62"/>
      <c r="DQ593" s="62"/>
      <c r="DR593" s="62"/>
      <c r="DS593" s="62"/>
      <c r="DT593" s="62"/>
      <c r="DU593" s="62"/>
      <c r="DV593" s="62"/>
      <c r="DW593" s="62"/>
      <c r="DX593" s="62"/>
      <c r="DY593" s="62"/>
      <c r="DZ593" s="62"/>
      <c r="EA593" s="62"/>
      <c r="EB593" s="62"/>
      <c r="EC593" s="62"/>
      <c r="ED593" s="62"/>
      <c r="EE593" s="62"/>
      <c r="EF593" s="62"/>
      <c r="EG593" s="62"/>
      <c r="EH593" s="62"/>
      <c r="EI593" s="62"/>
      <c r="EJ593" s="62"/>
      <c r="EK593" s="62"/>
      <c r="EL593" s="62"/>
      <c r="EM593" s="62"/>
      <c r="EN593" s="62"/>
    </row>
    <row r="594" spans="43:144" ht="14.4" x14ac:dyDescent="0.3">
      <c r="AQ594" s="62"/>
      <c r="AR594"/>
      <c r="AS594"/>
      <c r="AT594"/>
      <c r="AU594"/>
      <c r="AV594"/>
      <c r="AW594"/>
      <c r="AX594"/>
      <c r="AY594"/>
      <c r="AZ594"/>
      <c r="BA594"/>
      <c r="BB594"/>
      <c r="BC594"/>
      <c r="BD594"/>
      <c r="BE594" s="62"/>
      <c r="BF594" s="62"/>
      <c r="BG594" s="62"/>
      <c r="BH594" s="62"/>
      <c r="BI594" s="62"/>
      <c r="BJ594" s="62"/>
      <c r="BK594" s="62"/>
      <c r="BL594" s="62"/>
      <c r="BM594" s="62"/>
      <c r="BN594" s="62"/>
      <c r="BO594" s="62"/>
      <c r="BP594" s="62"/>
      <c r="BQ594" s="62"/>
      <c r="BR594" s="62"/>
      <c r="BS594" s="62"/>
      <c r="BT594" s="62"/>
      <c r="BU594" s="62"/>
      <c r="BV594" s="62"/>
      <c r="BW594" s="62"/>
      <c r="BX594" s="62"/>
      <c r="BY594" s="62"/>
      <c r="BZ594" s="62"/>
      <c r="CA594" s="62"/>
      <c r="CB594" s="62"/>
      <c r="CC594" s="62"/>
      <c r="CD594" s="62"/>
      <c r="CE594" s="62"/>
      <c r="CF594" s="62"/>
      <c r="CG594" s="62"/>
      <c r="CH594" s="62"/>
      <c r="CI594" s="62"/>
      <c r="CJ594" s="62"/>
      <c r="CK594" s="62"/>
      <c r="CL594" s="62"/>
      <c r="CM594" s="62"/>
      <c r="CN594" s="62"/>
      <c r="CO594" s="62"/>
      <c r="CP594" s="62"/>
      <c r="CQ594" s="62"/>
      <c r="CR594" s="62"/>
      <c r="CS594" s="62"/>
      <c r="CT594" s="62"/>
      <c r="CU594" s="62"/>
      <c r="CV594" s="62"/>
      <c r="CW594" s="62"/>
      <c r="CX594" s="62"/>
      <c r="CY594" s="62"/>
      <c r="CZ594" s="62"/>
      <c r="DA594" s="62"/>
      <c r="DB594" s="62"/>
      <c r="DC594" s="62"/>
      <c r="DD594" s="62"/>
      <c r="DE594" s="62"/>
      <c r="DF594" s="62"/>
      <c r="DG594" s="62"/>
      <c r="DH594" s="62"/>
      <c r="DI594" s="62"/>
      <c r="DJ594" s="62"/>
      <c r="DK594" s="62"/>
      <c r="DL594" s="62"/>
      <c r="DM594" s="62"/>
      <c r="DN594" s="62"/>
      <c r="DO594" s="62"/>
      <c r="DP594" s="62"/>
      <c r="DQ594" s="62"/>
      <c r="DR594" s="62"/>
      <c r="DS594" s="62"/>
      <c r="DT594" s="62"/>
      <c r="DU594" s="62"/>
      <c r="DV594" s="62"/>
      <c r="DW594" s="62"/>
      <c r="DX594" s="62"/>
      <c r="DY594" s="62"/>
      <c r="DZ594" s="62"/>
      <c r="EA594" s="62"/>
      <c r="EB594" s="62"/>
      <c r="EC594" s="62"/>
      <c r="ED594" s="62"/>
      <c r="EE594" s="62"/>
      <c r="EF594" s="62"/>
      <c r="EG594" s="62"/>
      <c r="EH594" s="62"/>
      <c r="EI594" s="62"/>
      <c r="EJ594" s="62"/>
      <c r="EK594" s="62"/>
      <c r="EL594" s="62"/>
      <c r="EM594" s="62"/>
      <c r="EN594" s="62"/>
    </row>
    <row r="595" spans="43:144" ht="14.4" x14ac:dyDescent="0.3">
      <c r="AQ595" s="62"/>
      <c r="AR595"/>
      <c r="AS595"/>
      <c r="AT595"/>
      <c r="AU595"/>
      <c r="AV595"/>
      <c r="AW595"/>
      <c r="AX595"/>
      <c r="AY595"/>
      <c r="AZ595"/>
      <c r="BA595"/>
      <c r="BB595"/>
      <c r="BC595"/>
      <c r="BD595"/>
      <c r="BE595" s="62"/>
      <c r="BF595" s="62"/>
      <c r="BG595" s="62"/>
      <c r="BH595" s="62"/>
      <c r="BI595" s="62"/>
      <c r="BJ595" s="62"/>
      <c r="BK595" s="62"/>
      <c r="BL595" s="62"/>
      <c r="BM595" s="62"/>
      <c r="BN595" s="62"/>
      <c r="BO595" s="62"/>
      <c r="BP595" s="62"/>
      <c r="BQ595" s="62"/>
      <c r="BR595" s="62"/>
      <c r="BS595" s="62"/>
      <c r="BT595" s="62"/>
      <c r="BU595" s="62"/>
      <c r="BV595" s="62"/>
      <c r="BW595" s="62"/>
      <c r="BX595" s="62"/>
      <c r="BY595" s="62"/>
      <c r="BZ595" s="62"/>
      <c r="CA595" s="62"/>
      <c r="CB595" s="62"/>
      <c r="CC595" s="62"/>
      <c r="CD595" s="62"/>
      <c r="CE595" s="62"/>
      <c r="CF595" s="62"/>
      <c r="CG595" s="62"/>
      <c r="CH595" s="62"/>
      <c r="CI595" s="62"/>
      <c r="CJ595" s="62"/>
      <c r="CK595" s="62"/>
      <c r="CL595" s="62"/>
      <c r="CM595" s="62"/>
      <c r="CN595" s="62"/>
      <c r="CO595" s="62"/>
      <c r="CP595" s="62"/>
      <c r="CQ595" s="62"/>
      <c r="CR595" s="62"/>
      <c r="CS595" s="62"/>
      <c r="CT595" s="62"/>
      <c r="CU595" s="62"/>
      <c r="CV595" s="62"/>
      <c r="CW595" s="62"/>
      <c r="CX595" s="62"/>
      <c r="CY595" s="62"/>
      <c r="CZ595" s="62"/>
      <c r="DA595" s="62"/>
      <c r="DB595" s="62"/>
      <c r="DC595" s="62"/>
      <c r="DD595" s="62"/>
      <c r="DE595" s="62"/>
      <c r="DF595" s="62"/>
      <c r="DG595" s="62"/>
      <c r="DH595" s="62"/>
      <c r="DI595" s="62"/>
      <c r="DJ595" s="62"/>
      <c r="DK595" s="62"/>
      <c r="DL595" s="62"/>
      <c r="DM595" s="62"/>
      <c r="DN595" s="62"/>
      <c r="DO595" s="62"/>
      <c r="DP595" s="62"/>
      <c r="DQ595" s="62"/>
      <c r="DR595" s="62"/>
      <c r="DS595" s="62"/>
      <c r="DT595" s="62"/>
      <c r="DU595" s="62"/>
      <c r="DV595" s="62"/>
      <c r="DW595" s="62"/>
      <c r="DX595" s="62"/>
      <c r="DY595" s="62"/>
      <c r="DZ595" s="62"/>
      <c r="EA595" s="62"/>
      <c r="EB595" s="62"/>
      <c r="EC595" s="62"/>
      <c r="ED595" s="62"/>
      <c r="EE595" s="62"/>
      <c r="EF595" s="62"/>
      <c r="EG595" s="62"/>
      <c r="EH595" s="62"/>
      <c r="EI595" s="62"/>
      <c r="EJ595" s="62"/>
      <c r="EK595" s="62"/>
      <c r="EL595" s="62"/>
      <c r="EM595" s="62"/>
      <c r="EN595" s="62"/>
    </row>
    <row r="596" spans="43:144" ht="14.4" x14ac:dyDescent="0.3">
      <c r="AQ596" s="62"/>
      <c r="AR596"/>
      <c r="AS596"/>
      <c r="AT596"/>
      <c r="AU596"/>
      <c r="AV596"/>
      <c r="AW596"/>
      <c r="AX596"/>
      <c r="AY596"/>
      <c r="AZ596"/>
      <c r="BA596"/>
      <c r="BB596"/>
      <c r="BC596"/>
      <c r="BD596"/>
      <c r="BE596" s="62"/>
      <c r="BF596" s="62"/>
      <c r="BG596" s="62"/>
      <c r="BH596" s="62"/>
      <c r="BI596" s="62"/>
      <c r="BJ596" s="62"/>
      <c r="BK596" s="62"/>
      <c r="BL596" s="62"/>
      <c r="BM596" s="62"/>
      <c r="BN596" s="62"/>
      <c r="BO596" s="62"/>
      <c r="BP596" s="62"/>
      <c r="BQ596" s="62"/>
      <c r="BR596" s="62"/>
      <c r="BS596" s="62"/>
      <c r="BT596" s="62"/>
      <c r="BU596" s="62"/>
      <c r="BV596" s="62"/>
      <c r="BW596" s="62"/>
      <c r="BX596" s="62"/>
      <c r="BY596" s="62"/>
      <c r="BZ596" s="62"/>
      <c r="CA596" s="62"/>
      <c r="CB596" s="62"/>
      <c r="CC596" s="62"/>
      <c r="CD596" s="62"/>
      <c r="CE596" s="62"/>
      <c r="CF596" s="62"/>
      <c r="CG596" s="62"/>
      <c r="CH596" s="62"/>
      <c r="CI596" s="62"/>
      <c r="CJ596" s="62"/>
      <c r="CK596" s="62"/>
      <c r="CL596" s="62"/>
      <c r="CM596" s="62"/>
      <c r="CN596" s="62"/>
      <c r="CO596" s="62"/>
      <c r="CP596" s="62"/>
      <c r="CQ596" s="62"/>
      <c r="CR596" s="62"/>
      <c r="CS596" s="62"/>
      <c r="CT596" s="62"/>
      <c r="CU596" s="62"/>
      <c r="CV596" s="62"/>
      <c r="CW596" s="62"/>
      <c r="CX596" s="62"/>
      <c r="CY596" s="62"/>
      <c r="CZ596" s="62"/>
      <c r="DA596" s="62"/>
      <c r="DB596" s="62"/>
      <c r="DC596" s="62"/>
      <c r="DD596" s="62"/>
      <c r="DE596" s="62"/>
      <c r="DF596" s="62"/>
      <c r="DG596" s="62"/>
      <c r="DH596" s="62"/>
      <c r="DI596" s="62"/>
      <c r="DJ596" s="62"/>
      <c r="DK596" s="62"/>
      <c r="DL596" s="62"/>
      <c r="DM596" s="62"/>
      <c r="DN596" s="62"/>
      <c r="DO596" s="62"/>
      <c r="DP596" s="62"/>
      <c r="DQ596" s="62"/>
      <c r="DR596" s="62"/>
      <c r="DS596" s="62"/>
      <c r="DT596" s="62"/>
      <c r="DU596" s="62"/>
      <c r="DV596" s="62"/>
      <c r="DW596" s="62"/>
      <c r="DX596" s="62"/>
      <c r="DY596" s="62"/>
      <c r="DZ596" s="62"/>
      <c r="EA596" s="62"/>
      <c r="EB596" s="62"/>
      <c r="EC596" s="62"/>
      <c r="ED596" s="62"/>
      <c r="EE596" s="62"/>
      <c r="EF596" s="62"/>
      <c r="EG596" s="62"/>
      <c r="EH596" s="62"/>
      <c r="EI596" s="62"/>
      <c r="EJ596" s="62"/>
      <c r="EK596" s="62"/>
      <c r="EL596" s="62"/>
      <c r="EM596" s="62"/>
      <c r="EN596" s="62"/>
    </row>
    <row r="597" spans="43:144" ht="14.4" x14ac:dyDescent="0.3">
      <c r="AQ597" s="62"/>
      <c r="AR597"/>
      <c r="AS597"/>
      <c r="AT597"/>
      <c r="AU597"/>
      <c r="AV597"/>
      <c r="AW597"/>
      <c r="AX597"/>
      <c r="AY597"/>
      <c r="AZ597"/>
      <c r="BA597"/>
      <c r="BB597"/>
      <c r="BC597"/>
      <c r="BD597"/>
      <c r="BE597" s="62"/>
      <c r="BF597" s="62"/>
      <c r="BG597" s="62"/>
      <c r="BH597" s="62"/>
      <c r="BI597" s="62"/>
      <c r="BJ597" s="62"/>
      <c r="BK597" s="62"/>
      <c r="BL597" s="62"/>
      <c r="BM597" s="62"/>
      <c r="BN597" s="62"/>
      <c r="BO597" s="62"/>
      <c r="BP597" s="62"/>
      <c r="BQ597" s="62"/>
      <c r="BR597" s="62"/>
      <c r="BS597" s="62"/>
      <c r="BT597" s="62"/>
      <c r="BU597" s="62"/>
      <c r="BV597" s="62"/>
      <c r="BW597" s="62"/>
      <c r="BX597" s="62"/>
      <c r="BY597" s="62"/>
      <c r="BZ597" s="62"/>
      <c r="CA597" s="62"/>
      <c r="CB597" s="62"/>
      <c r="CC597" s="62"/>
      <c r="CD597" s="62"/>
      <c r="CE597" s="62"/>
      <c r="CF597" s="62"/>
      <c r="CG597" s="62"/>
      <c r="CH597" s="62"/>
      <c r="CI597" s="62"/>
      <c r="CJ597" s="62"/>
      <c r="CK597" s="62"/>
      <c r="CL597" s="62"/>
      <c r="CM597" s="62"/>
      <c r="CN597" s="62"/>
      <c r="CO597" s="62"/>
      <c r="CP597" s="62"/>
      <c r="CQ597" s="62"/>
      <c r="CR597" s="62"/>
      <c r="CS597" s="62"/>
      <c r="CT597" s="62"/>
      <c r="CU597" s="62"/>
      <c r="CV597" s="62"/>
      <c r="CW597" s="62"/>
      <c r="CX597" s="62"/>
      <c r="CY597" s="62"/>
      <c r="CZ597" s="62"/>
      <c r="DA597" s="62"/>
      <c r="DB597" s="62"/>
      <c r="DC597" s="62"/>
      <c r="DD597" s="62"/>
      <c r="DE597" s="62"/>
      <c r="DF597" s="62"/>
      <c r="DG597" s="62"/>
      <c r="DH597" s="62"/>
      <c r="DI597" s="62"/>
      <c r="DJ597" s="62"/>
      <c r="DK597" s="62"/>
      <c r="DL597" s="62"/>
      <c r="DM597" s="62"/>
      <c r="DN597" s="62"/>
      <c r="DO597" s="62"/>
      <c r="DP597" s="62"/>
      <c r="DQ597" s="62"/>
      <c r="DR597" s="62"/>
      <c r="DS597" s="62"/>
      <c r="DT597" s="62"/>
      <c r="DU597" s="62"/>
      <c r="DV597" s="62"/>
      <c r="DW597" s="62"/>
      <c r="DX597" s="62"/>
      <c r="DY597" s="62"/>
      <c r="DZ597" s="62"/>
      <c r="EA597" s="62"/>
      <c r="EB597" s="62"/>
      <c r="EC597" s="62"/>
      <c r="ED597" s="62"/>
      <c r="EE597" s="62"/>
      <c r="EF597" s="62"/>
      <c r="EG597" s="62"/>
      <c r="EH597" s="62"/>
      <c r="EI597" s="62"/>
      <c r="EJ597" s="62"/>
      <c r="EK597" s="62"/>
      <c r="EL597" s="62"/>
      <c r="EM597" s="62"/>
      <c r="EN597" s="62"/>
    </row>
    <row r="598" spans="43:144" ht="14.4" x14ac:dyDescent="0.3">
      <c r="AQ598" s="62"/>
      <c r="AR598"/>
      <c r="AS598"/>
      <c r="AT598"/>
      <c r="AU598"/>
      <c r="AV598"/>
      <c r="AW598"/>
      <c r="AX598"/>
      <c r="AY598"/>
      <c r="AZ598"/>
      <c r="BA598"/>
      <c r="BB598"/>
      <c r="BC598"/>
      <c r="BD598"/>
      <c r="BE598" s="62"/>
      <c r="BF598" s="62"/>
      <c r="BG598" s="62"/>
      <c r="BH598" s="62"/>
      <c r="BI598" s="62"/>
      <c r="BJ598" s="62"/>
      <c r="BK598" s="62"/>
      <c r="BL598" s="62"/>
      <c r="BM598" s="62"/>
      <c r="BN598" s="62"/>
      <c r="BO598" s="62"/>
      <c r="BP598" s="62"/>
      <c r="BQ598" s="62"/>
      <c r="BR598" s="62"/>
      <c r="BS598" s="62"/>
      <c r="BT598" s="62"/>
      <c r="BU598" s="62"/>
      <c r="BV598" s="62"/>
      <c r="BW598" s="62"/>
      <c r="BX598" s="62"/>
      <c r="BY598" s="62"/>
      <c r="BZ598" s="62"/>
      <c r="CA598" s="62"/>
      <c r="CB598" s="62"/>
      <c r="CC598" s="62"/>
      <c r="CD598" s="62"/>
      <c r="CE598" s="62"/>
      <c r="CF598" s="62"/>
      <c r="CG598" s="62"/>
      <c r="CH598" s="62"/>
      <c r="CI598" s="62"/>
      <c r="CJ598" s="62"/>
      <c r="CK598" s="62"/>
      <c r="CL598" s="62"/>
      <c r="CM598" s="62"/>
      <c r="CN598" s="62"/>
      <c r="CO598" s="62"/>
      <c r="CP598" s="62"/>
      <c r="CQ598" s="62"/>
      <c r="CR598" s="62"/>
      <c r="CS598" s="62"/>
      <c r="CT598" s="62"/>
      <c r="CU598" s="62"/>
      <c r="CV598" s="62"/>
      <c r="CW598" s="62"/>
      <c r="CX598" s="62"/>
      <c r="CY598" s="62"/>
      <c r="CZ598" s="62"/>
      <c r="DA598" s="62"/>
      <c r="DB598" s="62"/>
      <c r="DC598" s="62"/>
      <c r="DD598" s="62"/>
      <c r="DE598" s="62"/>
      <c r="DF598" s="62"/>
      <c r="DG598" s="62"/>
      <c r="DH598" s="62"/>
      <c r="DI598" s="62"/>
      <c r="DJ598" s="62"/>
      <c r="DK598" s="62"/>
      <c r="DL598" s="62"/>
      <c r="DM598" s="62"/>
      <c r="DN598" s="62"/>
      <c r="DO598" s="62"/>
      <c r="DP598" s="62"/>
      <c r="DQ598" s="62"/>
      <c r="DR598" s="62"/>
      <c r="DS598" s="62"/>
      <c r="DT598" s="62"/>
      <c r="DU598" s="62"/>
      <c r="DV598" s="62"/>
      <c r="DW598" s="62"/>
      <c r="DX598" s="62"/>
      <c r="DY598" s="62"/>
      <c r="DZ598" s="62"/>
      <c r="EA598" s="62"/>
      <c r="EB598" s="62"/>
      <c r="EC598" s="62"/>
      <c r="ED598" s="62"/>
      <c r="EE598" s="62"/>
      <c r="EF598" s="62"/>
      <c r="EG598" s="62"/>
      <c r="EH598" s="62"/>
      <c r="EI598" s="62"/>
      <c r="EJ598" s="62"/>
      <c r="EK598" s="62"/>
      <c r="EL598" s="62"/>
      <c r="EM598" s="62"/>
      <c r="EN598" s="62"/>
    </row>
    <row r="599" spans="43:144" ht="14.4" x14ac:dyDescent="0.3">
      <c r="AQ599" s="62"/>
      <c r="AR599"/>
      <c r="AS599"/>
      <c r="AT599"/>
      <c r="AU599"/>
      <c r="AV599"/>
      <c r="AW599"/>
      <c r="AX599"/>
      <c r="AY599"/>
      <c r="AZ599"/>
      <c r="BA599"/>
      <c r="BB599"/>
      <c r="BC599"/>
      <c r="BD599"/>
      <c r="BE599" s="62"/>
      <c r="BF599" s="62"/>
      <c r="BG599" s="62"/>
      <c r="BH599" s="62"/>
      <c r="BI599" s="62"/>
      <c r="BJ599" s="62"/>
      <c r="BK599" s="62"/>
      <c r="BL599" s="62"/>
      <c r="BM599" s="62"/>
      <c r="BN599" s="62"/>
      <c r="BO599" s="62"/>
      <c r="BP599" s="62"/>
      <c r="BQ599" s="62"/>
      <c r="BR599" s="62"/>
      <c r="BS599" s="62"/>
      <c r="BT599" s="62"/>
      <c r="BU599" s="62"/>
      <c r="BV599" s="62"/>
      <c r="BW599" s="62"/>
      <c r="BX599" s="62"/>
      <c r="BY599" s="62"/>
      <c r="BZ599" s="62"/>
      <c r="CA599" s="62"/>
      <c r="CB599" s="62"/>
      <c r="CC599" s="62"/>
      <c r="CD599" s="62"/>
      <c r="CE599" s="62"/>
      <c r="CF599" s="62"/>
      <c r="CG599" s="62"/>
      <c r="CH599" s="62"/>
      <c r="CI599" s="62"/>
      <c r="CJ599" s="62"/>
      <c r="CK599" s="62"/>
      <c r="CL599" s="62"/>
      <c r="CM599" s="62"/>
      <c r="CN599" s="62"/>
      <c r="CO599" s="62"/>
      <c r="CP599" s="62"/>
      <c r="CQ599" s="62"/>
      <c r="CR599" s="62"/>
      <c r="CS599" s="62"/>
      <c r="CT599" s="62"/>
      <c r="CU599" s="62"/>
      <c r="CV599" s="62"/>
      <c r="CW599" s="62"/>
      <c r="CX599" s="62"/>
      <c r="CY599" s="62"/>
      <c r="CZ599" s="62"/>
      <c r="DA599" s="62"/>
      <c r="DB599" s="62"/>
      <c r="DC599" s="62"/>
      <c r="DD599" s="62"/>
      <c r="DE599" s="62"/>
      <c r="DF599" s="62"/>
      <c r="DG599" s="62"/>
      <c r="DH599" s="62"/>
      <c r="DI599" s="62"/>
      <c r="DJ599" s="62"/>
      <c r="DK599" s="62"/>
      <c r="DL599" s="62"/>
      <c r="DM599" s="62"/>
      <c r="DN599" s="62"/>
      <c r="DO599" s="62"/>
      <c r="DP599" s="62"/>
      <c r="DQ599" s="62"/>
      <c r="DR599" s="62"/>
      <c r="DS599" s="62"/>
      <c r="DT599" s="62"/>
      <c r="DU599" s="62"/>
      <c r="DV599" s="62"/>
      <c r="DW599" s="62"/>
      <c r="DX599" s="62"/>
      <c r="DY599" s="62"/>
      <c r="DZ599" s="62"/>
      <c r="EA599" s="62"/>
      <c r="EB599" s="62"/>
      <c r="EC599" s="62"/>
      <c r="ED599" s="62"/>
      <c r="EE599" s="62"/>
      <c r="EF599" s="62"/>
      <c r="EG599" s="62"/>
      <c r="EH599" s="62"/>
      <c r="EI599" s="62"/>
      <c r="EJ599" s="62"/>
      <c r="EK599" s="62"/>
      <c r="EL599" s="62"/>
      <c r="EM599" s="62"/>
      <c r="EN599" s="62"/>
    </row>
    <row r="600" spans="43:144" ht="14.4" x14ac:dyDescent="0.3">
      <c r="AQ600" s="62"/>
      <c r="AR600"/>
      <c r="AS600"/>
      <c r="AT600"/>
      <c r="AU600"/>
      <c r="AV600"/>
      <c r="AW600"/>
      <c r="AX600"/>
      <c r="AY600"/>
      <c r="AZ600"/>
      <c r="BA600"/>
      <c r="BB600"/>
      <c r="BC600"/>
      <c r="BD600"/>
      <c r="BE600" s="62"/>
      <c r="BF600" s="62"/>
      <c r="BG600" s="62"/>
      <c r="BH600" s="62"/>
      <c r="BI600" s="62"/>
      <c r="BJ600" s="62"/>
      <c r="BK600" s="62"/>
      <c r="BL600" s="62"/>
      <c r="BM600" s="62"/>
      <c r="BN600" s="62"/>
      <c r="BO600" s="62"/>
      <c r="BP600" s="62"/>
      <c r="BQ600" s="62"/>
      <c r="BR600" s="62"/>
      <c r="BS600" s="62"/>
      <c r="BT600" s="62"/>
      <c r="BU600" s="62"/>
      <c r="BV600" s="62"/>
      <c r="BW600" s="62"/>
      <c r="BX600" s="62"/>
      <c r="BY600" s="62"/>
      <c r="BZ600" s="62"/>
      <c r="CA600" s="62"/>
      <c r="CB600" s="62"/>
      <c r="CC600" s="62"/>
      <c r="CD600" s="62"/>
      <c r="CE600" s="62"/>
      <c r="CF600" s="62"/>
      <c r="CG600" s="62"/>
      <c r="CH600" s="62"/>
      <c r="CI600" s="62"/>
      <c r="CJ600" s="62"/>
      <c r="CK600" s="62"/>
      <c r="CL600" s="62"/>
      <c r="CM600" s="62"/>
      <c r="CN600" s="62"/>
      <c r="CO600" s="62"/>
      <c r="CP600" s="62"/>
      <c r="CQ600" s="62"/>
      <c r="CR600" s="62"/>
      <c r="CS600" s="62"/>
      <c r="CT600" s="62"/>
      <c r="CU600" s="62"/>
      <c r="CV600" s="62"/>
      <c r="CW600" s="62"/>
      <c r="CX600" s="62"/>
      <c r="CY600" s="62"/>
      <c r="CZ600" s="62"/>
      <c r="DA600" s="62"/>
      <c r="DB600" s="62"/>
      <c r="DC600" s="62"/>
      <c r="DD600" s="62"/>
      <c r="DE600" s="62"/>
      <c r="DF600" s="62"/>
      <c r="DG600" s="62"/>
      <c r="DH600" s="62"/>
      <c r="DI600" s="62"/>
      <c r="DJ600" s="62"/>
      <c r="DK600" s="62"/>
      <c r="DL600" s="62"/>
      <c r="DM600" s="62"/>
      <c r="DN600" s="62"/>
      <c r="DO600" s="62"/>
      <c r="DP600" s="62"/>
      <c r="DQ600" s="62"/>
      <c r="DR600" s="62"/>
      <c r="DS600" s="62"/>
      <c r="DT600" s="62"/>
      <c r="DU600" s="62"/>
      <c r="DV600" s="62"/>
      <c r="DW600" s="62"/>
      <c r="DX600" s="62"/>
      <c r="DY600" s="62"/>
      <c r="DZ600" s="62"/>
      <c r="EA600" s="62"/>
      <c r="EB600" s="62"/>
      <c r="EC600" s="62"/>
      <c r="ED600" s="62"/>
      <c r="EE600" s="62"/>
      <c r="EF600" s="62"/>
      <c r="EG600" s="62"/>
      <c r="EH600" s="62"/>
      <c r="EI600" s="62"/>
      <c r="EJ600" s="62"/>
      <c r="EK600" s="62"/>
      <c r="EL600" s="62"/>
      <c r="EM600" s="62"/>
      <c r="EN600" s="62"/>
    </row>
    <row r="601" spans="43:144" ht="14.4" x14ac:dyDescent="0.3">
      <c r="AQ601" s="62"/>
      <c r="AR601"/>
      <c r="AS601"/>
      <c r="AT601"/>
      <c r="AU601"/>
      <c r="AV601"/>
      <c r="AW601"/>
      <c r="AX601"/>
      <c r="AY601"/>
      <c r="AZ601"/>
      <c r="BA601"/>
      <c r="BB601"/>
      <c r="BC601"/>
      <c r="BD601"/>
      <c r="BE601" s="62"/>
      <c r="BF601" s="62"/>
      <c r="BG601" s="62"/>
      <c r="BH601" s="62"/>
      <c r="BI601" s="62"/>
      <c r="BJ601" s="62"/>
      <c r="BK601" s="62"/>
      <c r="BL601" s="62"/>
      <c r="BM601" s="62"/>
      <c r="BN601" s="62"/>
      <c r="BO601" s="62"/>
      <c r="BP601" s="62"/>
      <c r="BQ601" s="62"/>
      <c r="BR601" s="62"/>
      <c r="BS601" s="62"/>
      <c r="BT601" s="62"/>
      <c r="BU601" s="62"/>
      <c r="BV601" s="62"/>
      <c r="BW601" s="62"/>
      <c r="BX601" s="62"/>
      <c r="BY601" s="62"/>
      <c r="BZ601" s="62"/>
      <c r="CA601" s="62"/>
      <c r="CB601" s="62"/>
      <c r="CC601" s="62"/>
      <c r="CD601" s="62"/>
      <c r="CE601" s="62"/>
      <c r="CF601" s="62"/>
      <c r="CG601" s="62"/>
      <c r="CH601" s="62"/>
      <c r="CI601" s="62"/>
      <c r="CJ601" s="62"/>
      <c r="CK601" s="62"/>
      <c r="CL601" s="62"/>
      <c r="CM601" s="62"/>
      <c r="CN601" s="62"/>
      <c r="CO601" s="62"/>
      <c r="CP601" s="62"/>
      <c r="CQ601" s="62"/>
      <c r="CR601" s="62"/>
      <c r="CS601" s="62"/>
      <c r="CT601" s="62"/>
      <c r="CU601" s="62"/>
      <c r="CV601" s="62"/>
      <c r="CW601" s="62"/>
      <c r="CX601" s="62"/>
      <c r="CY601" s="62"/>
      <c r="CZ601" s="62"/>
      <c r="DA601" s="62"/>
      <c r="DB601" s="62"/>
      <c r="DC601" s="62"/>
      <c r="DD601" s="62"/>
      <c r="DE601" s="62"/>
      <c r="DF601" s="62"/>
      <c r="DG601" s="62"/>
      <c r="DH601" s="62"/>
      <c r="DI601" s="62"/>
      <c r="DJ601" s="62"/>
      <c r="DK601" s="62"/>
      <c r="DL601" s="62"/>
      <c r="DM601" s="62"/>
      <c r="DN601" s="62"/>
      <c r="DO601" s="62"/>
      <c r="DP601" s="62"/>
      <c r="DQ601" s="62"/>
      <c r="DR601" s="62"/>
      <c r="DS601" s="62"/>
      <c r="DT601" s="62"/>
      <c r="DU601" s="62"/>
      <c r="DV601" s="62"/>
      <c r="DW601" s="62"/>
      <c r="DX601" s="62"/>
      <c r="DY601" s="62"/>
      <c r="DZ601" s="62"/>
      <c r="EA601" s="62"/>
      <c r="EB601" s="62"/>
      <c r="EC601" s="62"/>
      <c r="ED601" s="62"/>
      <c r="EE601" s="62"/>
      <c r="EF601" s="62"/>
      <c r="EG601" s="62"/>
      <c r="EH601" s="62"/>
      <c r="EI601" s="62"/>
      <c r="EJ601" s="62"/>
      <c r="EK601" s="62"/>
      <c r="EL601" s="62"/>
      <c r="EM601" s="62"/>
      <c r="EN601" s="62"/>
    </row>
    <row r="602" spans="43:144" ht="14.4" x14ac:dyDescent="0.3">
      <c r="AQ602" s="62"/>
      <c r="AR602"/>
      <c r="AS602"/>
      <c r="AT602"/>
      <c r="AU602"/>
      <c r="AV602"/>
      <c r="AW602"/>
      <c r="AX602"/>
      <c r="AY602"/>
      <c r="AZ602"/>
      <c r="BA602"/>
      <c r="BB602"/>
      <c r="BC602"/>
      <c r="BD602"/>
      <c r="BE602" s="62"/>
      <c r="BF602" s="62"/>
      <c r="BG602" s="62"/>
      <c r="BH602" s="62"/>
      <c r="BI602" s="62"/>
      <c r="BJ602" s="62"/>
      <c r="BK602" s="62"/>
      <c r="BL602" s="62"/>
      <c r="BM602" s="62"/>
      <c r="BN602" s="62"/>
      <c r="BO602" s="62"/>
      <c r="BP602" s="62"/>
      <c r="BQ602" s="62"/>
      <c r="BR602" s="62"/>
      <c r="BS602" s="62"/>
      <c r="BT602" s="62"/>
      <c r="BU602" s="62"/>
      <c r="BV602" s="62"/>
      <c r="BW602" s="62"/>
      <c r="BX602" s="62"/>
      <c r="BY602" s="62"/>
      <c r="BZ602" s="62"/>
      <c r="CA602" s="62"/>
      <c r="CB602" s="62"/>
      <c r="CC602" s="62"/>
      <c r="CD602" s="62"/>
      <c r="CE602" s="62"/>
      <c r="CF602" s="62"/>
      <c r="CG602" s="62"/>
      <c r="CH602" s="62"/>
      <c r="CI602" s="62"/>
      <c r="CJ602" s="62"/>
      <c r="CK602" s="62"/>
      <c r="CL602" s="62"/>
      <c r="CM602" s="62"/>
      <c r="CN602" s="62"/>
      <c r="CO602" s="62"/>
      <c r="CP602" s="62"/>
      <c r="CQ602" s="62"/>
      <c r="CR602" s="62"/>
      <c r="CS602" s="62"/>
      <c r="CT602" s="62"/>
      <c r="CU602" s="62"/>
      <c r="CV602" s="62"/>
      <c r="CW602" s="62"/>
      <c r="CX602" s="62"/>
      <c r="CY602" s="62"/>
      <c r="CZ602" s="62"/>
      <c r="DA602" s="62"/>
      <c r="DB602" s="62"/>
      <c r="DC602" s="62"/>
      <c r="DD602" s="62"/>
      <c r="DE602" s="62"/>
      <c r="DF602" s="62"/>
      <c r="DG602" s="62"/>
      <c r="DH602" s="62"/>
      <c r="DI602" s="62"/>
      <c r="DJ602" s="62"/>
      <c r="DK602" s="62"/>
      <c r="DL602" s="62"/>
      <c r="DM602" s="62"/>
      <c r="DN602" s="62"/>
      <c r="DO602" s="62"/>
      <c r="DP602" s="62"/>
      <c r="DQ602" s="62"/>
      <c r="DR602" s="62"/>
      <c r="DS602" s="62"/>
      <c r="DT602" s="62"/>
      <c r="DU602" s="62"/>
      <c r="DV602" s="62"/>
      <c r="DW602" s="62"/>
      <c r="DX602" s="62"/>
      <c r="DY602" s="62"/>
      <c r="DZ602" s="62"/>
      <c r="EA602" s="62"/>
      <c r="EB602" s="62"/>
      <c r="EC602" s="62"/>
      <c r="ED602" s="62"/>
      <c r="EE602" s="62"/>
      <c r="EF602" s="62"/>
      <c r="EG602" s="62"/>
      <c r="EH602" s="62"/>
      <c r="EI602" s="62"/>
      <c r="EJ602" s="62"/>
      <c r="EK602" s="62"/>
      <c r="EL602" s="62"/>
      <c r="EM602" s="62"/>
      <c r="EN602" s="62"/>
    </row>
    <row r="603" spans="43:144" ht="14.4" x14ac:dyDescent="0.3">
      <c r="AQ603" s="62"/>
      <c r="AR603"/>
      <c r="AS603"/>
      <c r="AT603"/>
      <c r="AU603"/>
      <c r="AV603"/>
      <c r="AW603"/>
      <c r="AX603"/>
      <c r="AY603"/>
      <c r="AZ603"/>
      <c r="BA603"/>
      <c r="BB603"/>
      <c r="BC603"/>
      <c r="BD603"/>
      <c r="BE603" s="62"/>
      <c r="BF603" s="62"/>
      <c r="BG603" s="62"/>
      <c r="BH603" s="62"/>
      <c r="BI603" s="62"/>
      <c r="BJ603" s="62"/>
      <c r="BK603" s="62"/>
      <c r="BL603" s="62"/>
      <c r="BM603" s="62"/>
      <c r="BN603" s="62"/>
      <c r="BO603" s="62"/>
      <c r="BP603" s="62"/>
      <c r="BQ603" s="62"/>
      <c r="BR603" s="62"/>
      <c r="BS603" s="62"/>
      <c r="BT603" s="62"/>
      <c r="BU603" s="62"/>
      <c r="BV603" s="62"/>
      <c r="BW603" s="62"/>
      <c r="BX603" s="62"/>
      <c r="BY603" s="62"/>
      <c r="BZ603" s="62"/>
      <c r="CA603" s="62"/>
      <c r="CB603" s="62"/>
      <c r="CC603" s="62"/>
      <c r="CD603" s="62"/>
      <c r="CE603" s="62"/>
      <c r="CF603" s="62"/>
      <c r="CG603" s="62"/>
      <c r="CH603" s="62"/>
      <c r="CI603" s="62"/>
      <c r="CJ603" s="62"/>
      <c r="CK603" s="62"/>
      <c r="CL603" s="62"/>
      <c r="CM603" s="62"/>
      <c r="CN603" s="62"/>
      <c r="CO603" s="62"/>
      <c r="CP603" s="62"/>
      <c r="CQ603" s="62"/>
      <c r="CR603" s="62"/>
      <c r="CS603" s="62"/>
      <c r="CT603" s="62"/>
      <c r="CU603" s="62"/>
      <c r="CV603" s="62"/>
      <c r="CW603" s="62"/>
      <c r="CX603" s="62"/>
      <c r="CY603" s="62"/>
      <c r="CZ603" s="62"/>
      <c r="DA603" s="62"/>
      <c r="DB603" s="62"/>
      <c r="DC603" s="62"/>
      <c r="DD603" s="62"/>
      <c r="DE603" s="62"/>
      <c r="DF603" s="62"/>
      <c r="DG603" s="62"/>
      <c r="DH603" s="62"/>
      <c r="DI603" s="62"/>
      <c r="DJ603" s="62"/>
      <c r="DK603" s="62"/>
      <c r="DL603" s="62"/>
      <c r="DM603" s="62"/>
      <c r="DN603" s="62"/>
      <c r="DO603" s="62"/>
      <c r="DP603" s="62"/>
      <c r="DQ603" s="62"/>
      <c r="DR603" s="62"/>
      <c r="DS603" s="62"/>
      <c r="DT603" s="62"/>
      <c r="DU603" s="62"/>
      <c r="DV603" s="62"/>
      <c r="DW603" s="62"/>
      <c r="DX603" s="62"/>
      <c r="DY603" s="62"/>
      <c r="DZ603" s="62"/>
      <c r="EA603" s="62"/>
      <c r="EB603" s="62"/>
      <c r="EC603" s="62"/>
      <c r="ED603" s="62"/>
      <c r="EE603" s="62"/>
      <c r="EF603" s="62"/>
      <c r="EG603" s="62"/>
      <c r="EH603" s="62"/>
      <c r="EI603" s="62"/>
      <c r="EJ603" s="62"/>
      <c r="EK603" s="62"/>
      <c r="EL603" s="62"/>
      <c r="EM603" s="62"/>
      <c r="EN603" s="62"/>
    </row>
    <row r="604" spans="43:144" ht="14.4" x14ac:dyDescent="0.3">
      <c r="AQ604" s="62"/>
      <c r="AR604"/>
      <c r="AS604"/>
      <c r="AT604"/>
      <c r="AU604"/>
      <c r="AV604"/>
      <c r="AW604"/>
      <c r="AX604"/>
      <c r="AY604"/>
      <c r="AZ604"/>
      <c r="BA604"/>
      <c r="BB604"/>
      <c r="BC604"/>
      <c r="BD604"/>
      <c r="BE604" s="62"/>
      <c r="BF604" s="62"/>
      <c r="BG604" s="62"/>
      <c r="BH604" s="62"/>
      <c r="BI604" s="62"/>
      <c r="BJ604" s="62"/>
      <c r="BK604" s="62"/>
      <c r="BL604" s="62"/>
      <c r="BM604" s="62"/>
      <c r="BN604" s="62"/>
      <c r="BO604" s="62"/>
      <c r="BP604" s="62"/>
      <c r="BQ604" s="62"/>
      <c r="BR604" s="62"/>
      <c r="BS604" s="62"/>
      <c r="BT604" s="62"/>
      <c r="BU604" s="62"/>
      <c r="BV604" s="62"/>
      <c r="BW604" s="62"/>
      <c r="BX604" s="62"/>
      <c r="BY604" s="62"/>
      <c r="BZ604" s="62"/>
      <c r="CA604" s="62"/>
      <c r="CB604" s="62"/>
      <c r="CC604" s="62"/>
      <c r="CD604" s="62"/>
      <c r="CE604" s="62"/>
      <c r="CF604" s="62"/>
      <c r="CG604" s="62"/>
      <c r="CH604" s="62"/>
      <c r="CI604" s="62"/>
      <c r="CJ604" s="62"/>
      <c r="CK604" s="62"/>
      <c r="CL604" s="62"/>
      <c r="CM604" s="62"/>
      <c r="CN604" s="62"/>
      <c r="CO604" s="62"/>
      <c r="CP604" s="62"/>
      <c r="CQ604" s="62"/>
      <c r="CR604" s="62"/>
      <c r="CS604" s="62"/>
      <c r="CT604" s="62"/>
      <c r="CU604" s="62"/>
      <c r="CV604" s="62"/>
      <c r="CW604" s="62"/>
      <c r="CX604" s="62"/>
      <c r="CY604" s="62"/>
      <c r="CZ604" s="62"/>
      <c r="DA604" s="62"/>
      <c r="DB604" s="62"/>
      <c r="DC604" s="62"/>
      <c r="DD604" s="62"/>
      <c r="DE604" s="62"/>
      <c r="DF604" s="62"/>
      <c r="DG604" s="62"/>
      <c r="DH604" s="62"/>
      <c r="DI604" s="62"/>
      <c r="DJ604" s="62"/>
      <c r="DK604" s="62"/>
      <c r="DL604" s="62"/>
      <c r="DM604" s="62"/>
      <c r="DN604" s="62"/>
      <c r="DO604" s="62"/>
      <c r="DP604" s="62"/>
      <c r="DQ604" s="62"/>
      <c r="DR604" s="62"/>
      <c r="DS604" s="62"/>
      <c r="DT604" s="62"/>
      <c r="DU604" s="62"/>
      <c r="DV604" s="62"/>
      <c r="DW604" s="62"/>
      <c r="DX604" s="62"/>
      <c r="DY604" s="62"/>
      <c r="DZ604" s="62"/>
      <c r="EA604" s="62"/>
      <c r="EB604" s="62"/>
      <c r="EC604" s="62"/>
      <c r="ED604" s="62"/>
      <c r="EE604" s="62"/>
      <c r="EF604" s="62"/>
      <c r="EG604" s="62"/>
      <c r="EH604" s="62"/>
      <c r="EI604" s="62"/>
      <c r="EJ604" s="62"/>
      <c r="EK604" s="62"/>
      <c r="EL604" s="62"/>
      <c r="EM604" s="62"/>
      <c r="EN604" s="62"/>
    </row>
    <row r="605" spans="43:144" ht="14.4" x14ac:dyDescent="0.3">
      <c r="AQ605" s="62"/>
      <c r="AR605"/>
      <c r="AS605"/>
      <c r="AT605"/>
      <c r="AU605"/>
      <c r="AV605"/>
      <c r="AW605"/>
      <c r="AX605"/>
      <c r="AY605"/>
      <c r="AZ605"/>
      <c r="BA605"/>
      <c r="BB605"/>
      <c r="BC605"/>
      <c r="BD605"/>
      <c r="BE605" s="62"/>
      <c r="BF605" s="62"/>
      <c r="BG605" s="62"/>
      <c r="BH605" s="62"/>
      <c r="BI605" s="62"/>
      <c r="BJ605" s="62"/>
      <c r="BK605" s="62"/>
      <c r="BL605" s="62"/>
      <c r="BM605" s="62"/>
      <c r="BN605" s="62"/>
      <c r="BO605" s="62"/>
      <c r="BP605" s="62"/>
      <c r="BQ605" s="62"/>
      <c r="BR605" s="62"/>
      <c r="BS605" s="62"/>
      <c r="BT605" s="62"/>
      <c r="BU605" s="62"/>
      <c r="BV605" s="62"/>
      <c r="BW605" s="62"/>
      <c r="BX605" s="62"/>
      <c r="BY605" s="62"/>
      <c r="BZ605" s="62"/>
      <c r="CA605" s="62"/>
      <c r="CB605" s="62"/>
      <c r="CC605" s="62"/>
      <c r="CD605" s="62"/>
      <c r="CE605" s="62"/>
      <c r="CF605" s="62"/>
      <c r="CG605" s="62"/>
      <c r="CH605" s="62"/>
      <c r="CI605" s="62"/>
      <c r="CJ605" s="62"/>
      <c r="CK605" s="62"/>
      <c r="CL605" s="62"/>
      <c r="CM605" s="62"/>
      <c r="CN605" s="62"/>
      <c r="CO605" s="62"/>
      <c r="CP605" s="62"/>
      <c r="CQ605" s="62"/>
      <c r="CR605" s="62"/>
      <c r="CS605" s="62"/>
      <c r="CT605" s="62"/>
      <c r="CU605" s="62"/>
      <c r="CV605" s="62"/>
      <c r="CW605" s="62"/>
      <c r="CX605" s="62"/>
      <c r="CY605" s="62"/>
      <c r="CZ605" s="62"/>
      <c r="DA605" s="62"/>
      <c r="DB605" s="62"/>
      <c r="DC605" s="62"/>
      <c r="DD605" s="62"/>
      <c r="DE605" s="62"/>
      <c r="DF605" s="62"/>
      <c r="DG605" s="62"/>
      <c r="DH605" s="62"/>
      <c r="DI605" s="62"/>
      <c r="DJ605" s="62"/>
      <c r="DK605" s="62"/>
      <c r="DL605" s="62"/>
      <c r="DM605" s="62"/>
      <c r="DN605" s="62"/>
      <c r="DO605" s="62"/>
      <c r="DP605" s="62"/>
      <c r="DQ605" s="62"/>
      <c r="DR605" s="62"/>
      <c r="DS605" s="62"/>
      <c r="DT605" s="62"/>
      <c r="DU605" s="62"/>
      <c r="DV605" s="62"/>
      <c r="DW605" s="62"/>
      <c r="DX605" s="62"/>
      <c r="DY605" s="62"/>
      <c r="DZ605" s="62"/>
      <c r="EA605" s="62"/>
      <c r="EB605" s="62"/>
      <c r="EC605" s="62"/>
      <c r="ED605" s="62"/>
      <c r="EE605" s="62"/>
      <c r="EF605" s="62"/>
      <c r="EG605" s="62"/>
      <c r="EH605" s="62"/>
      <c r="EI605" s="62"/>
      <c r="EJ605" s="62"/>
      <c r="EK605" s="62"/>
      <c r="EL605" s="62"/>
      <c r="EM605" s="62"/>
      <c r="EN605" s="62"/>
    </row>
    <row r="606" spans="43:144" ht="14.4" x14ac:dyDescent="0.3">
      <c r="AQ606" s="62"/>
      <c r="AR606"/>
      <c r="AS606"/>
      <c r="AT606"/>
      <c r="AU606"/>
      <c r="AV606"/>
      <c r="AW606"/>
      <c r="AX606"/>
      <c r="AY606"/>
      <c r="AZ606"/>
      <c r="BA606"/>
      <c r="BB606"/>
      <c r="BC606"/>
      <c r="BD606"/>
      <c r="BE606" s="62"/>
      <c r="BF606" s="62"/>
      <c r="BG606" s="62"/>
      <c r="BH606" s="62"/>
      <c r="BI606" s="62"/>
      <c r="BJ606" s="62"/>
      <c r="BK606" s="62"/>
      <c r="BL606" s="62"/>
      <c r="BM606" s="62"/>
      <c r="BN606" s="62"/>
      <c r="BO606" s="62"/>
      <c r="BP606" s="62"/>
      <c r="BQ606" s="62"/>
      <c r="BR606" s="62"/>
      <c r="BS606" s="62"/>
      <c r="BT606" s="62"/>
      <c r="BU606" s="62"/>
      <c r="BV606" s="62"/>
      <c r="BW606" s="62"/>
      <c r="BX606" s="62"/>
      <c r="BY606" s="62"/>
      <c r="BZ606" s="62"/>
      <c r="CA606" s="62"/>
      <c r="CB606" s="62"/>
      <c r="CC606" s="62"/>
      <c r="CD606" s="62"/>
      <c r="CE606" s="62"/>
      <c r="CF606" s="62"/>
      <c r="CG606" s="62"/>
      <c r="CH606" s="62"/>
      <c r="CI606" s="62"/>
      <c r="CJ606" s="62"/>
      <c r="CK606" s="62"/>
      <c r="CL606" s="62"/>
      <c r="CM606" s="62"/>
      <c r="CN606" s="62"/>
      <c r="CO606" s="62"/>
      <c r="CP606" s="62"/>
      <c r="CQ606" s="62"/>
      <c r="CR606" s="62"/>
      <c r="CS606" s="62"/>
      <c r="CT606" s="62"/>
      <c r="CU606" s="62"/>
      <c r="CV606" s="62"/>
      <c r="CW606" s="62"/>
      <c r="CX606" s="62"/>
      <c r="CY606" s="62"/>
      <c r="CZ606" s="62"/>
      <c r="DA606" s="62"/>
      <c r="DB606" s="62"/>
      <c r="DC606" s="62"/>
      <c r="DD606" s="62"/>
      <c r="DE606" s="62"/>
      <c r="DF606" s="62"/>
      <c r="DG606" s="62"/>
      <c r="DH606" s="62"/>
      <c r="DI606" s="62"/>
      <c r="DJ606" s="62"/>
      <c r="DK606" s="62"/>
      <c r="DL606" s="62"/>
      <c r="DM606" s="62"/>
      <c r="DN606" s="62"/>
      <c r="DO606" s="62"/>
      <c r="DP606" s="62"/>
      <c r="DQ606" s="62"/>
      <c r="DR606" s="62"/>
      <c r="DS606" s="62"/>
      <c r="DT606" s="62"/>
      <c r="DU606" s="62"/>
      <c r="DV606" s="62"/>
      <c r="DW606" s="62"/>
      <c r="DX606" s="62"/>
      <c r="DY606" s="62"/>
      <c r="DZ606" s="62"/>
      <c r="EA606" s="62"/>
      <c r="EB606" s="62"/>
      <c r="EC606" s="62"/>
      <c r="ED606" s="62"/>
      <c r="EE606" s="62"/>
      <c r="EF606" s="62"/>
      <c r="EG606" s="62"/>
      <c r="EH606" s="62"/>
      <c r="EI606" s="62"/>
      <c r="EJ606" s="62"/>
      <c r="EK606" s="62"/>
      <c r="EL606" s="62"/>
      <c r="EM606" s="62"/>
      <c r="EN606" s="62"/>
    </row>
    <row r="607" spans="43:144" ht="14.4" x14ac:dyDescent="0.3">
      <c r="AQ607" s="62"/>
      <c r="AR607"/>
      <c r="AS607"/>
      <c r="AT607"/>
      <c r="AU607"/>
      <c r="AV607"/>
      <c r="AW607"/>
      <c r="AX607"/>
      <c r="AY607"/>
      <c r="AZ607"/>
      <c r="BA607"/>
      <c r="BB607"/>
      <c r="BC607"/>
      <c r="BD607"/>
      <c r="BE607" s="62"/>
      <c r="BF607" s="62"/>
      <c r="BG607" s="62"/>
      <c r="BH607" s="62"/>
      <c r="BI607" s="62"/>
      <c r="BJ607" s="62"/>
      <c r="BK607" s="62"/>
      <c r="BL607" s="62"/>
      <c r="BM607" s="62"/>
      <c r="BN607" s="62"/>
      <c r="BO607" s="62"/>
      <c r="BP607" s="62"/>
      <c r="BQ607" s="62"/>
      <c r="BR607" s="62"/>
      <c r="BS607" s="62"/>
      <c r="BT607" s="62"/>
      <c r="BU607" s="62"/>
      <c r="BV607" s="62"/>
      <c r="BW607" s="62"/>
      <c r="BX607" s="62"/>
      <c r="BY607" s="62"/>
      <c r="BZ607" s="62"/>
      <c r="CA607" s="62"/>
      <c r="CB607" s="62"/>
      <c r="CC607" s="62"/>
      <c r="CD607" s="62"/>
      <c r="CE607" s="62"/>
      <c r="CF607" s="62"/>
      <c r="CG607" s="62"/>
      <c r="CH607" s="62"/>
      <c r="CI607" s="62"/>
      <c r="CJ607" s="62"/>
      <c r="CK607" s="62"/>
      <c r="CL607" s="62"/>
      <c r="CM607" s="62"/>
      <c r="CN607" s="62"/>
      <c r="CO607" s="62"/>
      <c r="CP607" s="62"/>
      <c r="CQ607" s="62"/>
      <c r="CR607" s="62"/>
      <c r="CS607" s="62"/>
      <c r="CT607" s="62"/>
      <c r="CU607" s="62"/>
      <c r="CV607" s="62"/>
      <c r="CW607" s="62"/>
      <c r="CX607" s="62"/>
      <c r="CY607" s="62"/>
      <c r="CZ607" s="62"/>
      <c r="DA607" s="62"/>
      <c r="DB607" s="62"/>
      <c r="DC607" s="62"/>
      <c r="DD607" s="62"/>
      <c r="DE607" s="62"/>
      <c r="DF607" s="62"/>
      <c r="DG607" s="62"/>
      <c r="DH607" s="62"/>
      <c r="DI607" s="62"/>
      <c r="DJ607" s="62"/>
      <c r="DK607" s="62"/>
      <c r="DL607" s="62"/>
      <c r="DM607" s="62"/>
      <c r="DN607" s="62"/>
      <c r="DO607" s="62"/>
      <c r="DP607" s="62"/>
      <c r="DQ607" s="62"/>
      <c r="DR607" s="62"/>
      <c r="DS607" s="62"/>
      <c r="DT607" s="62"/>
      <c r="DU607" s="62"/>
      <c r="DV607" s="62"/>
      <c r="DW607" s="62"/>
      <c r="DX607" s="62"/>
      <c r="DY607" s="62"/>
      <c r="DZ607" s="62"/>
      <c r="EA607" s="62"/>
      <c r="EB607" s="62"/>
      <c r="EC607" s="62"/>
      <c r="ED607" s="62"/>
      <c r="EE607" s="62"/>
      <c r="EF607" s="62"/>
      <c r="EG607" s="62"/>
      <c r="EH607" s="62"/>
      <c r="EI607" s="62"/>
      <c r="EJ607" s="62"/>
      <c r="EK607" s="62"/>
      <c r="EL607" s="62"/>
      <c r="EM607" s="62"/>
      <c r="EN607" s="62"/>
    </row>
    <row r="608" spans="43:144" ht="14.4" x14ac:dyDescent="0.3">
      <c r="AQ608" s="62"/>
      <c r="AR608"/>
      <c r="AS608"/>
      <c r="AT608"/>
      <c r="AU608"/>
      <c r="AV608"/>
      <c r="AW608"/>
      <c r="AX608"/>
      <c r="AY608"/>
      <c r="AZ608"/>
      <c r="BA608"/>
      <c r="BB608"/>
      <c r="BC608"/>
      <c r="BD608"/>
      <c r="BE608" s="62"/>
      <c r="BF608" s="62"/>
      <c r="BG608" s="62"/>
      <c r="BH608" s="62"/>
      <c r="BI608" s="62"/>
      <c r="BJ608" s="62"/>
      <c r="BK608" s="62"/>
      <c r="BL608" s="62"/>
      <c r="BM608" s="62"/>
      <c r="BN608" s="62"/>
      <c r="BO608" s="62"/>
      <c r="BP608" s="62"/>
      <c r="BQ608" s="62"/>
      <c r="BR608" s="62"/>
      <c r="BS608" s="62"/>
      <c r="BT608" s="62"/>
      <c r="BU608" s="62"/>
      <c r="BV608" s="62"/>
      <c r="BW608" s="62"/>
      <c r="BX608" s="62"/>
      <c r="BY608" s="62"/>
      <c r="BZ608" s="62"/>
      <c r="CA608" s="62"/>
      <c r="CB608" s="62"/>
      <c r="CC608" s="62"/>
      <c r="CD608" s="62"/>
      <c r="CE608" s="62"/>
      <c r="CF608" s="62"/>
      <c r="CG608" s="62"/>
      <c r="CH608" s="62"/>
      <c r="CI608" s="62"/>
      <c r="CJ608" s="62"/>
      <c r="CK608" s="62"/>
      <c r="CL608" s="62"/>
      <c r="CM608" s="62"/>
      <c r="CN608" s="62"/>
      <c r="CO608" s="62"/>
      <c r="CP608" s="62"/>
      <c r="CQ608" s="62"/>
      <c r="CR608" s="62"/>
      <c r="CS608" s="62"/>
      <c r="CT608" s="62"/>
      <c r="CU608" s="62"/>
      <c r="CV608" s="62"/>
      <c r="CW608" s="62"/>
      <c r="CX608" s="62"/>
      <c r="CY608" s="62"/>
      <c r="CZ608" s="62"/>
      <c r="DA608" s="62"/>
      <c r="DB608" s="62"/>
      <c r="DC608" s="62"/>
      <c r="DD608" s="62"/>
      <c r="DE608" s="62"/>
      <c r="DF608" s="62"/>
      <c r="DG608" s="62"/>
      <c r="DH608" s="62"/>
      <c r="DI608" s="62"/>
      <c r="DJ608" s="62"/>
      <c r="DK608" s="62"/>
      <c r="DL608" s="62"/>
      <c r="DM608" s="62"/>
      <c r="DN608" s="62"/>
      <c r="DO608" s="62"/>
      <c r="DP608" s="62"/>
      <c r="DQ608" s="62"/>
      <c r="DR608" s="62"/>
      <c r="DS608" s="62"/>
      <c r="DT608" s="62"/>
      <c r="DU608" s="62"/>
      <c r="DV608" s="62"/>
      <c r="DW608" s="62"/>
      <c r="DX608" s="62"/>
      <c r="DY608" s="62"/>
      <c r="DZ608" s="62"/>
      <c r="EA608" s="62"/>
      <c r="EB608" s="62"/>
      <c r="EC608" s="62"/>
      <c r="ED608" s="62"/>
      <c r="EE608" s="62"/>
      <c r="EF608" s="62"/>
      <c r="EG608" s="62"/>
      <c r="EH608" s="62"/>
      <c r="EI608" s="62"/>
      <c r="EJ608" s="62"/>
      <c r="EK608" s="62"/>
      <c r="EL608" s="62"/>
      <c r="EM608" s="62"/>
      <c r="EN608" s="62"/>
    </row>
    <row r="609" spans="43:144" ht="14.4" x14ac:dyDescent="0.3">
      <c r="AQ609" s="62"/>
      <c r="AR609"/>
      <c r="AS609"/>
      <c r="AT609"/>
      <c r="AU609"/>
      <c r="AV609"/>
      <c r="AW609"/>
      <c r="AX609"/>
      <c r="AY609"/>
      <c r="AZ609"/>
      <c r="BA609"/>
      <c r="BB609"/>
      <c r="BC609"/>
      <c r="BD609"/>
      <c r="BE609" s="62"/>
      <c r="BF609" s="62"/>
      <c r="BG609" s="62"/>
      <c r="BH609" s="62"/>
      <c r="BI609" s="62"/>
      <c r="BJ609" s="62"/>
      <c r="BK609" s="62"/>
      <c r="BL609" s="62"/>
      <c r="BM609" s="62"/>
      <c r="BN609" s="62"/>
      <c r="BO609" s="62"/>
      <c r="BP609" s="62"/>
      <c r="BQ609" s="62"/>
      <c r="BR609" s="62"/>
      <c r="BS609" s="62"/>
      <c r="BT609" s="62"/>
      <c r="BU609" s="62"/>
      <c r="BV609" s="62"/>
      <c r="BW609" s="62"/>
      <c r="BX609" s="62"/>
      <c r="BY609" s="62"/>
      <c r="BZ609" s="62"/>
      <c r="CA609" s="62"/>
      <c r="CB609" s="62"/>
      <c r="CC609" s="62"/>
      <c r="CD609" s="62"/>
      <c r="CE609" s="62"/>
      <c r="CF609" s="62"/>
      <c r="CG609" s="62"/>
      <c r="CH609" s="62"/>
      <c r="CI609" s="62"/>
      <c r="CJ609" s="62"/>
      <c r="CK609" s="62"/>
      <c r="CL609" s="62"/>
      <c r="CM609" s="62"/>
      <c r="CN609" s="62"/>
      <c r="CO609" s="62"/>
      <c r="CP609" s="62"/>
      <c r="CQ609" s="62"/>
      <c r="CR609" s="62"/>
      <c r="CS609" s="62"/>
      <c r="CT609" s="62"/>
      <c r="CU609" s="62"/>
      <c r="CV609" s="62"/>
      <c r="CW609" s="62"/>
      <c r="CX609" s="62"/>
      <c r="CY609" s="62"/>
      <c r="CZ609" s="62"/>
      <c r="DA609" s="62"/>
      <c r="DB609" s="62"/>
      <c r="DC609" s="62"/>
      <c r="DD609" s="62"/>
      <c r="DE609" s="62"/>
      <c r="DF609" s="62"/>
      <c r="DG609" s="62"/>
      <c r="DH609" s="62"/>
      <c r="DI609" s="62"/>
      <c r="DJ609" s="62"/>
      <c r="DK609" s="62"/>
      <c r="DL609" s="62"/>
      <c r="DM609" s="62"/>
      <c r="DN609" s="62"/>
      <c r="DO609" s="62"/>
      <c r="DP609" s="62"/>
      <c r="DQ609" s="62"/>
      <c r="DR609" s="62"/>
      <c r="DS609" s="62"/>
      <c r="DT609" s="62"/>
      <c r="DU609" s="62"/>
      <c r="DV609" s="62"/>
      <c r="DW609" s="62"/>
      <c r="DX609" s="62"/>
      <c r="DY609" s="62"/>
      <c r="DZ609" s="62"/>
      <c r="EA609" s="62"/>
      <c r="EB609" s="62"/>
      <c r="EC609" s="62"/>
      <c r="ED609" s="62"/>
      <c r="EE609" s="62"/>
      <c r="EF609" s="62"/>
      <c r="EG609" s="62"/>
      <c r="EH609" s="62"/>
      <c r="EI609" s="62"/>
      <c r="EJ609" s="62"/>
      <c r="EK609" s="62"/>
      <c r="EL609" s="62"/>
      <c r="EM609" s="62"/>
      <c r="EN609" s="62"/>
    </row>
    <row r="610" spans="43:144" ht="14.4" x14ac:dyDescent="0.3">
      <c r="AQ610" s="62"/>
      <c r="AR610"/>
      <c r="AS610"/>
      <c r="AT610"/>
      <c r="AU610"/>
      <c r="AV610"/>
      <c r="AW610"/>
      <c r="AX610"/>
      <c r="AY610"/>
      <c r="AZ610"/>
      <c r="BA610"/>
      <c r="BB610"/>
      <c r="BC610"/>
      <c r="BD610"/>
      <c r="BE610" s="62"/>
      <c r="BF610" s="62"/>
      <c r="BG610" s="62"/>
      <c r="BH610" s="62"/>
      <c r="BI610" s="62"/>
      <c r="BJ610" s="62"/>
      <c r="BK610" s="62"/>
      <c r="BL610" s="62"/>
      <c r="BM610" s="62"/>
      <c r="BN610" s="62"/>
      <c r="BO610" s="62"/>
      <c r="BP610" s="62"/>
      <c r="BQ610" s="62"/>
      <c r="BR610" s="62"/>
      <c r="BS610" s="62"/>
      <c r="BT610" s="62"/>
      <c r="BU610" s="62"/>
      <c r="BV610" s="62"/>
      <c r="BW610" s="62"/>
      <c r="BX610" s="62"/>
      <c r="BY610" s="62"/>
      <c r="BZ610" s="62"/>
      <c r="CA610" s="62"/>
      <c r="CB610" s="62"/>
      <c r="CC610" s="62"/>
      <c r="CD610" s="62"/>
      <c r="CE610" s="62"/>
      <c r="CF610" s="62"/>
      <c r="CG610" s="62"/>
      <c r="CH610" s="62"/>
      <c r="CI610" s="62"/>
      <c r="CJ610" s="62"/>
      <c r="CK610" s="62"/>
      <c r="CL610" s="62"/>
      <c r="CM610" s="62"/>
      <c r="CN610" s="62"/>
      <c r="CO610" s="62"/>
      <c r="CP610" s="62"/>
      <c r="CQ610" s="62"/>
      <c r="CR610" s="62"/>
      <c r="CS610" s="62"/>
      <c r="CT610" s="62"/>
      <c r="CU610" s="62"/>
      <c r="CV610" s="62"/>
      <c r="CW610" s="62"/>
      <c r="CX610" s="62"/>
      <c r="CY610" s="62"/>
      <c r="CZ610" s="62"/>
      <c r="DA610" s="62"/>
      <c r="DB610" s="62"/>
      <c r="DC610" s="62"/>
      <c r="DD610" s="62"/>
      <c r="DE610" s="62"/>
      <c r="DF610" s="62"/>
      <c r="DG610" s="62"/>
      <c r="DH610" s="62"/>
      <c r="DI610" s="62"/>
      <c r="DJ610" s="62"/>
      <c r="DK610" s="62"/>
      <c r="DL610" s="62"/>
      <c r="DM610" s="62"/>
      <c r="DN610" s="62"/>
      <c r="DO610" s="62"/>
      <c r="DP610" s="62"/>
      <c r="DQ610" s="62"/>
      <c r="DR610" s="62"/>
      <c r="DS610" s="62"/>
      <c r="DT610" s="62"/>
      <c r="DU610" s="62"/>
      <c r="DV610" s="62"/>
      <c r="DW610" s="62"/>
      <c r="DX610" s="62"/>
      <c r="DY610" s="62"/>
      <c r="DZ610" s="62"/>
      <c r="EA610" s="62"/>
      <c r="EB610" s="62"/>
      <c r="EC610" s="62"/>
      <c r="ED610" s="62"/>
      <c r="EE610" s="62"/>
      <c r="EF610" s="62"/>
      <c r="EG610" s="62"/>
      <c r="EH610" s="62"/>
      <c r="EI610" s="62"/>
      <c r="EJ610" s="62"/>
      <c r="EK610" s="62"/>
      <c r="EL610" s="62"/>
      <c r="EM610" s="62"/>
      <c r="EN610" s="62"/>
    </row>
    <row r="611" spans="43:144" ht="14.4" x14ac:dyDescent="0.3">
      <c r="AQ611" s="62"/>
      <c r="AR611"/>
      <c r="AS611"/>
      <c r="AT611"/>
      <c r="AU611"/>
      <c r="AV611"/>
      <c r="AW611"/>
      <c r="AX611"/>
      <c r="AY611"/>
      <c r="AZ611"/>
      <c r="BA611"/>
      <c r="BB611"/>
      <c r="BC611"/>
      <c r="BD611"/>
      <c r="BE611" s="62"/>
      <c r="BF611" s="62"/>
      <c r="BG611" s="62"/>
      <c r="BH611" s="62"/>
      <c r="BI611" s="62"/>
      <c r="BJ611" s="62"/>
      <c r="BK611" s="62"/>
      <c r="BL611" s="62"/>
      <c r="BM611" s="62"/>
      <c r="BN611" s="62"/>
      <c r="BO611" s="62"/>
      <c r="BP611" s="62"/>
      <c r="BQ611" s="62"/>
      <c r="BR611" s="62"/>
      <c r="BS611" s="62"/>
      <c r="BT611" s="62"/>
      <c r="BU611" s="62"/>
      <c r="BV611" s="62"/>
      <c r="BW611" s="62"/>
      <c r="BX611" s="62"/>
      <c r="BY611" s="62"/>
      <c r="BZ611" s="62"/>
      <c r="CA611" s="62"/>
      <c r="CB611" s="62"/>
      <c r="CC611" s="62"/>
      <c r="CD611" s="62"/>
      <c r="CE611" s="62"/>
      <c r="CF611" s="62"/>
      <c r="CG611" s="62"/>
      <c r="CH611" s="62"/>
      <c r="CI611" s="62"/>
      <c r="CJ611" s="62"/>
      <c r="CK611" s="62"/>
      <c r="CL611" s="62"/>
      <c r="CM611" s="62"/>
      <c r="CN611" s="62"/>
      <c r="CO611" s="62"/>
      <c r="CP611" s="62"/>
      <c r="CQ611" s="62"/>
      <c r="CR611" s="62"/>
      <c r="CS611" s="62"/>
      <c r="CT611" s="62"/>
      <c r="CU611" s="62"/>
      <c r="CV611" s="62"/>
      <c r="CW611" s="62"/>
      <c r="CX611" s="62"/>
      <c r="CY611" s="62"/>
      <c r="CZ611" s="62"/>
      <c r="DA611" s="62"/>
      <c r="DB611" s="62"/>
      <c r="DC611" s="62"/>
      <c r="DD611" s="62"/>
      <c r="DE611" s="62"/>
      <c r="DF611" s="62"/>
      <c r="DG611" s="62"/>
      <c r="DH611" s="62"/>
      <c r="DI611" s="62"/>
      <c r="DJ611" s="62"/>
      <c r="DK611" s="62"/>
      <c r="DL611" s="62"/>
      <c r="DM611" s="62"/>
      <c r="DN611" s="62"/>
      <c r="DO611" s="62"/>
      <c r="DP611" s="62"/>
      <c r="DQ611" s="62"/>
      <c r="DR611" s="62"/>
      <c r="DS611" s="62"/>
      <c r="DT611" s="62"/>
      <c r="DU611" s="62"/>
      <c r="DV611" s="62"/>
      <c r="DW611" s="62"/>
      <c r="DX611" s="62"/>
      <c r="DY611" s="62"/>
      <c r="DZ611" s="62"/>
      <c r="EA611" s="62"/>
      <c r="EB611" s="62"/>
      <c r="EC611" s="62"/>
      <c r="ED611" s="62"/>
      <c r="EE611" s="62"/>
      <c r="EF611" s="62"/>
      <c r="EG611" s="62"/>
      <c r="EH611" s="62"/>
      <c r="EI611" s="62"/>
      <c r="EJ611" s="62"/>
      <c r="EK611" s="62"/>
      <c r="EL611" s="62"/>
      <c r="EM611" s="62"/>
      <c r="EN611" s="62"/>
    </row>
    <row r="612" spans="43:144" ht="14.4" x14ac:dyDescent="0.3">
      <c r="AQ612" s="62"/>
      <c r="AR612"/>
      <c r="AS612"/>
      <c r="AT612"/>
      <c r="AU612"/>
      <c r="AV612"/>
      <c r="AW612"/>
      <c r="AX612"/>
      <c r="AY612"/>
      <c r="AZ612"/>
      <c r="BA612"/>
      <c r="BB612"/>
      <c r="BC612"/>
      <c r="BD612"/>
      <c r="BE612" s="62"/>
      <c r="BF612" s="62"/>
      <c r="BG612" s="62"/>
      <c r="BH612" s="62"/>
      <c r="BI612" s="62"/>
      <c r="BJ612" s="62"/>
      <c r="BK612" s="62"/>
      <c r="BL612" s="62"/>
      <c r="BM612" s="62"/>
      <c r="BN612" s="62"/>
      <c r="BO612" s="62"/>
      <c r="BP612" s="62"/>
      <c r="BQ612" s="62"/>
      <c r="BR612" s="62"/>
      <c r="BS612" s="62"/>
      <c r="BT612" s="62"/>
      <c r="BU612" s="62"/>
      <c r="BV612" s="62"/>
      <c r="BW612" s="62"/>
      <c r="BX612" s="62"/>
      <c r="BY612" s="62"/>
      <c r="BZ612" s="62"/>
      <c r="CA612" s="62"/>
      <c r="CB612" s="62"/>
      <c r="CC612" s="62"/>
      <c r="CD612" s="62"/>
      <c r="CE612" s="62"/>
      <c r="CF612" s="62"/>
      <c r="CG612" s="62"/>
      <c r="CH612" s="62"/>
      <c r="CI612" s="62"/>
      <c r="CJ612" s="62"/>
      <c r="CK612" s="62"/>
      <c r="CL612" s="62"/>
      <c r="CM612" s="62"/>
      <c r="CN612" s="62"/>
      <c r="CO612" s="62"/>
      <c r="CP612" s="62"/>
      <c r="CQ612" s="62"/>
      <c r="CR612" s="62"/>
      <c r="CS612" s="62"/>
      <c r="CT612" s="62"/>
      <c r="CU612" s="62"/>
      <c r="CV612" s="62"/>
      <c r="CW612" s="62"/>
      <c r="CX612" s="62"/>
      <c r="CY612" s="62"/>
      <c r="CZ612" s="62"/>
      <c r="DA612" s="62"/>
      <c r="DB612" s="62"/>
      <c r="DC612" s="62"/>
      <c r="DD612" s="62"/>
      <c r="DE612" s="62"/>
      <c r="DF612" s="62"/>
      <c r="DG612" s="62"/>
      <c r="DH612" s="62"/>
      <c r="DI612" s="62"/>
      <c r="DJ612" s="62"/>
      <c r="DK612" s="62"/>
      <c r="DL612" s="62"/>
      <c r="DM612" s="62"/>
      <c r="DN612" s="62"/>
      <c r="DO612" s="62"/>
      <c r="DP612" s="62"/>
      <c r="DQ612" s="62"/>
      <c r="DR612" s="62"/>
      <c r="DS612" s="62"/>
      <c r="DT612" s="62"/>
      <c r="DU612" s="62"/>
      <c r="DV612" s="62"/>
      <c r="DW612" s="62"/>
      <c r="DX612" s="62"/>
      <c r="DY612" s="62"/>
      <c r="DZ612" s="62"/>
      <c r="EA612" s="62"/>
      <c r="EB612" s="62"/>
      <c r="EC612" s="62"/>
      <c r="ED612" s="62"/>
      <c r="EE612" s="62"/>
      <c r="EF612" s="62"/>
      <c r="EG612" s="62"/>
      <c r="EH612" s="62"/>
      <c r="EI612" s="62"/>
      <c r="EJ612" s="62"/>
      <c r="EK612" s="62"/>
      <c r="EL612" s="62"/>
      <c r="EM612" s="62"/>
      <c r="EN612" s="62"/>
    </row>
    <row r="613" spans="43:144" ht="14.4" x14ac:dyDescent="0.3">
      <c r="AQ613" s="62"/>
      <c r="AR613"/>
      <c r="AS613"/>
      <c r="AT613"/>
      <c r="AU613"/>
      <c r="AV613"/>
      <c r="AW613"/>
      <c r="AX613"/>
      <c r="AY613"/>
      <c r="AZ613"/>
      <c r="BA613"/>
      <c r="BB613"/>
      <c r="BC613"/>
      <c r="BD613"/>
      <c r="BE613" s="62"/>
      <c r="BF613" s="62"/>
      <c r="BG613" s="62"/>
      <c r="BH613" s="62"/>
      <c r="BI613" s="62"/>
      <c r="BJ613" s="62"/>
      <c r="BK613" s="62"/>
      <c r="BL613" s="62"/>
      <c r="BM613" s="62"/>
      <c r="BN613" s="62"/>
      <c r="BO613" s="62"/>
      <c r="BP613" s="62"/>
      <c r="BQ613" s="62"/>
      <c r="BR613" s="62"/>
      <c r="BS613" s="62"/>
      <c r="BT613" s="62"/>
      <c r="BU613" s="62"/>
      <c r="BV613" s="62"/>
      <c r="BW613" s="62"/>
      <c r="BX613" s="62"/>
      <c r="BY613" s="62"/>
      <c r="BZ613" s="62"/>
      <c r="CA613" s="62"/>
      <c r="CB613" s="62"/>
      <c r="CC613" s="62"/>
      <c r="CD613" s="62"/>
      <c r="CE613" s="62"/>
      <c r="CF613" s="62"/>
      <c r="CG613" s="62"/>
      <c r="CH613" s="62"/>
      <c r="CI613" s="62"/>
      <c r="CJ613" s="62"/>
      <c r="CK613" s="62"/>
      <c r="CL613" s="62"/>
      <c r="CM613" s="62"/>
      <c r="CN613" s="62"/>
      <c r="CO613" s="62"/>
      <c r="CP613" s="62"/>
      <c r="CQ613" s="62"/>
      <c r="CR613" s="62"/>
      <c r="CS613" s="62"/>
      <c r="CT613" s="62"/>
      <c r="CU613" s="62"/>
      <c r="CV613" s="62"/>
      <c r="CW613" s="62"/>
      <c r="CX613" s="62"/>
      <c r="CY613" s="62"/>
      <c r="CZ613" s="62"/>
      <c r="DA613" s="62"/>
      <c r="DB613" s="62"/>
      <c r="DC613" s="62"/>
      <c r="DD613" s="62"/>
      <c r="DE613" s="62"/>
      <c r="DF613" s="62"/>
      <c r="DG613" s="62"/>
      <c r="DH613" s="62"/>
      <c r="DI613" s="62"/>
      <c r="DJ613" s="62"/>
      <c r="DK613" s="62"/>
      <c r="DL613" s="62"/>
      <c r="DM613" s="62"/>
      <c r="DN613" s="62"/>
      <c r="DO613" s="62"/>
      <c r="DP613" s="62"/>
      <c r="DQ613" s="62"/>
      <c r="DR613" s="62"/>
      <c r="DS613" s="62"/>
      <c r="DT613" s="62"/>
      <c r="DU613" s="62"/>
      <c r="DV613" s="62"/>
      <c r="DW613" s="62"/>
      <c r="DX613" s="62"/>
      <c r="DY613" s="62"/>
      <c r="DZ613" s="62"/>
      <c r="EA613" s="62"/>
      <c r="EB613" s="62"/>
      <c r="EC613" s="62"/>
      <c r="ED613" s="62"/>
      <c r="EE613" s="62"/>
      <c r="EF613" s="62"/>
      <c r="EG613" s="62"/>
      <c r="EH613" s="62"/>
      <c r="EI613" s="62"/>
      <c r="EJ613" s="62"/>
      <c r="EK613" s="62"/>
      <c r="EL613" s="62"/>
      <c r="EM613" s="62"/>
      <c r="EN613" s="62"/>
    </row>
    <row r="614" spans="43:144" ht="14.4" x14ac:dyDescent="0.3">
      <c r="AQ614" s="62"/>
      <c r="AR614"/>
      <c r="AS614"/>
      <c r="AT614"/>
      <c r="AU614"/>
      <c r="AV614"/>
      <c r="AW614"/>
      <c r="AX614"/>
      <c r="AY614"/>
      <c r="AZ614"/>
      <c r="BA614"/>
      <c r="BB614"/>
      <c r="BC614"/>
      <c r="BD614"/>
      <c r="BE614" s="62"/>
      <c r="BF614" s="62"/>
      <c r="BG614" s="62"/>
      <c r="BH614" s="62"/>
      <c r="BI614" s="62"/>
      <c r="BJ614" s="62"/>
      <c r="BK614" s="62"/>
      <c r="BL614" s="62"/>
      <c r="BM614" s="62"/>
      <c r="BN614" s="62"/>
      <c r="BO614" s="62"/>
      <c r="BP614" s="62"/>
      <c r="BQ614" s="62"/>
      <c r="BR614" s="62"/>
      <c r="BS614" s="62"/>
      <c r="BT614" s="62"/>
      <c r="BU614" s="62"/>
      <c r="BV614" s="62"/>
      <c r="BW614" s="62"/>
      <c r="BX614" s="62"/>
      <c r="BY614" s="62"/>
      <c r="BZ614" s="62"/>
      <c r="CA614" s="62"/>
      <c r="CB614" s="62"/>
      <c r="CC614" s="62"/>
      <c r="CD614" s="62"/>
      <c r="CE614" s="62"/>
      <c r="CF614" s="62"/>
      <c r="CG614" s="62"/>
      <c r="CH614" s="62"/>
      <c r="CI614" s="62"/>
      <c r="CJ614" s="62"/>
      <c r="CK614" s="62"/>
      <c r="CL614" s="62"/>
      <c r="CM614" s="62"/>
      <c r="CN614" s="62"/>
      <c r="CO614" s="62"/>
      <c r="CP614" s="62"/>
      <c r="CQ614" s="62"/>
      <c r="CR614" s="62"/>
      <c r="CS614" s="62"/>
      <c r="CT614" s="62"/>
      <c r="CU614" s="62"/>
      <c r="CV614" s="62"/>
      <c r="CW614" s="62"/>
      <c r="CX614" s="62"/>
      <c r="CY614" s="62"/>
      <c r="CZ614" s="62"/>
      <c r="DA614" s="62"/>
      <c r="DB614" s="62"/>
      <c r="DC614" s="62"/>
      <c r="DD614" s="62"/>
      <c r="DE614" s="62"/>
      <c r="DF614" s="62"/>
      <c r="DG614" s="62"/>
      <c r="DH614" s="62"/>
      <c r="DI614" s="62"/>
      <c r="DJ614" s="62"/>
      <c r="DK614" s="62"/>
      <c r="DL614" s="62"/>
      <c r="DM614" s="62"/>
      <c r="DN614" s="62"/>
      <c r="DO614" s="62"/>
      <c r="DP614" s="62"/>
      <c r="DQ614" s="62"/>
      <c r="DR614" s="62"/>
      <c r="DS614" s="62"/>
      <c r="DT614" s="62"/>
      <c r="DU614" s="62"/>
      <c r="DV614" s="62"/>
      <c r="DW614" s="62"/>
      <c r="DX614" s="62"/>
      <c r="DY614" s="62"/>
      <c r="DZ614" s="62"/>
      <c r="EA614" s="62"/>
      <c r="EB614" s="62"/>
      <c r="EC614" s="62"/>
      <c r="ED614" s="62"/>
      <c r="EE614" s="62"/>
      <c r="EF614" s="62"/>
      <c r="EG614" s="62"/>
      <c r="EH614" s="62"/>
      <c r="EI614" s="62"/>
      <c r="EJ614" s="62"/>
      <c r="EK614" s="62"/>
      <c r="EL614" s="62"/>
      <c r="EM614" s="62"/>
      <c r="EN614" s="62"/>
    </row>
    <row r="615" spans="43:144" ht="14.4" x14ac:dyDescent="0.3">
      <c r="AQ615" s="62"/>
      <c r="AR615"/>
      <c r="AS615"/>
      <c r="AT615"/>
      <c r="AU615"/>
      <c r="AV615"/>
      <c r="AW615"/>
      <c r="AX615"/>
      <c r="AY615"/>
      <c r="AZ615"/>
      <c r="BA615"/>
      <c r="BB615"/>
      <c r="BC615"/>
      <c r="BD615"/>
      <c r="BE615" s="62"/>
      <c r="BF615" s="62"/>
      <c r="BG615" s="62"/>
      <c r="BH615" s="62"/>
      <c r="BI615" s="62"/>
      <c r="BJ615" s="62"/>
      <c r="BK615" s="62"/>
      <c r="BL615" s="62"/>
      <c r="BM615" s="62"/>
      <c r="BN615" s="62"/>
      <c r="BO615" s="62"/>
      <c r="BP615" s="62"/>
      <c r="BQ615" s="62"/>
      <c r="BR615" s="62"/>
      <c r="BS615" s="62"/>
      <c r="BT615" s="62"/>
      <c r="BU615" s="62"/>
      <c r="BV615" s="62"/>
      <c r="BW615" s="62"/>
      <c r="BX615" s="62"/>
      <c r="BY615" s="62"/>
      <c r="BZ615" s="62"/>
      <c r="CA615" s="62"/>
      <c r="CB615" s="62"/>
      <c r="CC615" s="62"/>
      <c r="CD615" s="62"/>
      <c r="CE615" s="62"/>
      <c r="CF615" s="62"/>
      <c r="CG615" s="62"/>
      <c r="CH615" s="62"/>
      <c r="CI615" s="62"/>
      <c r="CJ615" s="62"/>
      <c r="CK615" s="62"/>
      <c r="CL615" s="62"/>
      <c r="CM615" s="62"/>
      <c r="CN615" s="62"/>
      <c r="CO615" s="62"/>
      <c r="CP615" s="62"/>
      <c r="CQ615" s="62"/>
      <c r="CR615" s="62"/>
      <c r="CS615" s="62"/>
      <c r="CT615" s="62"/>
      <c r="CU615" s="62"/>
      <c r="CV615" s="62"/>
      <c r="CW615" s="62"/>
      <c r="CX615" s="62"/>
      <c r="CY615" s="62"/>
      <c r="CZ615" s="62"/>
      <c r="DA615" s="62"/>
      <c r="DB615" s="62"/>
      <c r="DC615" s="62"/>
      <c r="DD615" s="62"/>
      <c r="DE615" s="62"/>
      <c r="DF615" s="62"/>
      <c r="DG615" s="62"/>
      <c r="DH615" s="62"/>
      <c r="DI615" s="62"/>
      <c r="DJ615" s="62"/>
      <c r="DK615" s="62"/>
      <c r="DL615" s="62"/>
      <c r="DM615" s="62"/>
      <c r="DN615" s="62"/>
      <c r="DO615" s="62"/>
      <c r="DP615" s="62"/>
      <c r="DQ615" s="62"/>
      <c r="DR615" s="62"/>
      <c r="DS615" s="62"/>
      <c r="DT615" s="62"/>
      <c r="DU615" s="62"/>
      <c r="DV615" s="62"/>
      <c r="DW615" s="62"/>
      <c r="DX615" s="62"/>
      <c r="DY615" s="62"/>
      <c r="DZ615" s="62"/>
      <c r="EA615" s="62"/>
      <c r="EB615" s="62"/>
      <c r="EC615" s="62"/>
      <c r="ED615" s="62"/>
      <c r="EE615" s="62"/>
      <c r="EF615" s="62"/>
      <c r="EG615" s="62"/>
      <c r="EH615" s="62"/>
      <c r="EI615" s="62"/>
      <c r="EJ615" s="62"/>
      <c r="EK615" s="62"/>
      <c r="EL615" s="62"/>
      <c r="EM615" s="62"/>
      <c r="EN615" s="62"/>
    </row>
    <row r="616" spans="43:144" ht="14.4" x14ac:dyDescent="0.3">
      <c r="AQ616" s="62"/>
      <c r="AR616"/>
      <c r="AS616"/>
      <c r="AT616"/>
      <c r="AU616"/>
      <c r="AV616"/>
      <c r="AW616"/>
      <c r="AX616"/>
      <c r="AY616"/>
      <c r="AZ616"/>
      <c r="BA616"/>
      <c r="BB616"/>
      <c r="BC616"/>
      <c r="BD616"/>
      <c r="BE616" s="62"/>
      <c r="BF616" s="62"/>
      <c r="BG616" s="62"/>
      <c r="BH616" s="62"/>
      <c r="BI616" s="62"/>
      <c r="BJ616" s="62"/>
      <c r="BK616" s="62"/>
      <c r="BL616" s="62"/>
      <c r="BM616" s="62"/>
      <c r="BN616" s="62"/>
      <c r="BO616" s="62"/>
      <c r="BP616" s="62"/>
      <c r="BQ616" s="62"/>
      <c r="BR616" s="62"/>
      <c r="BS616" s="62"/>
      <c r="BT616" s="62"/>
      <c r="BU616" s="62"/>
      <c r="BV616" s="62"/>
      <c r="BW616" s="62"/>
      <c r="BX616" s="62"/>
      <c r="BY616" s="62"/>
      <c r="BZ616" s="62"/>
      <c r="CA616" s="62"/>
      <c r="CB616" s="62"/>
      <c r="CC616" s="62"/>
      <c r="CD616" s="62"/>
      <c r="CE616" s="62"/>
      <c r="CF616" s="62"/>
      <c r="CG616" s="62"/>
      <c r="CH616" s="62"/>
      <c r="CI616" s="62"/>
      <c r="CJ616" s="62"/>
      <c r="CK616" s="62"/>
      <c r="CL616" s="62"/>
      <c r="CM616" s="62"/>
      <c r="CN616" s="62"/>
      <c r="CO616" s="62"/>
      <c r="CP616" s="62"/>
      <c r="CQ616" s="62"/>
      <c r="CR616" s="62"/>
      <c r="CS616" s="62"/>
      <c r="CT616" s="62"/>
      <c r="CU616" s="62"/>
      <c r="CV616" s="62"/>
      <c r="CW616" s="62"/>
      <c r="CX616" s="62"/>
      <c r="CY616" s="62"/>
      <c r="CZ616" s="62"/>
      <c r="DA616" s="62"/>
      <c r="DB616" s="62"/>
      <c r="DC616" s="62"/>
      <c r="DD616" s="62"/>
      <c r="DE616" s="62"/>
      <c r="DF616" s="62"/>
      <c r="DG616" s="62"/>
      <c r="DH616" s="62"/>
      <c r="DI616" s="62"/>
      <c r="DJ616" s="62"/>
      <c r="DK616" s="62"/>
      <c r="DL616" s="62"/>
      <c r="DM616" s="62"/>
      <c r="DN616" s="62"/>
      <c r="DO616" s="62"/>
      <c r="DP616" s="62"/>
      <c r="DQ616" s="62"/>
      <c r="DR616" s="62"/>
      <c r="DS616" s="62"/>
      <c r="DT616" s="62"/>
      <c r="DU616" s="62"/>
      <c r="DV616" s="62"/>
      <c r="DW616" s="62"/>
      <c r="DX616" s="62"/>
      <c r="DY616" s="62"/>
      <c r="DZ616" s="62"/>
      <c r="EA616" s="62"/>
      <c r="EB616" s="62"/>
      <c r="EC616" s="62"/>
      <c r="ED616" s="62"/>
      <c r="EE616" s="62"/>
      <c r="EF616" s="62"/>
      <c r="EG616" s="62"/>
      <c r="EH616" s="62"/>
      <c r="EI616" s="62"/>
      <c r="EJ616" s="62"/>
      <c r="EK616" s="62"/>
      <c r="EL616" s="62"/>
      <c r="EM616" s="62"/>
      <c r="EN616" s="62"/>
    </row>
    <row r="617" spans="43:144" ht="14.4" x14ac:dyDescent="0.3">
      <c r="AQ617" s="62"/>
      <c r="AR617"/>
      <c r="AS617"/>
      <c r="AT617"/>
      <c r="AU617"/>
      <c r="AV617"/>
      <c r="AW617"/>
      <c r="AX617"/>
      <c r="AY617"/>
      <c r="AZ617"/>
      <c r="BA617"/>
      <c r="BB617"/>
      <c r="BC617"/>
      <c r="BD617"/>
      <c r="BE617" s="62"/>
      <c r="BF617" s="62"/>
      <c r="BG617" s="62"/>
      <c r="BH617" s="62"/>
      <c r="BI617" s="62"/>
      <c r="BJ617" s="62"/>
      <c r="BK617" s="62"/>
      <c r="BL617" s="62"/>
      <c r="BM617" s="62"/>
      <c r="BN617" s="62"/>
      <c r="BO617" s="62"/>
      <c r="BP617" s="62"/>
      <c r="BQ617" s="62"/>
      <c r="BR617" s="62"/>
      <c r="BS617" s="62"/>
      <c r="BT617" s="62"/>
      <c r="BU617" s="62"/>
      <c r="BV617" s="62"/>
      <c r="BW617" s="62"/>
      <c r="BX617" s="62"/>
      <c r="BY617" s="62"/>
      <c r="BZ617" s="62"/>
      <c r="CA617" s="62"/>
      <c r="CB617" s="62"/>
      <c r="CC617" s="62"/>
      <c r="CD617" s="62"/>
      <c r="CE617" s="62"/>
      <c r="CF617" s="62"/>
      <c r="CG617" s="62"/>
      <c r="CH617" s="62"/>
      <c r="CI617" s="62"/>
      <c r="CJ617" s="62"/>
      <c r="CK617" s="62"/>
      <c r="CL617" s="62"/>
      <c r="CM617" s="62"/>
      <c r="CN617" s="62"/>
      <c r="CO617" s="62"/>
      <c r="CP617" s="62"/>
      <c r="CQ617" s="62"/>
      <c r="CR617" s="62"/>
      <c r="CS617" s="62"/>
      <c r="CT617" s="62"/>
      <c r="CU617" s="62"/>
      <c r="CV617" s="62"/>
      <c r="CW617" s="62"/>
      <c r="CX617" s="62"/>
      <c r="CY617" s="62"/>
      <c r="CZ617" s="62"/>
      <c r="DA617" s="62"/>
      <c r="DB617" s="62"/>
      <c r="DC617" s="62"/>
      <c r="DD617" s="62"/>
      <c r="DE617" s="62"/>
      <c r="DF617" s="62"/>
      <c r="DG617" s="62"/>
      <c r="DH617" s="62"/>
      <c r="DI617" s="62"/>
      <c r="DJ617" s="62"/>
      <c r="DK617" s="62"/>
      <c r="DL617" s="62"/>
      <c r="DM617" s="62"/>
      <c r="DN617" s="62"/>
      <c r="DO617" s="62"/>
      <c r="DP617" s="62"/>
      <c r="DQ617" s="62"/>
      <c r="DR617" s="62"/>
      <c r="DS617" s="62"/>
      <c r="DT617" s="62"/>
      <c r="DU617" s="62"/>
      <c r="DV617" s="62"/>
      <c r="DW617" s="62"/>
      <c r="DX617" s="62"/>
      <c r="DY617" s="62"/>
      <c r="DZ617" s="62"/>
      <c r="EA617" s="62"/>
      <c r="EB617" s="62"/>
      <c r="EC617" s="62"/>
      <c r="ED617" s="62"/>
      <c r="EE617" s="62"/>
      <c r="EF617" s="62"/>
      <c r="EG617" s="62"/>
      <c r="EH617" s="62"/>
      <c r="EI617" s="62"/>
      <c r="EJ617" s="62"/>
      <c r="EK617" s="62"/>
      <c r="EL617" s="62"/>
      <c r="EM617" s="62"/>
      <c r="EN617" s="62"/>
    </row>
    <row r="618" spans="43:144" ht="14.4" x14ac:dyDescent="0.3">
      <c r="AQ618" s="62"/>
      <c r="AR618"/>
      <c r="AS618"/>
      <c r="AT618"/>
      <c r="AU618"/>
      <c r="AV618"/>
      <c r="AW618"/>
      <c r="AX618"/>
      <c r="AY618"/>
      <c r="AZ618"/>
      <c r="BA618"/>
      <c r="BB618"/>
      <c r="BC618"/>
      <c r="BD618"/>
      <c r="BE618" s="62"/>
      <c r="BF618" s="62"/>
      <c r="BG618" s="62"/>
      <c r="BH618" s="62"/>
      <c r="BI618" s="62"/>
      <c r="BJ618" s="62"/>
      <c r="BK618" s="62"/>
      <c r="BL618" s="62"/>
      <c r="BM618" s="62"/>
      <c r="BN618" s="62"/>
      <c r="BO618" s="62"/>
      <c r="BP618" s="62"/>
      <c r="BQ618" s="62"/>
      <c r="BR618" s="62"/>
      <c r="BS618" s="62"/>
      <c r="BT618" s="62"/>
      <c r="BU618" s="62"/>
      <c r="BV618" s="62"/>
      <c r="BW618" s="62"/>
      <c r="BX618" s="62"/>
      <c r="BY618" s="62"/>
      <c r="BZ618" s="62"/>
      <c r="CA618" s="62"/>
      <c r="CB618" s="62"/>
      <c r="CC618" s="62"/>
      <c r="CD618" s="62"/>
      <c r="CE618" s="62"/>
      <c r="CF618" s="62"/>
      <c r="CG618" s="62"/>
      <c r="CH618" s="62"/>
      <c r="CI618" s="62"/>
      <c r="CJ618" s="62"/>
      <c r="CK618" s="62"/>
      <c r="CL618" s="62"/>
      <c r="CM618" s="62"/>
      <c r="CN618" s="62"/>
      <c r="CO618" s="62"/>
      <c r="CP618" s="62"/>
      <c r="CQ618" s="62"/>
      <c r="CR618" s="62"/>
      <c r="CS618" s="62"/>
      <c r="CT618" s="62"/>
      <c r="CU618" s="62"/>
      <c r="CV618" s="62"/>
      <c r="CW618" s="62"/>
      <c r="CX618" s="62"/>
      <c r="CY618" s="62"/>
      <c r="CZ618" s="62"/>
      <c r="DA618" s="62"/>
      <c r="DB618" s="62"/>
      <c r="DC618" s="62"/>
      <c r="DD618" s="62"/>
      <c r="DE618" s="62"/>
      <c r="DF618" s="62"/>
      <c r="DG618" s="62"/>
      <c r="DH618" s="62"/>
      <c r="DI618" s="62"/>
      <c r="DJ618" s="62"/>
      <c r="DK618" s="62"/>
      <c r="DL618" s="62"/>
      <c r="DM618" s="62"/>
      <c r="DN618" s="62"/>
      <c r="DO618" s="62"/>
      <c r="DP618" s="62"/>
      <c r="DQ618" s="62"/>
      <c r="DR618" s="62"/>
      <c r="DS618" s="62"/>
      <c r="DT618" s="62"/>
      <c r="DU618" s="62"/>
      <c r="DV618" s="62"/>
      <c r="DW618" s="62"/>
      <c r="DX618" s="62"/>
      <c r="DY618" s="62"/>
      <c r="DZ618" s="62"/>
      <c r="EA618" s="62"/>
      <c r="EB618" s="62"/>
      <c r="EC618" s="62"/>
      <c r="ED618" s="62"/>
      <c r="EE618" s="62"/>
      <c r="EF618" s="62"/>
      <c r="EG618" s="62"/>
      <c r="EH618" s="62"/>
      <c r="EI618" s="62"/>
      <c r="EJ618" s="62"/>
      <c r="EK618" s="62"/>
      <c r="EL618" s="62"/>
      <c r="EM618" s="62"/>
      <c r="EN618" s="62"/>
    </row>
    <row r="619" spans="43:144" ht="14.4" x14ac:dyDescent="0.3">
      <c r="AQ619" s="62"/>
      <c r="AR619"/>
      <c r="AS619"/>
      <c r="AT619"/>
      <c r="AU619"/>
      <c r="AV619"/>
      <c r="AW619"/>
      <c r="AX619"/>
      <c r="AY619"/>
      <c r="AZ619"/>
      <c r="BA619"/>
      <c r="BB619"/>
      <c r="BC619"/>
      <c r="BD619"/>
      <c r="BE619" s="62"/>
      <c r="BF619" s="62"/>
      <c r="BG619" s="62"/>
      <c r="BH619" s="62"/>
      <c r="BI619" s="62"/>
      <c r="BJ619" s="62"/>
      <c r="BK619" s="62"/>
      <c r="BL619" s="62"/>
      <c r="BM619" s="62"/>
      <c r="BN619" s="62"/>
      <c r="BO619" s="62"/>
      <c r="BP619" s="62"/>
      <c r="BQ619" s="62"/>
      <c r="BR619" s="62"/>
      <c r="BS619" s="62"/>
      <c r="BT619" s="62"/>
      <c r="BU619" s="62"/>
      <c r="BV619" s="62"/>
      <c r="BW619" s="62"/>
      <c r="BX619" s="62"/>
      <c r="BY619" s="62"/>
      <c r="BZ619" s="62"/>
      <c r="CA619" s="62"/>
      <c r="CB619" s="62"/>
      <c r="CC619" s="62"/>
      <c r="CD619" s="62"/>
      <c r="CE619" s="62"/>
      <c r="CF619" s="62"/>
      <c r="CG619" s="62"/>
      <c r="CH619" s="62"/>
      <c r="CI619" s="62"/>
      <c r="CJ619" s="62"/>
      <c r="CK619" s="62"/>
      <c r="CL619" s="62"/>
      <c r="CM619" s="62"/>
      <c r="CN619" s="62"/>
      <c r="CO619" s="62"/>
      <c r="CP619" s="62"/>
      <c r="CQ619" s="62"/>
      <c r="CR619" s="62"/>
      <c r="CS619" s="62"/>
      <c r="CT619" s="62"/>
      <c r="CU619" s="62"/>
      <c r="CV619" s="62"/>
      <c r="CW619" s="62"/>
      <c r="CX619" s="62"/>
      <c r="CY619" s="62"/>
      <c r="CZ619" s="62"/>
      <c r="DA619" s="62"/>
      <c r="DB619" s="62"/>
      <c r="DC619" s="62"/>
      <c r="DD619" s="62"/>
      <c r="DE619" s="62"/>
      <c r="DF619" s="62"/>
      <c r="DG619" s="62"/>
      <c r="DH619" s="62"/>
      <c r="DI619" s="62"/>
      <c r="DJ619" s="62"/>
      <c r="DK619" s="62"/>
      <c r="DL619" s="62"/>
      <c r="DM619" s="62"/>
      <c r="DN619" s="62"/>
      <c r="DO619" s="62"/>
      <c r="DP619" s="62"/>
      <c r="DQ619" s="62"/>
      <c r="DR619" s="62"/>
      <c r="DS619" s="62"/>
      <c r="DT619" s="62"/>
      <c r="DU619" s="62"/>
      <c r="DV619" s="62"/>
      <c r="DW619" s="62"/>
      <c r="DX619" s="62"/>
      <c r="DY619" s="62"/>
      <c r="DZ619" s="62"/>
      <c r="EA619" s="62"/>
      <c r="EB619" s="62"/>
      <c r="EC619" s="62"/>
      <c r="ED619" s="62"/>
      <c r="EE619" s="62"/>
      <c r="EF619" s="62"/>
      <c r="EG619" s="62"/>
      <c r="EH619" s="62"/>
      <c r="EI619" s="62"/>
      <c r="EJ619" s="62"/>
      <c r="EK619" s="62"/>
      <c r="EL619" s="62"/>
      <c r="EM619" s="62"/>
      <c r="EN619" s="62"/>
    </row>
    <row r="620" spans="43:144" ht="14.4" x14ac:dyDescent="0.3">
      <c r="AQ620" s="62"/>
      <c r="AR620"/>
      <c r="AS620"/>
      <c r="AT620"/>
      <c r="AU620"/>
      <c r="AV620"/>
      <c r="AW620"/>
      <c r="AX620"/>
      <c r="AY620"/>
      <c r="AZ620"/>
      <c r="BA620"/>
      <c r="BB620"/>
      <c r="BC620"/>
      <c r="BD620"/>
      <c r="BE620" s="62"/>
      <c r="BF620" s="62"/>
      <c r="BG620" s="62"/>
      <c r="BH620" s="62"/>
      <c r="BI620" s="62"/>
      <c r="BJ620" s="62"/>
      <c r="BK620" s="62"/>
      <c r="BL620" s="62"/>
      <c r="BM620" s="62"/>
      <c r="BN620" s="62"/>
      <c r="BO620" s="62"/>
      <c r="BP620" s="62"/>
      <c r="BQ620" s="62"/>
      <c r="BR620" s="62"/>
      <c r="BS620" s="62"/>
      <c r="BT620" s="62"/>
      <c r="BU620" s="62"/>
      <c r="BV620" s="62"/>
      <c r="BW620" s="62"/>
      <c r="BX620" s="62"/>
      <c r="BY620" s="62"/>
      <c r="BZ620" s="62"/>
      <c r="CA620" s="62"/>
      <c r="CB620" s="62"/>
      <c r="CC620" s="62"/>
      <c r="CD620" s="62"/>
      <c r="CE620" s="62"/>
      <c r="CF620" s="62"/>
      <c r="CG620" s="62"/>
      <c r="CH620" s="62"/>
      <c r="CI620" s="62"/>
      <c r="CJ620" s="62"/>
      <c r="CK620" s="62"/>
      <c r="CL620" s="62"/>
      <c r="CM620" s="62"/>
      <c r="CN620" s="62"/>
      <c r="CO620" s="62"/>
      <c r="CP620" s="62"/>
      <c r="CQ620" s="62"/>
      <c r="CR620" s="62"/>
      <c r="CS620" s="62"/>
      <c r="CT620" s="62"/>
      <c r="CU620" s="62"/>
      <c r="CV620" s="62"/>
      <c r="CW620" s="62"/>
      <c r="CX620" s="62"/>
      <c r="CY620" s="62"/>
      <c r="CZ620" s="62"/>
      <c r="DA620" s="62"/>
      <c r="DB620" s="62"/>
      <c r="DC620" s="62"/>
      <c r="DD620" s="62"/>
      <c r="DE620" s="62"/>
      <c r="DF620" s="62"/>
      <c r="DG620" s="62"/>
      <c r="DH620" s="62"/>
      <c r="DI620" s="62"/>
      <c r="DJ620" s="62"/>
      <c r="DK620" s="62"/>
      <c r="DL620" s="62"/>
      <c r="DM620" s="62"/>
      <c r="DN620" s="62"/>
      <c r="DO620" s="62"/>
      <c r="DP620" s="62"/>
      <c r="DQ620" s="62"/>
      <c r="DR620" s="62"/>
      <c r="DS620" s="62"/>
      <c r="DT620" s="62"/>
      <c r="DU620" s="62"/>
      <c r="DV620" s="62"/>
      <c r="DW620" s="62"/>
      <c r="DX620" s="62"/>
      <c r="DY620" s="62"/>
      <c r="DZ620" s="62"/>
      <c r="EA620" s="62"/>
      <c r="EB620" s="62"/>
      <c r="EC620" s="62"/>
      <c r="ED620" s="62"/>
      <c r="EE620" s="62"/>
      <c r="EF620" s="62"/>
      <c r="EG620" s="62"/>
      <c r="EH620" s="62"/>
      <c r="EI620" s="62"/>
      <c r="EJ620" s="62"/>
      <c r="EK620" s="62"/>
      <c r="EL620" s="62"/>
      <c r="EM620" s="62"/>
      <c r="EN620" s="62"/>
    </row>
    <row r="621" spans="43:144" ht="14.4" x14ac:dyDescent="0.3">
      <c r="AQ621" s="62"/>
      <c r="AR621"/>
      <c r="AS621"/>
      <c r="AT621"/>
      <c r="AU621"/>
      <c r="AV621"/>
      <c r="AW621"/>
      <c r="AX621"/>
      <c r="AY621"/>
      <c r="AZ621"/>
      <c r="BA621"/>
      <c r="BB621"/>
      <c r="BC621"/>
      <c r="BD621"/>
      <c r="BE621" s="62"/>
      <c r="BF621" s="62"/>
      <c r="BG621" s="62"/>
      <c r="BH621" s="62"/>
      <c r="BI621" s="62"/>
      <c r="BJ621" s="62"/>
      <c r="BK621" s="62"/>
      <c r="BL621" s="62"/>
      <c r="BM621" s="62"/>
      <c r="BN621" s="62"/>
      <c r="BO621" s="62"/>
      <c r="BP621" s="62"/>
      <c r="BQ621" s="62"/>
      <c r="BR621" s="62"/>
      <c r="BS621" s="62"/>
      <c r="BT621" s="62"/>
      <c r="BU621" s="62"/>
      <c r="BV621" s="62"/>
      <c r="BW621" s="62"/>
      <c r="BX621" s="62"/>
      <c r="BY621" s="62"/>
      <c r="BZ621" s="62"/>
      <c r="CA621" s="62"/>
      <c r="CB621" s="62"/>
      <c r="CC621" s="62"/>
      <c r="CD621" s="62"/>
      <c r="CE621" s="62"/>
      <c r="CF621" s="62"/>
      <c r="CG621" s="62"/>
      <c r="CH621" s="62"/>
      <c r="CI621" s="62"/>
      <c r="CJ621" s="62"/>
      <c r="CK621" s="62"/>
      <c r="CL621" s="62"/>
      <c r="CM621" s="62"/>
      <c r="CN621" s="62"/>
      <c r="CO621" s="62"/>
      <c r="CP621" s="62"/>
      <c r="CQ621" s="62"/>
      <c r="CR621" s="62"/>
      <c r="CS621" s="62"/>
      <c r="CT621" s="62"/>
      <c r="CU621" s="62"/>
      <c r="CV621" s="62"/>
      <c r="CW621" s="62"/>
      <c r="CX621" s="62"/>
      <c r="CY621" s="62"/>
      <c r="CZ621" s="62"/>
      <c r="DA621" s="62"/>
      <c r="DB621" s="62"/>
      <c r="DC621" s="62"/>
      <c r="DD621" s="62"/>
      <c r="DE621" s="62"/>
      <c r="DF621" s="62"/>
      <c r="DG621" s="62"/>
      <c r="DH621" s="62"/>
      <c r="DI621" s="62"/>
      <c r="DJ621" s="62"/>
      <c r="DK621" s="62"/>
      <c r="DL621" s="62"/>
      <c r="DM621" s="62"/>
      <c r="DN621" s="62"/>
      <c r="DO621" s="62"/>
      <c r="DP621" s="62"/>
      <c r="DQ621" s="62"/>
      <c r="DR621" s="62"/>
      <c r="DS621" s="62"/>
      <c r="DT621" s="62"/>
      <c r="DU621" s="62"/>
      <c r="DV621" s="62"/>
      <c r="DW621" s="62"/>
      <c r="DX621" s="62"/>
      <c r="DY621" s="62"/>
      <c r="DZ621" s="62"/>
      <c r="EA621" s="62"/>
      <c r="EB621" s="62"/>
      <c r="EC621" s="62"/>
      <c r="ED621" s="62"/>
      <c r="EE621" s="62"/>
      <c r="EF621" s="62"/>
      <c r="EG621" s="62"/>
      <c r="EH621" s="62"/>
      <c r="EI621" s="62"/>
      <c r="EJ621" s="62"/>
      <c r="EK621" s="62"/>
      <c r="EL621" s="62"/>
      <c r="EM621" s="62"/>
      <c r="EN621" s="62"/>
    </row>
    <row r="622" spans="43:144" ht="14.4" x14ac:dyDescent="0.3">
      <c r="AQ622" s="62"/>
      <c r="AR622"/>
      <c r="AS622"/>
      <c r="AT622"/>
      <c r="AU622"/>
      <c r="AV622"/>
      <c r="AW622"/>
      <c r="AX622"/>
      <c r="AY622"/>
      <c r="AZ622"/>
      <c r="BA622"/>
      <c r="BB622"/>
      <c r="BC622"/>
      <c r="BD622"/>
      <c r="BE622" s="62"/>
      <c r="BF622" s="62"/>
      <c r="BG622" s="62"/>
      <c r="BH622" s="62"/>
      <c r="BI622" s="62"/>
      <c r="BJ622" s="62"/>
      <c r="BK622" s="62"/>
      <c r="BL622" s="62"/>
      <c r="BM622" s="62"/>
      <c r="BN622" s="62"/>
      <c r="BO622" s="62"/>
      <c r="BP622" s="62"/>
      <c r="BQ622" s="62"/>
      <c r="BR622" s="62"/>
      <c r="BS622" s="62"/>
      <c r="BT622" s="62"/>
      <c r="BU622" s="62"/>
      <c r="BV622" s="62"/>
      <c r="BW622" s="62"/>
      <c r="BX622" s="62"/>
      <c r="BY622" s="62"/>
      <c r="BZ622" s="62"/>
      <c r="CA622" s="62"/>
      <c r="CB622" s="62"/>
      <c r="CC622" s="62"/>
      <c r="CD622" s="62"/>
      <c r="CE622" s="62"/>
      <c r="CF622" s="62"/>
      <c r="CG622" s="62"/>
      <c r="CH622" s="62"/>
      <c r="CI622" s="62"/>
      <c r="CJ622" s="62"/>
      <c r="CK622" s="62"/>
      <c r="CL622" s="62"/>
      <c r="CM622" s="62"/>
      <c r="CN622" s="62"/>
      <c r="CO622" s="62"/>
      <c r="CP622" s="62"/>
      <c r="CQ622" s="62"/>
      <c r="CR622" s="62"/>
      <c r="CS622" s="62"/>
      <c r="CT622" s="62"/>
      <c r="CU622" s="62"/>
      <c r="CV622" s="62"/>
      <c r="CW622" s="62"/>
      <c r="CX622" s="62"/>
      <c r="CY622" s="62"/>
      <c r="CZ622" s="62"/>
      <c r="DA622" s="62"/>
      <c r="DB622" s="62"/>
      <c r="DC622" s="62"/>
      <c r="DD622" s="62"/>
      <c r="DE622" s="62"/>
      <c r="DF622" s="62"/>
      <c r="DG622" s="62"/>
      <c r="DH622" s="62"/>
      <c r="DI622" s="62"/>
      <c r="DJ622" s="62"/>
      <c r="DK622" s="62"/>
      <c r="DL622" s="62"/>
      <c r="DM622" s="62"/>
      <c r="DN622" s="62"/>
      <c r="DO622" s="62"/>
      <c r="DP622" s="62"/>
      <c r="DQ622" s="62"/>
      <c r="DR622" s="62"/>
      <c r="DS622" s="62"/>
      <c r="DT622" s="62"/>
      <c r="DU622" s="62"/>
      <c r="DV622" s="62"/>
      <c r="DW622" s="62"/>
      <c r="DX622" s="62"/>
      <c r="DY622" s="62"/>
      <c r="DZ622" s="62"/>
      <c r="EA622" s="62"/>
      <c r="EB622" s="62"/>
      <c r="EC622" s="62"/>
      <c r="ED622" s="62"/>
      <c r="EE622" s="62"/>
      <c r="EF622" s="62"/>
      <c r="EG622" s="62"/>
      <c r="EH622" s="62"/>
      <c r="EI622" s="62"/>
      <c r="EJ622" s="62"/>
      <c r="EK622" s="62"/>
      <c r="EL622" s="62"/>
      <c r="EM622" s="62"/>
      <c r="EN622" s="62"/>
    </row>
    <row r="623" spans="43:144" ht="14.4" x14ac:dyDescent="0.3">
      <c r="AQ623" s="62"/>
      <c r="AR623"/>
      <c r="AS623"/>
      <c r="AT623"/>
      <c r="AU623"/>
      <c r="AV623"/>
      <c r="AW623"/>
      <c r="AX623"/>
      <c r="AY623"/>
      <c r="AZ623"/>
      <c r="BA623"/>
      <c r="BB623"/>
      <c r="BC623"/>
      <c r="BD623"/>
      <c r="BE623" s="62"/>
      <c r="BF623" s="62"/>
      <c r="BG623" s="62"/>
      <c r="BH623" s="62"/>
      <c r="BI623" s="62"/>
      <c r="BJ623" s="62"/>
      <c r="BK623" s="62"/>
      <c r="BL623" s="62"/>
      <c r="BM623" s="62"/>
      <c r="BN623" s="62"/>
      <c r="BO623" s="62"/>
      <c r="BP623" s="62"/>
      <c r="BQ623" s="62"/>
      <c r="BR623" s="62"/>
      <c r="BS623" s="62"/>
      <c r="BT623" s="62"/>
      <c r="BU623" s="62"/>
      <c r="BV623" s="62"/>
      <c r="BW623" s="62"/>
      <c r="BX623" s="62"/>
      <c r="BY623" s="62"/>
      <c r="BZ623" s="62"/>
      <c r="CA623" s="62"/>
      <c r="CB623" s="62"/>
      <c r="CC623" s="62"/>
      <c r="CD623" s="62"/>
      <c r="CE623" s="62"/>
      <c r="CF623" s="62"/>
      <c r="CG623" s="62"/>
      <c r="CH623" s="62"/>
      <c r="CI623" s="62"/>
      <c r="CJ623" s="62"/>
      <c r="CK623" s="62"/>
      <c r="CL623" s="62"/>
      <c r="CM623" s="62"/>
      <c r="CN623" s="62"/>
      <c r="CO623" s="62"/>
      <c r="CP623" s="62"/>
      <c r="CQ623" s="62"/>
      <c r="CR623" s="62"/>
      <c r="CS623" s="62"/>
      <c r="CT623" s="62"/>
      <c r="CU623" s="62"/>
      <c r="CV623" s="62"/>
      <c r="CW623" s="62"/>
      <c r="CX623" s="62"/>
      <c r="CY623" s="62"/>
      <c r="CZ623" s="62"/>
      <c r="DA623" s="62"/>
      <c r="DB623" s="62"/>
      <c r="DC623" s="62"/>
      <c r="DD623" s="62"/>
      <c r="DE623" s="62"/>
      <c r="DF623" s="62"/>
      <c r="DG623" s="62"/>
      <c r="DH623" s="62"/>
      <c r="DI623" s="62"/>
      <c r="DJ623" s="62"/>
      <c r="DK623" s="62"/>
      <c r="DL623" s="62"/>
      <c r="DM623" s="62"/>
      <c r="DN623" s="62"/>
      <c r="DO623" s="62"/>
      <c r="DP623" s="62"/>
      <c r="DQ623" s="62"/>
      <c r="DR623" s="62"/>
      <c r="DS623" s="62"/>
      <c r="DT623" s="62"/>
      <c r="DU623" s="62"/>
      <c r="DV623" s="62"/>
      <c r="DW623" s="62"/>
      <c r="DX623" s="62"/>
      <c r="DY623" s="62"/>
      <c r="DZ623" s="62"/>
      <c r="EA623" s="62"/>
      <c r="EB623" s="62"/>
      <c r="EC623" s="62"/>
      <c r="ED623" s="62"/>
      <c r="EE623" s="62"/>
      <c r="EF623" s="62"/>
      <c r="EG623" s="62"/>
      <c r="EH623" s="62"/>
      <c r="EI623" s="62"/>
      <c r="EJ623" s="62"/>
      <c r="EK623" s="62"/>
      <c r="EL623" s="62"/>
      <c r="EM623" s="62"/>
      <c r="EN623" s="62"/>
    </row>
    <row r="624" spans="43:144" ht="14.4" x14ac:dyDescent="0.3">
      <c r="AQ624" s="62"/>
      <c r="AR624"/>
      <c r="AS624"/>
      <c r="AT624"/>
      <c r="AU624"/>
      <c r="AV624"/>
      <c r="AW624"/>
      <c r="AX624"/>
      <c r="AY624"/>
      <c r="AZ624"/>
      <c r="BA624"/>
      <c r="BB624"/>
      <c r="BC624"/>
      <c r="BD624"/>
      <c r="BE624" s="62"/>
      <c r="BF624" s="62"/>
      <c r="BG624" s="62"/>
      <c r="BH624" s="62"/>
      <c r="BI624" s="62"/>
      <c r="BJ624" s="62"/>
      <c r="BK624" s="62"/>
      <c r="BL624" s="62"/>
      <c r="BM624" s="62"/>
      <c r="BN624" s="62"/>
      <c r="BO624" s="62"/>
      <c r="BP624" s="62"/>
      <c r="BQ624" s="62"/>
      <c r="BR624" s="62"/>
      <c r="BS624" s="62"/>
      <c r="BT624" s="62"/>
      <c r="BU624" s="62"/>
      <c r="BV624" s="62"/>
      <c r="BW624" s="62"/>
      <c r="BX624" s="62"/>
      <c r="BY624" s="62"/>
      <c r="BZ624" s="62"/>
      <c r="CA624" s="62"/>
      <c r="CB624" s="62"/>
      <c r="CC624" s="62"/>
      <c r="CD624" s="62"/>
      <c r="CE624" s="62"/>
      <c r="CF624" s="62"/>
      <c r="CG624" s="62"/>
      <c r="CH624" s="62"/>
      <c r="CI624" s="62"/>
      <c r="CJ624" s="62"/>
      <c r="CK624" s="62"/>
      <c r="CL624" s="62"/>
      <c r="CM624" s="62"/>
      <c r="CN624" s="62"/>
      <c r="CO624" s="62"/>
      <c r="CP624" s="62"/>
      <c r="CQ624" s="62"/>
      <c r="CR624" s="62"/>
      <c r="CS624" s="62"/>
      <c r="CT624" s="62"/>
      <c r="CU624" s="62"/>
      <c r="CV624" s="62"/>
      <c r="CW624" s="62"/>
      <c r="CX624" s="62"/>
      <c r="CY624" s="62"/>
      <c r="CZ624" s="62"/>
      <c r="DA624" s="62"/>
      <c r="DB624" s="62"/>
      <c r="DC624" s="62"/>
      <c r="DD624" s="62"/>
      <c r="DE624" s="62"/>
      <c r="DF624" s="62"/>
      <c r="DG624" s="62"/>
      <c r="DH624" s="62"/>
      <c r="DI624" s="62"/>
      <c r="DJ624" s="62"/>
      <c r="DK624" s="62"/>
      <c r="DL624" s="62"/>
      <c r="DM624" s="62"/>
      <c r="DN624" s="62"/>
      <c r="DO624" s="62"/>
      <c r="DP624" s="62"/>
      <c r="DQ624" s="62"/>
      <c r="DR624" s="62"/>
      <c r="DS624" s="62"/>
      <c r="DT624" s="62"/>
      <c r="DU624" s="62"/>
      <c r="DV624" s="62"/>
      <c r="DW624" s="62"/>
      <c r="DX624" s="62"/>
      <c r="DY624" s="62"/>
      <c r="DZ624" s="62"/>
      <c r="EA624" s="62"/>
      <c r="EB624" s="62"/>
      <c r="EC624" s="62"/>
      <c r="ED624" s="62"/>
      <c r="EE624" s="62"/>
      <c r="EF624" s="62"/>
      <c r="EG624" s="62"/>
      <c r="EH624" s="62"/>
      <c r="EI624" s="62"/>
      <c r="EJ624" s="62"/>
      <c r="EK624" s="62"/>
      <c r="EL624" s="62"/>
      <c r="EM624" s="62"/>
      <c r="EN624" s="62"/>
    </row>
    <row r="625" spans="43:144" ht="14.4" x14ac:dyDescent="0.3">
      <c r="AQ625" s="62"/>
      <c r="AR625"/>
      <c r="AS625"/>
      <c r="AT625"/>
      <c r="AU625"/>
      <c r="AV625"/>
      <c r="AW625"/>
      <c r="AX625"/>
      <c r="AY625"/>
      <c r="AZ625"/>
      <c r="BA625"/>
      <c r="BB625"/>
      <c r="BC625"/>
      <c r="BD625"/>
      <c r="BE625" s="62"/>
      <c r="BF625" s="62"/>
      <c r="BG625" s="62"/>
      <c r="BH625" s="62"/>
      <c r="BI625" s="62"/>
      <c r="BJ625" s="62"/>
      <c r="BK625" s="62"/>
      <c r="BL625" s="62"/>
      <c r="BM625" s="62"/>
      <c r="BN625" s="62"/>
      <c r="BO625" s="62"/>
      <c r="BP625" s="62"/>
      <c r="BQ625" s="62"/>
      <c r="BR625" s="62"/>
      <c r="BS625" s="62"/>
      <c r="BT625" s="62"/>
      <c r="BU625" s="62"/>
      <c r="BV625" s="62"/>
      <c r="BW625" s="62"/>
      <c r="BX625" s="62"/>
      <c r="BY625" s="62"/>
      <c r="BZ625" s="62"/>
      <c r="CA625" s="62"/>
      <c r="CB625" s="62"/>
      <c r="CC625" s="62"/>
      <c r="CD625" s="62"/>
      <c r="CE625" s="62"/>
      <c r="CF625" s="62"/>
      <c r="CG625" s="62"/>
      <c r="CH625" s="62"/>
      <c r="CI625" s="62"/>
      <c r="CJ625" s="62"/>
      <c r="CK625" s="62"/>
      <c r="CL625" s="62"/>
      <c r="CM625" s="62"/>
      <c r="CN625" s="62"/>
      <c r="CO625" s="62"/>
      <c r="CP625" s="62"/>
      <c r="CQ625" s="62"/>
      <c r="CR625" s="62"/>
      <c r="CS625" s="62"/>
      <c r="CT625" s="62"/>
      <c r="CU625" s="62"/>
      <c r="CV625" s="62"/>
      <c r="CW625" s="62"/>
      <c r="CX625" s="62"/>
      <c r="CY625" s="62"/>
      <c r="CZ625" s="62"/>
      <c r="DA625" s="62"/>
      <c r="DB625" s="62"/>
      <c r="DC625" s="62"/>
      <c r="DD625" s="62"/>
      <c r="DE625" s="62"/>
      <c r="DF625" s="62"/>
      <c r="DG625" s="62"/>
      <c r="DH625" s="62"/>
      <c r="DI625" s="62"/>
      <c r="DJ625" s="62"/>
      <c r="DK625" s="62"/>
      <c r="DL625" s="62"/>
      <c r="DM625" s="62"/>
      <c r="DN625" s="62"/>
      <c r="DO625" s="62"/>
      <c r="DP625" s="62"/>
      <c r="DQ625" s="62"/>
      <c r="DR625" s="62"/>
      <c r="DS625" s="62"/>
      <c r="DT625" s="62"/>
      <c r="DU625" s="62"/>
      <c r="DV625" s="62"/>
      <c r="DW625" s="62"/>
      <c r="DX625" s="62"/>
      <c r="DY625" s="62"/>
      <c r="DZ625" s="62"/>
      <c r="EA625" s="62"/>
      <c r="EB625" s="62"/>
      <c r="EC625" s="62"/>
      <c r="ED625" s="62"/>
      <c r="EE625" s="62"/>
      <c r="EF625" s="62"/>
      <c r="EG625" s="62"/>
      <c r="EH625" s="62"/>
      <c r="EI625" s="62"/>
      <c r="EJ625" s="62"/>
      <c r="EK625" s="62"/>
      <c r="EL625" s="62"/>
      <c r="EM625" s="62"/>
      <c r="EN625" s="62"/>
    </row>
    <row r="626" spans="43:144" ht="14.4" x14ac:dyDescent="0.3">
      <c r="AQ626" s="62"/>
      <c r="AR626"/>
      <c r="AS626"/>
      <c r="AT626"/>
      <c r="AU626"/>
      <c r="AV626"/>
      <c r="AW626"/>
      <c r="AX626"/>
      <c r="AY626"/>
      <c r="AZ626"/>
      <c r="BA626"/>
      <c r="BB626"/>
      <c r="BC626"/>
      <c r="BD626"/>
      <c r="BE626" s="62"/>
      <c r="BF626" s="62"/>
      <c r="BG626" s="62"/>
      <c r="BH626" s="62"/>
      <c r="BI626" s="62"/>
      <c r="BJ626" s="62"/>
      <c r="BK626" s="62"/>
      <c r="BL626" s="62"/>
      <c r="BM626" s="62"/>
      <c r="BN626" s="62"/>
      <c r="BO626" s="62"/>
      <c r="BP626" s="62"/>
      <c r="BQ626" s="62"/>
      <c r="BR626" s="62"/>
      <c r="BS626" s="62"/>
      <c r="BT626" s="62"/>
      <c r="BU626" s="62"/>
      <c r="BV626" s="62"/>
      <c r="BW626" s="62"/>
      <c r="BX626" s="62"/>
      <c r="BY626" s="62"/>
      <c r="BZ626" s="62"/>
      <c r="CA626" s="62"/>
      <c r="CB626" s="62"/>
      <c r="CC626" s="62"/>
      <c r="CD626" s="62"/>
      <c r="CE626" s="62"/>
      <c r="CF626" s="62"/>
      <c r="CG626" s="62"/>
      <c r="CH626" s="62"/>
      <c r="CI626" s="62"/>
      <c r="CJ626" s="62"/>
      <c r="CK626" s="62"/>
      <c r="CL626" s="62"/>
      <c r="CM626" s="62"/>
      <c r="CN626" s="62"/>
      <c r="CO626" s="62"/>
      <c r="CP626" s="62"/>
      <c r="CQ626" s="62"/>
      <c r="CR626" s="62"/>
      <c r="CS626" s="62"/>
      <c r="CT626" s="62"/>
      <c r="CU626" s="62"/>
      <c r="CV626" s="62"/>
      <c r="CW626" s="62"/>
      <c r="CX626" s="62"/>
      <c r="CY626" s="62"/>
      <c r="CZ626" s="62"/>
      <c r="DA626" s="62"/>
      <c r="DB626" s="62"/>
      <c r="DC626" s="62"/>
      <c r="DD626" s="62"/>
      <c r="DE626" s="62"/>
      <c r="DF626" s="62"/>
      <c r="DG626" s="62"/>
      <c r="DH626" s="62"/>
      <c r="DI626" s="62"/>
      <c r="DJ626" s="62"/>
      <c r="DK626" s="62"/>
      <c r="DL626" s="62"/>
      <c r="DM626" s="62"/>
      <c r="DN626" s="62"/>
      <c r="DO626" s="62"/>
      <c r="DP626" s="62"/>
      <c r="DQ626" s="62"/>
      <c r="DR626" s="62"/>
      <c r="DS626" s="62"/>
      <c r="DT626" s="62"/>
      <c r="DU626" s="62"/>
      <c r="DV626" s="62"/>
      <c r="DW626" s="62"/>
      <c r="DX626" s="62"/>
      <c r="DY626" s="62"/>
      <c r="DZ626" s="62"/>
      <c r="EA626" s="62"/>
      <c r="EB626" s="62"/>
      <c r="EC626" s="62"/>
      <c r="ED626" s="62"/>
      <c r="EE626" s="62"/>
      <c r="EF626" s="62"/>
      <c r="EG626" s="62"/>
      <c r="EH626" s="62"/>
      <c r="EI626" s="62"/>
      <c r="EJ626" s="62"/>
      <c r="EK626" s="62"/>
      <c r="EL626" s="62"/>
      <c r="EM626" s="62"/>
      <c r="EN626" s="62"/>
    </row>
    <row r="627" spans="43:144" ht="14.4" x14ac:dyDescent="0.3">
      <c r="AQ627" s="62"/>
      <c r="AR627"/>
      <c r="AS627"/>
      <c r="AT627"/>
      <c r="AU627"/>
      <c r="AV627"/>
      <c r="AW627"/>
      <c r="AX627"/>
      <c r="AY627"/>
      <c r="AZ627"/>
      <c r="BA627"/>
      <c r="BB627"/>
      <c r="BC627"/>
      <c r="BD627"/>
      <c r="BE627" s="62"/>
      <c r="BF627" s="62"/>
      <c r="BG627" s="62"/>
      <c r="BH627" s="62"/>
      <c r="BI627" s="62"/>
      <c r="BJ627" s="62"/>
      <c r="BK627" s="62"/>
      <c r="BL627" s="62"/>
      <c r="BM627" s="62"/>
      <c r="BN627" s="62"/>
      <c r="BO627" s="62"/>
      <c r="BP627" s="62"/>
      <c r="BQ627" s="62"/>
      <c r="BR627" s="62"/>
      <c r="BS627" s="62"/>
      <c r="BT627" s="62"/>
      <c r="BU627" s="62"/>
      <c r="BV627" s="62"/>
      <c r="BW627" s="62"/>
      <c r="BX627" s="62"/>
      <c r="BY627" s="62"/>
      <c r="BZ627" s="62"/>
      <c r="CA627" s="62"/>
      <c r="CB627" s="62"/>
      <c r="CC627" s="62"/>
      <c r="CD627" s="62"/>
      <c r="CE627" s="62"/>
      <c r="CF627" s="62"/>
      <c r="CG627" s="62"/>
      <c r="CH627" s="62"/>
      <c r="CI627" s="62"/>
      <c r="CJ627" s="62"/>
      <c r="CK627" s="62"/>
      <c r="CL627" s="62"/>
      <c r="CM627" s="62"/>
      <c r="CN627" s="62"/>
      <c r="CO627" s="62"/>
      <c r="CP627" s="62"/>
      <c r="CQ627" s="62"/>
      <c r="CR627" s="62"/>
      <c r="CS627" s="62"/>
      <c r="CT627" s="62"/>
      <c r="CU627" s="62"/>
      <c r="CV627" s="62"/>
      <c r="CW627" s="62"/>
      <c r="CX627" s="62"/>
      <c r="CY627" s="62"/>
      <c r="CZ627" s="62"/>
      <c r="DA627" s="62"/>
      <c r="DB627" s="62"/>
      <c r="DC627" s="62"/>
      <c r="DD627" s="62"/>
      <c r="DE627" s="62"/>
      <c r="DF627" s="62"/>
      <c r="DG627" s="62"/>
      <c r="DH627" s="62"/>
      <c r="DI627" s="62"/>
      <c r="DJ627" s="62"/>
      <c r="DK627" s="62"/>
      <c r="DL627" s="62"/>
      <c r="DM627" s="62"/>
      <c r="DN627" s="62"/>
      <c r="DO627" s="62"/>
      <c r="DP627" s="62"/>
      <c r="DQ627" s="62"/>
      <c r="DR627" s="62"/>
      <c r="DS627" s="62"/>
      <c r="DT627" s="62"/>
      <c r="DU627" s="62"/>
      <c r="DV627" s="62"/>
      <c r="DW627" s="62"/>
      <c r="DX627" s="62"/>
      <c r="DY627" s="62"/>
      <c r="DZ627" s="62"/>
      <c r="EA627" s="62"/>
      <c r="EB627" s="62"/>
      <c r="EC627" s="62"/>
      <c r="ED627" s="62"/>
      <c r="EE627" s="62"/>
      <c r="EF627" s="62"/>
      <c r="EG627" s="62"/>
      <c r="EH627" s="62"/>
      <c r="EI627" s="62"/>
      <c r="EJ627" s="62"/>
      <c r="EK627" s="62"/>
      <c r="EL627" s="62"/>
      <c r="EM627" s="62"/>
      <c r="EN627" s="62"/>
    </row>
    <row r="628" spans="43:144" ht="14.4" x14ac:dyDescent="0.3">
      <c r="AQ628" s="62"/>
      <c r="AR628"/>
      <c r="AS628"/>
      <c r="AT628"/>
      <c r="AU628"/>
      <c r="AV628"/>
      <c r="AW628"/>
      <c r="AX628"/>
      <c r="AY628"/>
      <c r="AZ628"/>
      <c r="BA628"/>
      <c r="BB628"/>
      <c r="BC628"/>
      <c r="BD628"/>
      <c r="BE628" s="62"/>
      <c r="BF628" s="62"/>
      <c r="BG628" s="62"/>
      <c r="BH628" s="62"/>
      <c r="BI628" s="62"/>
      <c r="BJ628" s="62"/>
      <c r="BK628" s="62"/>
      <c r="BL628" s="62"/>
      <c r="BM628" s="62"/>
      <c r="BN628" s="62"/>
      <c r="BO628" s="62"/>
      <c r="BP628" s="62"/>
      <c r="BQ628" s="62"/>
      <c r="BR628" s="62"/>
      <c r="BS628" s="62"/>
      <c r="BT628" s="62"/>
      <c r="BU628" s="62"/>
      <c r="BV628" s="62"/>
      <c r="BW628" s="62"/>
      <c r="BX628" s="62"/>
      <c r="BY628" s="62"/>
      <c r="BZ628" s="62"/>
      <c r="CA628" s="62"/>
      <c r="CB628" s="62"/>
      <c r="CC628" s="62"/>
      <c r="CD628" s="62"/>
      <c r="CE628" s="62"/>
      <c r="CF628" s="62"/>
      <c r="CG628" s="62"/>
      <c r="CH628" s="62"/>
      <c r="CI628" s="62"/>
      <c r="CJ628" s="62"/>
      <c r="CK628" s="62"/>
      <c r="CL628" s="62"/>
      <c r="CM628" s="62"/>
      <c r="CN628" s="62"/>
      <c r="CO628" s="62"/>
      <c r="CP628" s="62"/>
      <c r="CQ628" s="62"/>
      <c r="CR628" s="62"/>
      <c r="CS628" s="62"/>
      <c r="CT628" s="62"/>
      <c r="CU628" s="62"/>
      <c r="CV628" s="62"/>
      <c r="CW628" s="62"/>
      <c r="CX628" s="62"/>
      <c r="CY628" s="62"/>
      <c r="CZ628" s="62"/>
      <c r="DA628" s="62"/>
      <c r="DB628" s="62"/>
      <c r="DC628" s="62"/>
      <c r="DD628" s="62"/>
      <c r="DE628" s="62"/>
      <c r="DF628" s="62"/>
      <c r="DG628" s="62"/>
      <c r="DH628" s="62"/>
      <c r="DI628" s="62"/>
      <c r="DJ628" s="62"/>
      <c r="DK628" s="62"/>
      <c r="DL628" s="62"/>
      <c r="DM628" s="62"/>
      <c r="DN628" s="62"/>
      <c r="DO628" s="62"/>
      <c r="DP628" s="62"/>
      <c r="DQ628" s="62"/>
      <c r="DR628" s="62"/>
      <c r="DS628" s="62"/>
      <c r="DT628" s="62"/>
      <c r="DU628" s="62"/>
      <c r="DV628" s="62"/>
      <c r="DW628" s="62"/>
      <c r="DX628" s="62"/>
      <c r="DY628" s="62"/>
      <c r="DZ628" s="62"/>
      <c r="EA628" s="62"/>
      <c r="EB628" s="62"/>
      <c r="EC628" s="62"/>
      <c r="ED628" s="62"/>
      <c r="EE628" s="62"/>
      <c r="EF628" s="62"/>
      <c r="EG628" s="62"/>
      <c r="EH628" s="62"/>
      <c r="EI628" s="62"/>
      <c r="EJ628" s="62"/>
      <c r="EK628" s="62"/>
      <c r="EL628" s="62"/>
      <c r="EM628" s="62"/>
      <c r="EN628" s="62"/>
    </row>
    <row r="629" spans="43:144" ht="14.4" x14ac:dyDescent="0.3">
      <c r="AQ629" s="62"/>
      <c r="AR629"/>
      <c r="AS629"/>
      <c r="AT629"/>
      <c r="AU629"/>
      <c r="AV629"/>
      <c r="AW629"/>
      <c r="AX629"/>
      <c r="AY629"/>
      <c r="AZ629"/>
      <c r="BA629"/>
      <c r="BB629"/>
      <c r="BC629"/>
      <c r="BD629"/>
      <c r="BE629" s="62"/>
      <c r="BF629" s="62"/>
      <c r="BG629" s="62"/>
      <c r="BH629" s="62"/>
      <c r="BI629" s="62"/>
      <c r="BJ629" s="62"/>
      <c r="BK629" s="62"/>
      <c r="BL629" s="62"/>
      <c r="BM629" s="62"/>
      <c r="BN629" s="62"/>
      <c r="BO629" s="62"/>
      <c r="BP629" s="62"/>
      <c r="BQ629" s="62"/>
      <c r="BR629" s="62"/>
      <c r="BS629" s="62"/>
      <c r="BT629" s="62"/>
      <c r="BU629" s="62"/>
      <c r="BV629" s="62"/>
      <c r="BW629" s="62"/>
      <c r="BX629" s="62"/>
      <c r="BY629" s="62"/>
      <c r="BZ629" s="62"/>
      <c r="CA629" s="62"/>
      <c r="CB629" s="62"/>
      <c r="CC629" s="62"/>
      <c r="CD629" s="62"/>
      <c r="CE629" s="62"/>
      <c r="CF629" s="62"/>
      <c r="CG629" s="62"/>
      <c r="CH629" s="62"/>
      <c r="CI629" s="62"/>
      <c r="CJ629" s="62"/>
      <c r="CK629" s="62"/>
      <c r="CL629" s="62"/>
      <c r="CM629" s="62"/>
      <c r="CN629" s="62"/>
      <c r="CO629" s="62"/>
      <c r="CP629" s="62"/>
      <c r="CQ629" s="62"/>
      <c r="CR629" s="62"/>
      <c r="CS629" s="62"/>
      <c r="CT629" s="62"/>
      <c r="CU629" s="62"/>
      <c r="CV629" s="62"/>
      <c r="CW629" s="62"/>
      <c r="CX629" s="62"/>
      <c r="CY629" s="62"/>
      <c r="CZ629" s="62"/>
      <c r="DA629" s="62"/>
      <c r="DB629" s="62"/>
      <c r="DC629" s="62"/>
      <c r="DD629" s="62"/>
      <c r="DE629" s="62"/>
      <c r="DF629" s="62"/>
      <c r="DG629" s="62"/>
      <c r="DH629" s="62"/>
      <c r="DI629" s="62"/>
      <c r="DJ629" s="62"/>
      <c r="DK629" s="62"/>
      <c r="DL629" s="62"/>
      <c r="DM629" s="62"/>
      <c r="DN629" s="62"/>
      <c r="DO629" s="62"/>
      <c r="DP629" s="62"/>
      <c r="DQ629" s="62"/>
      <c r="DR629" s="62"/>
      <c r="DS629" s="62"/>
      <c r="DT629" s="62"/>
      <c r="DU629" s="62"/>
      <c r="DV629" s="62"/>
      <c r="DW629" s="62"/>
      <c r="DX629" s="62"/>
      <c r="DY629" s="62"/>
      <c r="DZ629" s="62"/>
      <c r="EA629" s="62"/>
      <c r="EB629" s="62"/>
      <c r="EC629" s="62"/>
      <c r="ED629" s="62"/>
      <c r="EE629" s="62"/>
      <c r="EF629" s="62"/>
      <c r="EG629" s="62"/>
      <c r="EH629" s="62"/>
      <c r="EI629" s="62"/>
      <c r="EJ629" s="62"/>
      <c r="EK629" s="62"/>
      <c r="EL629" s="62"/>
      <c r="EM629" s="62"/>
      <c r="EN629" s="62"/>
    </row>
    <row r="630" spans="43:144" ht="14.4" x14ac:dyDescent="0.3">
      <c r="AQ630" s="62"/>
      <c r="AR630"/>
      <c r="AS630"/>
      <c r="AT630"/>
      <c r="AU630"/>
      <c r="AV630"/>
      <c r="AW630"/>
      <c r="AX630"/>
      <c r="AY630"/>
      <c r="AZ630"/>
      <c r="BA630"/>
      <c r="BB630"/>
      <c r="BC630"/>
      <c r="BD630"/>
      <c r="BE630" s="62"/>
      <c r="BF630" s="62"/>
      <c r="BG630" s="62"/>
      <c r="BH630" s="62"/>
      <c r="BI630" s="62"/>
      <c r="BJ630" s="62"/>
      <c r="BK630" s="62"/>
      <c r="BL630" s="62"/>
      <c r="BM630" s="62"/>
      <c r="BN630" s="62"/>
      <c r="BO630" s="62"/>
      <c r="BP630" s="62"/>
      <c r="BQ630" s="62"/>
      <c r="BR630" s="62"/>
      <c r="BS630" s="62"/>
      <c r="BT630" s="62"/>
      <c r="BU630" s="62"/>
      <c r="BV630" s="62"/>
      <c r="BW630" s="62"/>
      <c r="BX630" s="62"/>
      <c r="BY630" s="62"/>
      <c r="BZ630" s="62"/>
      <c r="CA630" s="62"/>
      <c r="CB630" s="62"/>
      <c r="CC630" s="62"/>
      <c r="CD630" s="62"/>
      <c r="CE630" s="62"/>
      <c r="CF630" s="62"/>
      <c r="CG630" s="62"/>
      <c r="CH630" s="62"/>
      <c r="CI630" s="62"/>
      <c r="CJ630" s="62"/>
      <c r="CK630" s="62"/>
      <c r="CL630" s="62"/>
      <c r="CM630" s="62"/>
      <c r="CN630" s="62"/>
      <c r="CO630" s="62"/>
      <c r="CP630" s="62"/>
      <c r="CQ630" s="62"/>
      <c r="CR630" s="62"/>
      <c r="CS630" s="62"/>
      <c r="CT630" s="62"/>
      <c r="CU630" s="62"/>
      <c r="CV630" s="62"/>
      <c r="CW630" s="62"/>
      <c r="CX630" s="62"/>
      <c r="CY630" s="62"/>
      <c r="CZ630" s="62"/>
      <c r="DA630" s="62"/>
      <c r="DB630" s="62"/>
      <c r="DC630" s="62"/>
      <c r="DD630" s="62"/>
      <c r="DE630" s="62"/>
      <c r="DF630" s="62"/>
      <c r="DG630" s="62"/>
      <c r="DH630" s="62"/>
      <c r="DI630" s="62"/>
      <c r="DJ630" s="62"/>
      <c r="DK630" s="62"/>
      <c r="DL630" s="62"/>
      <c r="DM630" s="62"/>
      <c r="DN630" s="62"/>
      <c r="DO630" s="62"/>
      <c r="DP630" s="62"/>
      <c r="DQ630" s="62"/>
      <c r="DR630" s="62"/>
      <c r="DS630" s="62"/>
      <c r="DT630" s="62"/>
      <c r="DU630" s="62"/>
      <c r="DV630" s="62"/>
      <c r="DW630" s="62"/>
      <c r="DX630" s="62"/>
      <c r="DY630" s="62"/>
      <c r="DZ630" s="62"/>
      <c r="EA630" s="62"/>
      <c r="EB630" s="62"/>
      <c r="EC630" s="62"/>
      <c r="ED630" s="62"/>
      <c r="EE630" s="62"/>
      <c r="EF630" s="62"/>
      <c r="EG630" s="62"/>
      <c r="EH630" s="62"/>
      <c r="EI630" s="62"/>
      <c r="EJ630" s="62"/>
      <c r="EK630" s="62"/>
      <c r="EL630" s="62"/>
      <c r="EM630" s="62"/>
      <c r="EN630" s="62"/>
    </row>
    <row r="631" spans="43:144" ht="14.4" x14ac:dyDescent="0.3">
      <c r="AQ631" s="62"/>
      <c r="AR631"/>
      <c r="AS631"/>
      <c r="AT631"/>
      <c r="AU631"/>
      <c r="AV631"/>
      <c r="AW631"/>
      <c r="AX631"/>
      <c r="AY631"/>
      <c r="AZ631"/>
      <c r="BA631"/>
      <c r="BB631"/>
      <c r="BC631"/>
      <c r="BD631"/>
      <c r="BE631" s="62"/>
      <c r="BF631" s="62"/>
      <c r="BG631" s="62"/>
      <c r="BH631" s="62"/>
      <c r="BI631" s="62"/>
      <c r="BJ631" s="62"/>
      <c r="BK631" s="62"/>
      <c r="BL631" s="62"/>
      <c r="BM631" s="62"/>
      <c r="BN631" s="62"/>
      <c r="BO631" s="62"/>
      <c r="BP631" s="62"/>
      <c r="BQ631" s="62"/>
      <c r="BR631" s="62"/>
      <c r="BS631" s="62"/>
      <c r="BT631" s="62"/>
      <c r="BU631" s="62"/>
      <c r="BV631" s="62"/>
      <c r="BW631" s="62"/>
      <c r="BX631" s="62"/>
      <c r="BY631" s="62"/>
      <c r="BZ631" s="62"/>
      <c r="CA631" s="62"/>
      <c r="CB631" s="62"/>
      <c r="CC631" s="62"/>
      <c r="CD631" s="62"/>
      <c r="CE631" s="62"/>
      <c r="CF631" s="62"/>
      <c r="CG631" s="62"/>
      <c r="CH631" s="62"/>
      <c r="CI631" s="62"/>
      <c r="CJ631" s="62"/>
      <c r="CK631" s="62"/>
      <c r="CL631" s="62"/>
      <c r="CM631" s="62"/>
      <c r="CN631" s="62"/>
      <c r="CO631" s="62"/>
      <c r="CP631" s="62"/>
      <c r="CQ631" s="62"/>
      <c r="CR631" s="62"/>
      <c r="CS631" s="62"/>
      <c r="CT631" s="62"/>
      <c r="CU631" s="62"/>
      <c r="CV631" s="62"/>
      <c r="CW631" s="62"/>
      <c r="CX631" s="62"/>
      <c r="CY631" s="62"/>
      <c r="CZ631" s="62"/>
      <c r="DA631" s="62"/>
      <c r="DB631" s="62"/>
      <c r="DC631" s="62"/>
      <c r="DD631" s="62"/>
      <c r="DE631" s="62"/>
      <c r="DF631" s="62"/>
      <c r="DG631" s="62"/>
      <c r="DH631" s="62"/>
      <c r="DI631" s="62"/>
      <c r="DJ631" s="62"/>
      <c r="DK631" s="62"/>
      <c r="DL631" s="62"/>
      <c r="DM631" s="62"/>
      <c r="DN631" s="62"/>
      <c r="DO631" s="62"/>
      <c r="DP631" s="62"/>
      <c r="DQ631" s="62"/>
      <c r="DR631" s="62"/>
      <c r="DS631" s="62"/>
      <c r="DT631" s="62"/>
      <c r="DU631" s="62"/>
      <c r="DV631" s="62"/>
      <c r="DW631" s="62"/>
      <c r="DX631" s="62"/>
      <c r="DY631" s="62"/>
      <c r="DZ631" s="62"/>
      <c r="EA631" s="62"/>
      <c r="EB631" s="62"/>
      <c r="EC631" s="62"/>
      <c r="ED631" s="62"/>
      <c r="EE631" s="62"/>
      <c r="EF631" s="62"/>
      <c r="EG631" s="62"/>
      <c r="EH631" s="62"/>
      <c r="EI631" s="62"/>
      <c r="EJ631" s="62"/>
      <c r="EK631" s="62"/>
      <c r="EL631" s="62"/>
      <c r="EM631" s="62"/>
      <c r="EN631" s="62"/>
    </row>
    <row r="632" spans="43:144" ht="14.4" x14ac:dyDescent="0.3">
      <c r="AQ632" s="62"/>
      <c r="AR632"/>
      <c r="AS632"/>
      <c r="AT632"/>
      <c r="AU632"/>
      <c r="AV632"/>
      <c r="AW632"/>
      <c r="AX632"/>
      <c r="AY632"/>
      <c r="AZ632"/>
      <c r="BA632"/>
      <c r="BB632"/>
      <c r="BC632"/>
      <c r="BD632"/>
      <c r="BE632" s="62"/>
      <c r="BF632" s="62"/>
      <c r="BG632" s="62"/>
      <c r="BH632" s="62"/>
      <c r="BI632" s="62"/>
      <c r="BJ632" s="62"/>
      <c r="BK632" s="62"/>
      <c r="BL632" s="62"/>
      <c r="BM632" s="62"/>
      <c r="BN632" s="62"/>
      <c r="BO632" s="62"/>
      <c r="BP632" s="62"/>
      <c r="BQ632" s="62"/>
      <c r="BR632" s="62"/>
      <c r="BS632" s="62"/>
      <c r="BT632" s="62"/>
      <c r="BU632" s="62"/>
      <c r="BV632" s="62"/>
      <c r="BW632" s="62"/>
      <c r="BX632" s="62"/>
      <c r="BY632" s="62"/>
      <c r="BZ632" s="62"/>
      <c r="CA632" s="62"/>
      <c r="CB632" s="62"/>
      <c r="CC632" s="62"/>
      <c r="CD632" s="62"/>
      <c r="CE632" s="62"/>
      <c r="CF632" s="62"/>
      <c r="CG632" s="62"/>
      <c r="CH632" s="62"/>
      <c r="CI632" s="62"/>
      <c r="CJ632" s="62"/>
      <c r="CK632" s="62"/>
      <c r="CL632" s="62"/>
      <c r="CM632" s="62"/>
      <c r="CN632" s="62"/>
      <c r="CO632" s="62"/>
      <c r="CP632" s="62"/>
      <c r="CQ632" s="62"/>
      <c r="CR632" s="62"/>
      <c r="CS632" s="62"/>
      <c r="CT632" s="62"/>
      <c r="CU632" s="62"/>
      <c r="CV632" s="62"/>
      <c r="CW632" s="62"/>
      <c r="CX632" s="62"/>
      <c r="CY632" s="62"/>
      <c r="CZ632" s="62"/>
      <c r="DA632" s="62"/>
      <c r="DB632" s="62"/>
      <c r="DC632" s="62"/>
      <c r="DD632" s="62"/>
      <c r="DE632" s="62"/>
      <c r="DF632" s="62"/>
      <c r="DG632" s="62"/>
      <c r="DH632" s="62"/>
      <c r="DI632" s="62"/>
      <c r="DJ632" s="62"/>
      <c r="DK632" s="62"/>
      <c r="DL632" s="62"/>
      <c r="DM632" s="62"/>
      <c r="DN632" s="62"/>
      <c r="DO632" s="62"/>
      <c r="DP632" s="62"/>
      <c r="DQ632" s="62"/>
      <c r="DR632" s="62"/>
      <c r="DS632" s="62"/>
      <c r="DT632" s="62"/>
      <c r="DU632" s="62"/>
      <c r="DV632" s="62"/>
      <c r="DW632" s="62"/>
      <c r="DX632" s="62"/>
      <c r="DY632" s="62"/>
      <c r="DZ632" s="62"/>
      <c r="EA632" s="62"/>
      <c r="EB632" s="62"/>
      <c r="EC632" s="62"/>
      <c r="ED632" s="62"/>
      <c r="EE632" s="62"/>
      <c r="EF632" s="62"/>
      <c r="EG632" s="62"/>
      <c r="EH632" s="62"/>
      <c r="EI632" s="62"/>
      <c r="EJ632" s="62"/>
      <c r="EK632" s="62"/>
      <c r="EL632" s="62"/>
      <c r="EM632" s="62"/>
      <c r="EN632" s="62"/>
    </row>
    <row r="633" spans="43:144" ht="14.4" x14ac:dyDescent="0.3">
      <c r="AQ633" s="62"/>
      <c r="AR633"/>
      <c r="AS633"/>
      <c r="AT633"/>
      <c r="AU633"/>
      <c r="AV633"/>
      <c r="AW633"/>
      <c r="AX633"/>
      <c r="AY633"/>
      <c r="AZ633"/>
      <c r="BA633"/>
      <c r="BB633"/>
      <c r="BC633"/>
      <c r="BD633"/>
      <c r="BE633" s="62"/>
      <c r="BF633" s="62"/>
      <c r="BG633" s="62"/>
      <c r="BH633" s="62"/>
      <c r="BI633" s="62"/>
      <c r="BJ633" s="62"/>
      <c r="BK633" s="62"/>
      <c r="BL633" s="62"/>
      <c r="BM633" s="62"/>
      <c r="BN633" s="62"/>
      <c r="BO633" s="62"/>
      <c r="BP633" s="62"/>
      <c r="BQ633" s="62"/>
      <c r="BR633" s="62"/>
      <c r="BS633" s="62"/>
      <c r="BT633" s="62"/>
      <c r="BU633" s="62"/>
      <c r="BV633" s="62"/>
      <c r="BW633" s="62"/>
      <c r="BX633" s="62"/>
      <c r="BY633" s="62"/>
      <c r="BZ633" s="62"/>
      <c r="CA633" s="62"/>
      <c r="CB633" s="62"/>
      <c r="CC633" s="62"/>
      <c r="CD633" s="62"/>
      <c r="CE633" s="62"/>
      <c r="CF633" s="62"/>
      <c r="CG633" s="62"/>
      <c r="CH633" s="62"/>
      <c r="CI633" s="62"/>
      <c r="CJ633" s="62"/>
      <c r="CK633" s="62"/>
      <c r="CL633" s="62"/>
      <c r="CM633" s="62"/>
      <c r="CN633" s="62"/>
      <c r="CO633" s="62"/>
      <c r="CP633" s="62"/>
      <c r="CQ633" s="62"/>
      <c r="CR633" s="62"/>
      <c r="CS633" s="62"/>
      <c r="CT633" s="62"/>
      <c r="CU633" s="62"/>
      <c r="CV633" s="62"/>
      <c r="CW633" s="62"/>
      <c r="CX633" s="62"/>
      <c r="CY633" s="62"/>
      <c r="CZ633" s="62"/>
      <c r="DA633" s="62"/>
      <c r="DB633" s="62"/>
      <c r="DC633" s="62"/>
      <c r="DD633" s="62"/>
      <c r="DE633" s="62"/>
      <c r="DF633" s="62"/>
      <c r="DG633" s="62"/>
      <c r="DH633" s="62"/>
      <c r="DI633" s="62"/>
      <c r="DJ633" s="62"/>
      <c r="DK633" s="62"/>
      <c r="DL633" s="62"/>
      <c r="DM633" s="62"/>
      <c r="DN633" s="62"/>
      <c r="DO633" s="62"/>
      <c r="DP633" s="62"/>
      <c r="DQ633" s="62"/>
      <c r="DR633" s="62"/>
      <c r="DS633" s="62"/>
      <c r="DT633" s="62"/>
      <c r="DU633" s="62"/>
      <c r="DV633" s="62"/>
      <c r="DW633" s="62"/>
      <c r="DX633" s="62"/>
      <c r="DY633" s="62"/>
      <c r="DZ633" s="62"/>
      <c r="EA633" s="62"/>
      <c r="EB633" s="62"/>
      <c r="EC633" s="62"/>
      <c r="ED633" s="62"/>
      <c r="EE633" s="62"/>
      <c r="EF633" s="62"/>
      <c r="EG633" s="62"/>
      <c r="EH633" s="62"/>
      <c r="EI633" s="62"/>
      <c r="EJ633" s="62"/>
      <c r="EK633" s="62"/>
      <c r="EL633" s="62"/>
      <c r="EM633" s="62"/>
      <c r="EN633" s="62"/>
    </row>
    <row r="634" spans="43:144" ht="14.4" x14ac:dyDescent="0.3">
      <c r="AQ634" s="62"/>
      <c r="AR634"/>
      <c r="AS634"/>
      <c r="AT634"/>
      <c r="AU634"/>
      <c r="AV634"/>
      <c r="AW634"/>
      <c r="AX634"/>
      <c r="AY634"/>
      <c r="AZ634"/>
      <c r="BA634"/>
      <c r="BB634"/>
      <c r="BC634"/>
      <c r="BD634"/>
      <c r="BE634" s="62"/>
      <c r="BF634" s="62"/>
      <c r="BG634" s="62"/>
      <c r="BH634" s="62"/>
      <c r="BI634" s="62"/>
      <c r="BJ634" s="62"/>
      <c r="BK634" s="62"/>
      <c r="BL634" s="62"/>
      <c r="BM634" s="62"/>
      <c r="BN634" s="62"/>
      <c r="BO634" s="62"/>
      <c r="BP634" s="62"/>
      <c r="BQ634" s="62"/>
      <c r="BR634" s="62"/>
      <c r="BS634" s="62"/>
      <c r="BT634" s="62"/>
      <c r="BU634" s="62"/>
      <c r="BV634" s="62"/>
      <c r="BW634" s="62"/>
      <c r="BX634" s="62"/>
      <c r="BY634" s="62"/>
      <c r="BZ634" s="62"/>
      <c r="CA634" s="62"/>
      <c r="CB634" s="62"/>
      <c r="CC634" s="62"/>
      <c r="CD634" s="62"/>
      <c r="CE634" s="62"/>
      <c r="CF634" s="62"/>
      <c r="CG634" s="62"/>
      <c r="CH634" s="62"/>
      <c r="CI634" s="62"/>
      <c r="CJ634" s="62"/>
      <c r="CK634" s="62"/>
      <c r="CL634" s="62"/>
      <c r="CM634" s="62"/>
      <c r="CN634" s="62"/>
      <c r="CO634" s="62"/>
      <c r="CP634" s="62"/>
      <c r="CQ634" s="62"/>
      <c r="CR634" s="62"/>
      <c r="CS634" s="62"/>
      <c r="CT634" s="62"/>
      <c r="CU634" s="62"/>
      <c r="CV634" s="62"/>
      <c r="CW634" s="62"/>
      <c r="CX634" s="62"/>
      <c r="CY634" s="62"/>
      <c r="CZ634" s="62"/>
      <c r="DA634" s="62"/>
      <c r="DB634" s="62"/>
      <c r="DC634" s="62"/>
      <c r="DD634" s="62"/>
      <c r="DE634" s="62"/>
      <c r="DF634" s="62"/>
      <c r="DG634" s="62"/>
      <c r="DH634" s="62"/>
      <c r="DI634" s="62"/>
      <c r="DJ634" s="62"/>
      <c r="DK634" s="62"/>
      <c r="DL634" s="62"/>
      <c r="DM634" s="62"/>
      <c r="DN634" s="62"/>
      <c r="DO634" s="62"/>
      <c r="DP634" s="62"/>
      <c r="DQ634" s="62"/>
      <c r="DR634" s="62"/>
      <c r="DS634" s="62"/>
      <c r="DT634" s="62"/>
      <c r="DU634" s="62"/>
      <c r="DV634" s="62"/>
      <c r="DW634" s="62"/>
      <c r="DX634" s="62"/>
      <c r="DY634" s="62"/>
      <c r="DZ634" s="62"/>
      <c r="EA634" s="62"/>
      <c r="EB634" s="62"/>
      <c r="EC634" s="62"/>
      <c r="ED634" s="62"/>
      <c r="EE634" s="62"/>
      <c r="EF634" s="62"/>
      <c r="EG634" s="62"/>
      <c r="EH634" s="62"/>
      <c r="EI634" s="62"/>
      <c r="EJ634" s="62"/>
      <c r="EK634" s="62"/>
      <c r="EL634" s="62"/>
      <c r="EM634" s="62"/>
      <c r="EN634" s="62"/>
    </row>
    <row r="635" spans="43:144" ht="14.4" x14ac:dyDescent="0.3">
      <c r="AQ635" s="62"/>
      <c r="AR635"/>
      <c r="AS635"/>
      <c r="AT635"/>
      <c r="AU635"/>
      <c r="AV635"/>
      <c r="AW635"/>
      <c r="AX635"/>
      <c r="AY635"/>
      <c r="AZ635"/>
      <c r="BA635"/>
      <c r="BB635"/>
      <c r="BC635"/>
      <c r="BD635"/>
      <c r="BE635" s="62"/>
      <c r="BF635" s="62"/>
      <c r="BG635" s="62"/>
      <c r="BH635" s="62"/>
      <c r="BI635" s="62"/>
      <c r="BJ635" s="62"/>
      <c r="BK635" s="62"/>
      <c r="BL635" s="62"/>
      <c r="BM635" s="62"/>
      <c r="BN635" s="62"/>
      <c r="BO635" s="62"/>
      <c r="BP635" s="62"/>
      <c r="BQ635" s="62"/>
      <c r="BR635" s="62"/>
      <c r="BS635" s="62"/>
      <c r="BT635" s="62"/>
      <c r="BU635" s="62"/>
      <c r="BV635" s="62"/>
      <c r="BW635" s="62"/>
      <c r="BX635" s="62"/>
      <c r="BY635" s="62"/>
      <c r="BZ635" s="62"/>
      <c r="CA635" s="62"/>
      <c r="CB635" s="62"/>
      <c r="CC635" s="62"/>
      <c r="CD635" s="62"/>
      <c r="CE635" s="62"/>
      <c r="CF635" s="62"/>
      <c r="CG635" s="62"/>
      <c r="CH635" s="62"/>
      <c r="CI635" s="62"/>
      <c r="CJ635" s="62"/>
      <c r="CK635" s="62"/>
      <c r="CL635" s="62"/>
      <c r="CM635" s="62"/>
      <c r="CN635" s="62"/>
      <c r="CO635" s="62"/>
      <c r="CP635" s="62"/>
      <c r="CQ635" s="62"/>
      <c r="CR635" s="62"/>
      <c r="CS635" s="62"/>
      <c r="CT635" s="62"/>
      <c r="CU635" s="62"/>
      <c r="CV635" s="62"/>
      <c r="CW635" s="62"/>
      <c r="CX635" s="62"/>
      <c r="CY635" s="62"/>
      <c r="CZ635" s="62"/>
      <c r="DA635" s="62"/>
      <c r="DB635" s="62"/>
      <c r="DC635" s="62"/>
      <c r="DD635" s="62"/>
      <c r="DE635" s="62"/>
      <c r="DF635" s="62"/>
      <c r="DG635" s="62"/>
      <c r="DH635" s="62"/>
      <c r="DI635" s="62"/>
      <c r="DJ635" s="62"/>
      <c r="DK635" s="62"/>
      <c r="DL635" s="62"/>
      <c r="DM635" s="62"/>
      <c r="DN635" s="62"/>
      <c r="DO635" s="62"/>
      <c r="DP635" s="62"/>
      <c r="DQ635" s="62"/>
      <c r="DR635" s="62"/>
      <c r="DS635" s="62"/>
      <c r="DT635" s="62"/>
      <c r="DU635" s="62"/>
      <c r="DV635" s="62"/>
      <c r="DW635" s="62"/>
      <c r="DX635" s="62"/>
      <c r="DY635" s="62"/>
      <c r="DZ635" s="62"/>
      <c r="EA635" s="62"/>
      <c r="EB635" s="62"/>
      <c r="EC635" s="62"/>
      <c r="ED635" s="62"/>
      <c r="EE635" s="62"/>
      <c r="EF635" s="62"/>
      <c r="EG635" s="62"/>
      <c r="EH635" s="62"/>
      <c r="EI635" s="62"/>
      <c r="EJ635" s="62"/>
      <c r="EK635" s="62"/>
      <c r="EL635" s="62"/>
      <c r="EM635" s="62"/>
      <c r="EN635" s="62"/>
    </row>
    <row r="636" spans="43:144" ht="14.4" x14ac:dyDescent="0.3">
      <c r="AQ636" s="62"/>
      <c r="AR636"/>
      <c r="AS636"/>
      <c r="AT636"/>
      <c r="AU636"/>
      <c r="AV636"/>
      <c r="AW636"/>
      <c r="AX636"/>
      <c r="AY636"/>
      <c r="AZ636"/>
      <c r="BA636"/>
      <c r="BB636"/>
      <c r="BC636"/>
      <c r="BD636"/>
      <c r="BE636" s="62"/>
      <c r="BF636" s="62"/>
      <c r="BG636" s="62"/>
      <c r="BH636" s="62"/>
      <c r="BI636" s="62"/>
      <c r="BJ636" s="62"/>
      <c r="BK636" s="62"/>
      <c r="BL636" s="62"/>
      <c r="BM636" s="62"/>
      <c r="BN636" s="62"/>
      <c r="BO636" s="62"/>
      <c r="BP636" s="62"/>
      <c r="BQ636" s="62"/>
      <c r="BR636" s="62"/>
      <c r="BS636" s="62"/>
      <c r="BT636" s="62"/>
      <c r="BU636" s="62"/>
      <c r="BV636" s="62"/>
      <c r="BW636" s="62"/>
      <c r="BX636" s="62"/>
      <c r="BY636" s="62"/>
      <c r="BZ636" s="62"/>
      <c r="CA636" s="62"/>
      <c r="CB636" s="62"/>
      <c r="CC636" s="62"/>
      <c r="CD636" s="62"/>
      <c r="CE636" s="62"/>
      <c r="CF636" s="62"/>
      <c r="CG636" s="62"/>
      <c r="CH636" s="62"/>
      <c r="CI636" s="62"/>
      <c r="CJ636" s="62"/>
      <c r="CK636" s="62"/>
      <c r="CL636" s="62"/>
      <c r="CM636" s="62"/>
      <c r="CN636" s="62"/>
      <c r="CO636" s="62"/>
      <c r="CP636" s="62"/>
      <c r="CQ636" s="62"/>
      <c r="CR636" s="62"/>
      <c r="CS636" s="62"/>
      <c r="CT636" s="62"/>
      <c r="CU636" s="62"/>
      <c r="CV636" s="62"/>
      <c r="CW636" s="62"/>
      <c r="CX636" s="62"/>
      <c r="CY636" s="62"/>
      <c r="CZ636" s="62"/>
      <c r="DA636" s="62"/>
      <c r="DB636" s="62"/>
      <c r="DC636" s="62"/>
      <c r="DD636" s="62"/>
      <c r="DE636" s="62"/>
      <c r="DF636" s="62"/>
      <c r="DG636" s="62"/>
      <c r="DH636" s="62"/>
      <c r="DI636" s="62"/>
      <c r="DJ636" s="62"/>
      <c r="DK636" s="62"/>
      <c r="DL636" s="62"/>
      <c r="DM636" s="62"/>
      <c r="DN636" s="62"/>
      <c r="DO636" s="62"/>
      <c r="DP636" s="62"/>
      <c r="DQ636" s="62"/>
      <c r="DR636" s="62"/>
      <c r="DS636" s="62"/>
      <c r="DT636" s="62"/>
      <c r="DU636" s="62"/>
      <c r="DV636" s="62"/>
      <c r="DW636" s="62"/>
      <c r="DX636" s="62"/>
      <c r="DY636" s="62"/>
      <c r="DZ636" s="62"/>
      <c r="EA636" s="62"/>
      <c r="EB636" s="62"/>
      <c r="EC636" s="62"/>
      <c r="ED636" s="62"/>
      <c r="EE636" s="62"/>
      <c r="EF636" s="62"/>
      <c r="EG636" s="62"/>
      <c r="EH636" s="62"/>
      <c r="EI636" s="62"/>
      <c r="EJ636" s="62"/>
      <c r="EK636" s="62"/>
      <c r="EL636" s="62"/>
      <c r="EM636" s="62"/>
      <c r="EN636" s="62"/>
    </row>
    <row r="637" spans="43:144" ht="14.4" x14ac:dyDescent="0.3">
      <c r="AQ637" s="62"/>
      <c r="AR637"/>
      <c r="AS637"/>
      <c r="AT637"/>
      <c r="AU637"/>
      <c r="AV637"/>
      <c r="AW637"/>
      <c r="AX637"/>
      <c r="AY637"/>
      <c r="AZ637"/>
      <c r="BA637"/>
      <c r="BB637"/>
      <c r="BC637"/>
      <c r="BD637"/>
      <c r="BE637" s="62"/>
      <c r="BF637" s="62"/>
      <c r="BG637" s="62"/>
      <c r="BH637" s="62"/>
      <c r="BI637" s="62"/>
      <c r="BJ637" s="62"/>
      <c r="BK637" s="62"/>
      <c r="BL637" s="62"/>
      <c r="BM637" s="62"/>
      <c r="BN637" s="62"/>
      <c r="BO637" s="62"/>
      <c r="BP637" s="62"/>
      <c r="BQ637" s="62"/>
      <c r="BR637" s="62"/>
      <c r="BS637" s="62"/>
      <c r="BT637" s="62"/>
      <c r="BU637" s="62"/>
      <c r="BV637" s="62"/>
      <c r="BW637" s="62"/>
      <c r="BX637" s="62"/>
      <c r="BY637" s="62"/>
      <c r="BZ637" s="62"/>
      <c r="CA637" s="62"/>
      <c r="CB637" s="62"/>
      <c r="CC637" s="62"/>
      <c r="CD637" s="62"/>
      <c r="CE637" s="62"/>
      <c r="CF637" s="62"/>
      <c r="CG637" s="62"/>
      <c r="CH637" s="62"/>
      <c r="CI637" s="62"/>
      <c r="CJ637" s="62"/>
      <c r="CK637" s="62"/>
      <c r="CL637" s="62"/>
      <c r="CM637" s="62"/>
      <c r="CN637" s="62"/>
      <c r="CO637" s="62"/>
      <c r="CP637" s="62"/>
      <c r="CQ637" s="62"/>
      <c r="CR637" s="62"/>
      <c r="CS637" s="62"/>
      <c r="CT637" s="62"/>
      <c r="CU637" s="62"/>
      <c r="CV637" s="62"/>
      <c r="CW637" s="62"/>
      <c r="CX637" s="62"/>
      <c r="CY637" s="62"/>
      <c r="CZ637" s="62"/>
      <c r="DA637" s="62"/>
      <c r="DB637" s="62"/>
      <c r="DC637" s="62"/>
      <c r="DD637" s="62"/>
      <c r="DE637" s="62"/>
      <c r="DF637" s="62"/>
      <c r="DG637" s="62"/>
      <c r="DH637" s="62"/>
      <c r="DI637" s="62"/>
      <c r="DJ637" s="62"/>
      <c r="DK637" s="62"/>
      <c r="DL637" s="62"/>
      <c r="DM637" s="62"/>
      <c r="DN637" s="62"/>
      <c r="DO637" s="62"/>
      <c r="DP637" s="62"/>
      <c r="DQ637" s="62"/>
      <c r="DR637" s="62"/>
      <c r="DS637" s="62"/>
      <c r="DT637" s="62"/>
      <c r="DU637" s="62"/>
      <c r="DV637" s="62"/>
      <c r="DW637" s="62"/>
      <c r="DX637" s="62"/>
      <c r="DY637" s="62"/>
      <c r="DZ637" s="62"/>
      <c r="EA637" s="62"/>
      <c r="EB637" s="62"/>
      <c r="EC637" s="62"/>
      <c r="ED637" s="62"/>
      <c r="EE637" s="62"/>
      <c r="EF637" s="62"/>
      <c r="EG637" s="62"/>
      <c r="EH637" s="62"/>
      <c r="EI637" s="62"/>
      <c r="EJ637" s="62"/>
      <c r="EK637" s="62"/>
      <c r="EL637" s="62"/>
      <c r="EM637" s="62"/>
      <c r="EN637" s="62"/>
    </row>
    <row r="638" spans="43:144" ht="14.4" x14ac:dyDescent="0.3">
      <c r="AQ638" s="62"/>
      <c r="AR638"/>
      <c r="AS638"/>
      <c r="AT638"/>
      <c r="AU638"/>
      <c r="AV638"/>
      <c r="AW638"/>
      <c r="AX638"/>
      <c r="AY638"/>
      <c r="AZ638"/>
      <c r="BA638"/>
      <c r="BB638"/>
      <c r="BC638"/>
      <c r="BD638"/>
      <c r="BE638" s="62"/>
      <c r="BF638" s="62"/>
      <c r="BG638" s="62"/>
      <c r="BH638" s="62"/>
      <c r="BI638" s="62"/>
      <c r="BJ638" s="62"/>
      <c r="BK638" s="62"/>
      <c r="BL638" s="62"/>
      <c r="BM638" s="62"/>
      <c r="BN638" s="62"/>
      <c r="BO638" s="62"/>
      <c r="BP638" s="62"/>
      <c r="BQ638" s="62"/>
      <c r="BR638" s="62"/>
      <c r="BS638" s="62"/>
      <c r="BT638" s="62"/>
      <c r="BU638" s="62"/>
      <c r="BV638" s="62"/>
      <c r="BW638" s="62"/>
      <c r="BX638" s="62"/>
      <c r="BY638" s="62"/>
      <c r="BZ638" s="62"/>
      <c r="CA638" s="62"/>
      <c r="CB638" s="62"/>
      <c r="CC638" s="62"/>
      <c r="CD638" s="62"/>
      <c r="CE638" s="62"/>
      <c r="CF638" s="62"/>
      <c r="CG638" s="62"/>
      <c r="CH638" s="62"/>
      <c r="CI638" s="62"/>
      <c r="CJ638" s="62"/>
      <c r="CK638" s="62"/>
      <c r="CL638" s="62"/>
      <c r="CM638" s="62"/>
      <c r="CN638" s="62"/>
      <c r="CO638" s="62"/>
      <c r="CP638" s="62"/>
      <c r="CQ638" s="62"/>
      <c r="CR638" s="62"/>
      <c r="CS638" s="62"/>
      <c r="CT638" s="62"/>
      <c r="CU638" s="62"/>
      <c r="CV638" s="62"/>
      <c r="CW638" s="62"/>
      <c r="CX638" s="62"/>
      <c r="CY638" s="62"/>
      <c r="CZ638" s="62"/>
      <c r="DA638" s="62"/>
      <c r="DB638" s="62"/>
      <c r="DC638" s="62"/>
      <c r="DD638" s="62"/>
      <c r="DE638" s="62"/>
      <c r="DF638" s="62"/>
      <c r="DG638" s="62"/>
      <c r="DH638" s="62"/>
      <c r="DI638" s="62"/>
      <c r="DJ638" s="62"/>
      <c r="DK638" s="62"/>
      <c r="DL638" s="62"/>
      <c r="DM638" s="62"/>
      <c r="DN638" s="62"/>
      <c r="DO638" s="62"/>
      <c r="DP638" s="62"/>
      <c r="DQ638" s="62"/>
      <c r="DR638" s="62"/>
      <c r="DS638" s="62"/>
      <c r="DT638" s="62"/>
      <c r="DU638" s="62"/>
      <c r="DV638" s="62"/>
      <c r="DW638" s="62"/>
      <c r="DX638" s="62"/>
      <c r="DY638" s="62"/>
      <c r="DZ638" s="62"/>
      <c r="EA638" s="62"/>
      <c r="EB638" s="62"/>
      <c r="EC638" s="62"/>
      <c r="ED638" s="62"/>
      <c r="EE638" s="62"/>
      <c r="EF638" s="62"/>
      <c r="EG638" s="62"/>
      <c r="EH638" s="62"/>
      <c r="EI638" s="62"/>
      <c r="EJ638" s="62"/>
      <c r="EK638" s="62"/>
      <c r="EL638" s="62"/>
      <c r="EM638" s="62"/>
      <c r="EN638" s="62"/>
    </row>
    <row r="639" spans="43:144" ht="14.4" x14ac:dyDescent="0.3">
      <c r="AQ639" s="62"/>
      <c r="AR639"/>
      <c r="AS639"/>
      <c r="AT639"/>
      <c r="AU639"/>
      <c r="AV639"/>
      <c r="AW639"/>
      <c r="AX639"/>
      <c r="AY639"/>
      <c r="AZ639"/>
      <c r="BA639"/>
      <c r="BB639"/>
      <c r="BC639"/>
      <c r="BD639"/>
      <c r="BE639" s="62"/>
      <c r="BF639" s="62"/>
      <c r="BG639" s="62"/>
      <c r="BH639" s="62"/>
      <c r="BI639" s="62"/>
      <c r="BJ639" s="62"/>
      <c r="BK639" s="62"/>
      <c r="BL639" s="62"/>
      <c r="BM639" s="62"/>
      <c r="BN639" s="62"/>
      <c r="BO639" s="62"/>
      <c r="BP639" s="62"/>
      <c r="BQ639" s="62"/>
      <c r="BR639" s="62"/>
      <c r="BS639" s="62"/>
      <c r="BT639" s="62"/>
      <c r="BU639" s="62"/>
      <c r="BV639" s="62"/>
      <c r="BW639" s="62"/>
      <c r="BX639" s="62"/>
      <c r="BY639" s="62"/>
      <c r="BZ639" s="62"/>
      <c r="CA639" s="62"/>
      <c r="CB639" s="62"/>
      <c r="CC639" s="62"/>
      <c r="CD639" s="62"/>
      <c r="CE639" s="62"/>
      <c r="CF639" s="62"/>
      <c r="CG639" s="62"/>
      <c r="CH639" s="62"/>
      <c r="CI639" s="62"/>
      <c r="CJ639" s="62"/>
      <c r="CK639" s="62"/>
      <c r="CL639" s="62"/>
      <c r="CM639" s="62"/>
      <c r="CN639" s="62"/>
      <c r="CO639" s="62"/>
      <c r="CP639" s="62"/>
      <c r="CQ639" s="62"/>
      <c r="CR639" s="62"/>
      <c r="CS639" s="62"/>
      <c r="CT639" s="62"/>
      <c r="CU639" s="62"/>
      <c r="CV639" s="62"/>
      <c r="CW639" s="62"/>
      <c r="CX639" s="62"/>
      <c r="CY639" s="62"/>
      <c r="CZ639" s="62"/>
      <c r="DA639" s="62"/>
      <c r="DB639" s="62"/>
      <c r="DC639" s="62"/>
      <c r="DD639" s="62"/>
      <c r="DE639" s="62"/>
      <c r="DF639" s="62"/>
      <c r="DG639" s="62"/>
      <c r="DH639" s="62"/>
      <c r="DI639" s="62"/>
      <c r="DJ639" s="62"/>
      <c r="DK639" s="62"/>
      <c r="DL639" s="62"/>
      <c r="DM639" s="62"/>
      <c r="DN639" s="62"/>
      <c r="DO639" s="62"/>
      <c r="DP639" s="62"/>
      <c r="DQ639" s="62"/>
      <c r="DR639" s="62"/>
      <c r="DS639" s="62"/>
      <c r="DT639" s="62"/>
      <c r="DU639" s="62"/>
      <c r="DV639" s="62"/>
      <c r="DW639" s="62"/>
      <c r="DX639" s="62"/>
      <c r="DY639" s="62"/>
      <c r="DZ639" s="62"/>
      <c r="EA639" s="62"/>
      <c r="EB639" s="62"/>
      <c r="EC639" s="62"/>
      <c r="ED639" s="62"/>
      <c r="EE639" s="62"/>
      <c r="EF639" s="62"/>
      <c r="EG639" s="62"/>
      <c r="EH639" s="62"/>
      <c r="EI639" s="62"/>
      <c r="EJ639" s="62"/>
      <c r="EK639" s="62"/>
      <c r="EL639" s="62"/>
      <c r="EM639" s="62"/>
      <c r="EN639" s="62"/>
    </row>
    <row r="640" spans="43:144" ht="14.4" x14ac:dyDescent="0.3">
      <c r="AQ640" s="62"/>
      <c r="AR640"/>
      <c r="AS640"/>
      <c r="AT640"/>
      <c r="AU640"/>
      <c r="AV640"/>
      <c r="AW640"/>
      <c r="AX640"/>
      <c r="AY640"/>
      <c r="AZ640"/>
      <c r="BA640"/>
      <c r="BB640"/>
      <c r="BC640"/>
      <c r="BD640"/>
      <c r="BE640" s="62"/>
      <c r="BF640" s="62"/>
      <c r="BG640" s="62"/>
      <c r="BH640" s="62"/>
      <c r="BI640" s="62"/>
      <c r="BJ640" s="62"/>
      <c r="BK640" s="62"/>
      <c r="BL640" s="62"/>
      <c r="BM640" s="62"/>
      <c r="BN640" s="62"/>
      <c r="BO640" s="62"/>
      <c r="BP640" s="62"/>
      <c r="BQ640" s="62"/>
      <c r="BR640" s="62"/>
      <c r="BS640" s="62"/>
      <c r="BT640" s="62"/>
      <c r="BU640" s="62"/>
      <c r="BV640" s="62"/>
      <c r="BW640" s="62"/>
      <c r="BX640" s="62"/>
      <c r="BY640" s="62"/>
      <c r="BZ640" s="62"/>
      <c r="CA640" s="62"/>
      <c r="CB640" s="62"/>
      <c r="CC640" s="62"/>
      <c r="CD640" s="62"/>
      <c r="CE640" s="62"/>
      <c r="CF640" s="62"/>
      <c r="CG640" s="62"/>
      <c r="CH640" s="62"/>
      <c r="CI640" s="62"/>
      <c r="CJ640" s="62"/>
      <c r="CK640" s="62"/>
      <c r="CL640" s="62"/>
      <c r="CM640" s="62"/>
      <c r="CN640" s="62"/>
      <c r="CO640" s="62"/>
      <c r="CP640" s="62"/>
      <c r="CQ640" s="62"/>
      <c r="CR640" s="62"/>
      <c r="CS640" s="62"/>
      <c r="CT640" s="62"/>
      <c r="CU640" s="62"/>
      <c r="CV640" s="62"/>
      <c r="CW640" s="62"/>
      <c r="CX640" s="62"/>
      <c r="CY640" s="62"/>
      <c r="CZ640" s="62"/>
      <c r="DA640" s="62"/>
      <c r="DB640" s="62"/>
      <c r="DC640" s="62"/>
      <c r="DD640" s="62"/>
      <c r="DE640" s="62"/>
      <c r="DF640" s="62"/>
      <c r="DG640" s="62"/>
      <c r="DH640" s="62"/>
      <c r="DI640" s="62"/>
      <c r="DJ640" s="62"/>
      <c r="DK640" s="62"/>
      <c r="DL640" s="62"/>
      <c r="DM640" s="62"/>
      <c r="DN640" s="62"/>
      <c r="DO640" s="62"/>
      <c r="DP640" s="62"/>
      <c r="DQ640" s="62"/>
      <c r="DR640" s="62"/>
      <c r="DS640" s="62"/>
      <c r="DT640" s="62"/>
      <c r="DU640" s="62"/>
      <c r="DV640" s="62"/>
      <c r="DW640" s="62"/>
      <c r="DX640" s="62"/>
      <c r="DY640" s="62"/>
      <c r="DZ640" s="62"/>
      <c r="EA640" s="62"/>
      <c r="EB640" s="62"/>
      <c r="EC640" s="62"/>
      <c r="ED640" s="62"/>
      <c r="EE640" s="62"/>
      <c r="EF640" s="62"/>
      <c r="EG640" s="62"/>
      <c r="EH640" s="62"/>
      <c r="EI640" s="62"/>
      <c r="EJ640" s="62"/>
      <c r="EK640" s="62"/>
      <c r="EL640" s="62"/>
      <c r="EM640" s="62"/>
      <c r="EN640" s="62"/>
    </row>
    <row r="641" spans="43:144" ht="14.4" x14ac:dyDescent="0.3">
      <c r="AQ641" s="62"/>
      <c r="AR641"/>
      <c r="AS641"/>
      <c r="AT641"/>
      <c r="AU641"/>
      <c r="AV641"/>
      <c r="AW641"/>
      <c r="AX641"/>
      <c r="AY641"/>
      <c r="AZ641"/>
      <c r="BA641"/>
      <c r="BB641"/>
      <c r="BC641"/>
      <c r="BD641"/>
      <c r="BE641" s="62"/>
      <c r="BF641" s="62"/>
      <c r="BG641" s="62"/>
      <c r="BH641" s="62"/>
      <c r="BI641" s="62"/>
      <c r="BJ641" s="62"/>
      <c r="BK641" s="62"/>
      <c r="BL641" s="62"/>
      <c r="BM641" s="62"/>
      <c r="BN641" s="62"/>
      <c r="BO641" s="62"/>
      <c r="BP641" s="62"/>
      <c r="BQ641" s="62"/>
      <c r="BR641" s="62"/>
      <c r="BS641" s="62"/>
      <c r="BT641" s="62"/>
      <c r="BU641" s="62"/>
      <c r="BV641" s="62"/>
      <c r="BW641" s="62"/>
      <c r="BX641" s="62"/>
      <c r="BY641" s="62"/>
      <c r="BZ641" s="62"/>
      <c r="CA641" s="62"/>
      <c r="CB641" s="62"/>
      <c r="CC641" s="62"/>
      <c r="CD641" s="62"/>
      <c r="CE641" s="62"/>
      <c r="CF641" s="62"/>
      <c r="CG641" s="62"/>
      <c r="CH641" s="62"/>
      <c r="CI641" s="62"/>
      <c r="CJ641" s="62"/>
      <c r="CK641" s="62"/>
      <c r="CL641" s="62"/>
      <c r="CM641" s="62"/>
      <c r="CN641" s="62"/>
      <c r="CO641" s="62"/>
      <c r="CP641" s="62"/>
      <c r="CQ641" s="62"/>
      <c r="CR641" s="62"/>
      <c r="CS641" s="62"/>
      <c r="CT641" s="62"/>
      <c r="CU641" s="62"/>
      <c r="CV641" s="62"/>
      <c r="CW641" s="62"/>
      <c r="CX641" s="62"/>
      <c r="CY641" s="62"/>
      <c r="CZ641" s="62"/>
      <c r="DA641" s="62"/>
      <c r="DB641" s="62"/>
      <c r="DC641" s="62"/>
      <c r="DD641" s="62"/>
      <c r="DE641" s="62"/>
      <c r="DF641" s="62"/>
      <c r="DG641" s="62"/>
      <c r="DH641" s="62"/>
      <c r="DI641" s="62"/>
      <c r="DJ641" s="62"/>
      <c r="DK641" s="62"/>
      <c r="DL641" s="62"/>
      <c r="DM641" s="62"/>
      <c r="DN641" s="62"/>
      <c r="DO641" s="62"/>
      <c r="DP641" s="62"/>
      <c r="DQ641" s="62"/>
      <c r="DR641" s="62"/>
      <c r="DS641" s="62"/>
      <c r="DT641" s="62"/>
      <c r="DU641" s="62"/>
      <c r="DV641" s="62"/>
      <c r="DW641" s="62"/>
      <c r="DX641" s="62"/>
      <c r="DY641" s="62"/>
      <c r="DZ641" s="62"/>
      <c r="EA641" s="62"/>
      <c r="EB641" s="62"/>
      <c r="EC641" s="62"/>
      <c r="ED641" s="62"/>
      <c r="EE641" s="62"/>
      <c r="EF641" s="62"/>
      <c r="EG641" s="62"/>
      <c r="EH641" s="62"/>
      <c r="EI641" s="62"/>
      <c r="EJ641" s="62"/>
      <c r="EK641" s="62"/>
      <c r="EL641" s="62"/>
      <c r="EM641" s="62"/>
      <c r="EN641" s="62"/>
    </row>
    <row r="642" spans="43:144" ht="14.4" x14ac:dyDescent="0.3">
      <c r="AQ642" s="62"/>
      <c r="AR642"/>
      <c r="AS642"/>
      <c r="AT642"/>
      <c r="AU642"/>
      <c r="AV642"/>
      <c r="AW642"/>
      <c r="AX642"/>
      <c r="AY642"/>
      <c r="AZ642"/>
      <c r="BA642"/>
      <c r="BB642"/>
      <c r="BC642"/>
      <c r="BD642"/>
      <c r="BE642" s="62"/>
      <c r="BF642" s="62"/>
      <c r="BG642" s="62"/>
      <c r="BH642" s="62"/>
      <c r="BI642" s="62"/>
      <c r="BJ642" s="62"/>
      <c r="BK642" s="62"/>
      <c r="BL642" s="62"/>
      <c r="BM642" s="62"/>
      <c r="BN642" s="62"/>
      <c r="BO642" s="62"/>
      <c r="BP642" s="62"/>
      <c r="BQ642" s="62"/>
      <c r="BR642" s="62"/>
      <c r="BS642" s="62"/>
      <c r="BT642" s="62"/>
      <c r="BU642" s="62"/>
      <c r="BV642" s="62"/>
      <c r="BW642" s="62"/>
      <c r="BX642" s="62"/>
      <c r="BY642" s="62"/>
      <c r="BZ642" s="62"/>
      <c r="CA642" s="62"/>
      <c r="CB642" s="62"/>
      <c r="CC642" s="62"/>
      <c r="CD642" s="62"/>
      <c r="CE642" s="62"/>
      <c r="CF642" s="62"/>
      <c r="CG642" s="62"/>
      <c r="CH642" s="62"/>
      <c r="CI642" s="62"/>
      <c r="CJ642" s="62"/>
      <c r="CK642" s="62"/>
      <c r="CL642" s="62"/>
      <c r="CM642" s="62"/>
      <c r="CN642" s="62"/>
      <c r="CO642" s="62"/>
      <c r="CP642" s="62"/>
      <c r="CQ642" s="62"/>
      <c r="CR642" s="62"/>
      <c r="CS642" s="62"/>
      <c r="CT642" s="62"/>
      <c r="CU642" s="62"/>
      <c r="CV642" s="62"/>
      <c r="CW642" s="62"/>
      <c r="CX642" s="62"/>
      <c r="CY642" s="62"/>
      <c r="CZ642" s="62"/>
      <c r="DA642" s="62"/>
      <c r="DB642" s="62"/>
      <c r="DC642" s="62"/>
      <c r="DD642" s="62"/>
      <c r="DE642" s="62"/>
      <c r="DF642" s="62"/>
      <c r="DG642" s="62"/>
      <c r="DH642" s="62"/>
      <c r="DI642" s="62"/>
      <c r="DJ642" s="62"/>
      <c r="DK642" s="62"/>
      <c r="DL642" s="62"/>
      <c r="DM642" s="62"/>
      <c r="DN642" s="62"/>
      <c r="DO642" s="62"/>
      <c r="DP642" s="62"/>
      <c r="DQ642" s="62"/>
      <c r="DR642" s="62"/>
      <c r="DS642" s="62"/>
      <c r="DT642" s="62"/>
      <c r="DU642" s="62"/>
      <c r="DV642" s="62"/>
      <c r="DW642" s="62"/>
      <c r="DX642" s="62"/>
      <c r="DY642" s="62"/>
      <c r="DZ642" s="62"/>
      <c r="EA642" s="62"/>
      <c r="EB642" s="62"/>
      <c r="EC642" s="62"/>
      <c r="ED642" s="62"/>
      <c r="EE642" s="62"/>
      <c r="EF642" s="62"/>
      <c r="EG642" s="62"/>
      <c r="EH642" s="62"/>
      <c r="EI642" s="62"/>
      <c r="EJ642" s="62"/>
      <c r="EK642" s="62"/>
      <c r="EL642" s="62"/>
      <c r="EM642" s="62"/>
      <c r="EN642" s="62"/>
    </row>
    <row r="643" spans="43:144" ht="14.4" x14ac:dyDescent="0.3">
      <c r="AQ643" s="62"/>
      <c r="AR643"/>
      <c r="AS643"/>
      <c r="AT643"/>
      <c r="AU643"/>
      <c r="AV643"/>
      <c r="AW643"/>
      <c r="AX643"/>
      <c r="AY643"/>
      <c r="AZ643"/>
      <c r="BA643"/>
      <c r="BB643"/>
      <c r="BC643"/>
      <c r="BD643"/>
      <c r="BE643" s="62"/>
      <c r="BF643" s="62"/>
      <c r="BG643" s="62"/>
      <c r="BH643" s="62"/>
      <c r="BI643" s="62"/>
      <c r="BJ643" s="62"/>
      <c r="BK643" s="62"/>
      <c r="BL643" s="62"/>
      <c r="BM643" s="62"/>
      <c r="BN643" s="62"/>
      <c r="BO643" s="62"/>
      <c r="BP643" s="62"/>
      <c r="BQ643" s="62"/>
      <c r="BR643" s="62"/>
      <c r="BS643" s="62"/>
      <c r="BT643" s="62"/>
      <c r="BU643" s="62"/>
      <c r="BV643" s="62"/>
      <c r="BW643" s="62"/>
      <c r="BX643" s="62"/>
      <c r="BY643" s="62"/>
      <c r="BZ643" s="62"/>
      <c r="CA643" s="62"/>
      <c r="CB643" s="62"/>
      <c r="CC643" s="62"/>
      <c r="CD643" s="62"/>
      <c r="CE643" s="62"/>
      <c r="CF643" s="62"/>
      <c r="CG643" s="62"/>
      <c r="CH643" s="62"/>
      <c r="CI643" s="62"/>
      <c r="CJ643" s="62"/>
      <c r="CK643" s="62"/>
      <c r="CL643" s="62"/>
      <c r="CM643" s="62"/>
      <c r="CN643" s="62"/>
      <c r="CO643" s="62"/>
      <c r="CP643" s="62"/>
      <c r="CQ643" s="62"/>
      <c r="CR643" s="62"/>
      <c r="CS643" s="62"/>
      <c r="CT643" s="62"/>
      <c r="CU643" s="62"/>
      <c r="CV643" s="62"/>
      <c r="CW643" s="62"/>
      <c r="CX643" s="62"/>
      <c r="CY643" s="62"/>
      <c r="CZ643" s="62"/>
      <c r="DA643" s="62"/>
      <c r="DB643" s="62"/>
      <c r="DC643" s="62"/>
      <c r="DD643" s="62"/>
      <c r="DE643" s="62"/>
      <c r="DF643" s="62"/>
      <c r="DG643" s="62"/>
      <c r="DH643" s="62"/>
      <c r="DI643" s="62"/>
      <c r="DJ643" s="62"/>
      <c r="DK643" s="62"/>
      <c r="DL643" s="62"/>
      <c r="DM643" s="62"/>
      <c r="DN643" s="62"/>
      <c r="DO643" s="62"/>
      <c r="DP643" s="62"/>
      <c r="DQ643" s="62"/>
      <c r="DR643" s="62"/>
      <c r="DS643" s="62"/>
      <c r="DT643" s="62"/>
      <c r="DU643" s="62"/>
      <c r="DV643" s="62"/>
      <c r="DW643" s="62"/>
      <c r="DX643" s="62"/>
      <c r="DY643" s="62"/>
      <c r="DZ643" s="62"/>
      <c r="EA643" s="62"/>
      <c r="EB643" s="62"/>
      <c r="EC643" s="62"/>
      <c r="ED643" s="62"/>
      <c r="EE643" s="62"/>
      <c r="EF643" s="62"/>
      <c r="EG643" s="62"/>
      <c r="EH643" s="62"/>
      <c r="EI643" s="62"/>
      <c r="EJ643" s="62"/>
      <c r="EK643" s="62"/>
      <c r="EL643" s="62"/>
      <c r="EM643" s="62"/>
      <c r="EN643" s="62"/>
    </row>
    <row r="644" spans="43:144" ht="14.4" x14ac:dyDescent="0.3">
      <c r="AQ644" s="62"/>
      <c r="AR644"/>
      <c r="AS644"/>
      <c r="AT644"/>
      <c r="AU644"/>
      <c r="AV644"/>
      <c r="AW644"/>
      <c r="AX644"/>
      <c r="AY644"/>
      <c r="AZ644"/>
      <c r="BA644"/>
      <c r="BB644"/>
      <c r="BC644"/>
      <c r="BD644"/>
      <c r="BE644" s="62"/>
      <c r="BF644" s="62"/>
      <c r="BG644" s="62"/>
      <c r="BH644" s="62"/>
      <c r="BI644" s="62"/>
      <c r="BJ644" s="62"/>
      <c r="BK644" s="62"/>
      <c r="BL644" s="62"/>
      <c r="BM644" s="62"/>
      <c r="BN644" s="62"/>
      <c r="BO644" s="62"/>
      <c r="BP644" s="62"/>
      <c r="BQ644" s="62"/>
      <c r="BR644" s="62"/>
      <c r="BS644" s="62"/>
      <c r="BT644" s="62"/>
      <c r="BU644" s="62"/>
      <c r="BV644" s="62"/>
      <c r="BW644" s="62"/>
      <c r="BX644" s="62"/>
      <c r="BY644" s="62"/>
      <c r="BZ644" s="62"/>
      <c r="CA644" s="62"/>
      <c r="CB644" s="62"/>
      <c r="CC644" s="62"/>
      <c r="CD644" s="62"/>
      <c r="CE644" s="62"/>
      <c r="CF644" s="62"/>
      <c r="CG644" s="62"/>
      <c r="CH644" s="62"/>
      <c r="CI644" s="62"/>
      <c r="CJ644" s="62"/>
      <c r="CK644" s="62"/>
      <c r="CL644" s="62"/>
      <c r="CM644" s="62"/>
      <c r="CN644" s="62"/>
      <c r="CO644" s="62"/>
      <c r="CP644" s="62"/>
      <c r="CQ644" s="62"/>
      <c r="CR644" s="62"/>
      <c r="CS644" s="62"/>
      <c r="CT644" s="62"/>
      <c r="CU644" s="62"/>
      <c r="CV644" s="62"/>
      <c r="CW644" s="62"/>
      <c r="CX644" s="62"/>
      <c r="CY644" s="62"/>
      <c r="CZ644" s="62"/>
      <c r="DA644" s="62"/>
      <c r="DB644" s="62"/>
      <c r="DC644" s="62"/>
      <c r="DD644" s="62"/>
      <c r="DE644" s="62"/>
      <c r="DF644" s="62"/>
      <c r="DG644" s="62"/>
      <c r="DH644" s="62"/>
      <c r="DI644" s="62"/>
      <c r="DJ644" s="62"/>
      <c r="DK644" s="62"/>
      <c r="DL644" s="62"/>
      <c r="DM644" s="62"/>
      <c r="DN644" s="62"/>
      <c r="DO644" s="62"/>
      <c r="DP644" s="62"/>
      <c r="DQ644" s="62"/>
      <c r="DR644" s="62"/>
      <c r="DS644" s="62"/>
      <c r="DT644" s="62"/>
      <c r="DU644" s="62"/>
      <c r="DV644" s="62"/>
      <c r="DW644" s="62"/>
      <c r="DX644" s="62"/>
      <c r="DY644" s="62"/>
      <c r="DZ644" s="62"/>
      <c r="EA644" s="62"/>
      <c r="EB644" s="62"/>
      <c r="EC644" s="62"/>
      <c r="ED644" s="62"/>
      <c r="EE644" s="62"/>
      <c r="EF644" s="62"/>
      <c r="EG644" s="62"/>
      <c r="EH644" s="62"/>
      <c r="EI644" s="62"/>
      <c r="EJ644" s="62"/>
      <c r="EK644" s="62"/>
      <c r="EL644" s="62"/>
      <c r="EM644" s="62"/>
      <c r="EN644" s="62"/>
    </row>
    <row r="645" spans="43:144" ht="14.4" x14ac:dyDescent="0.3">
      <c r="AQ645" s="62"/>
      <c r="AR645"/>
      <c r="AS645"/>
      <c r="AT645"/>
      <c r="AU645"/>
      <c r="AV645"/>
      <c r="AW645"/>
      <c r="AX645"/>
      <c r="AY645"/>
      <c r="AZ645"/>
      <c r="BA645"/>
      <c r="BB645"/>
      <c r="BC645"/>
      <c r="BD645"/>
      <c r="BE645" s="62"/>
      <c r="BF645" s="62"/>
      <c r="BG645" s="62"/>
      <c r="BH645" s="62"/>
      <c r="BI645" s="62"/>
      <c r="BJ645" s="62"/>
      <c r="BK645" s="62"/>
      <c r="BL645" s="62"/>
      <c r="BM645" s="62"/>
      <c r="BN645" s="62"/>
      <c r="BO645" s="62"/>
      <c r="BP645" s="62"/>
      <c r="BQ645" s="62"/>
      <c r="BR645" s="62"/>
      <c r="BS645" s="62"/>
      <c r="BT645" s="62"/>
      <c r="BU645" s="62"/>
      <c r="BV645" s="62"/>
      <c r="BW645" s="62"/>
      <c r="BX645" s="62"/>
      <c r="BY645" s="62"/>
      <c r="BZ645" s="62"/>
      <c r="CA645" s="62"/>
      <c r="CB645" s="62"/>
      <c r="CC645" s="62"/>
      <c r="CD645" s="62"/>
      <c r="CE645" s="62"/>
      <c r="CF645" s="62"/>
      <c r="CG645" s="62"/>
      <c r="CH645" s="62"/>
      <c r="CI645" s="62"/>
      <c r="CJ645" s="62"/>
      <c r="CK645" s="62"/>
      <c r="CL645" s="62"/>
      <c r="CM645" s="62"/>
      <c r="CN645" s="62"/>
      <c r="CO645" s="62"/>
      <c r="CP645" s="62"/>
      <c r="CQ645" s="62"/>
      <c r="CR645" s="62"/>
      <c r="CS645" s="62"/>
      <c r="CT645" s="62"/>
      <c r="CU645" s="62"/>
      <c r="CV645" s="62"/>
      <c r="CW645" s="62"/>
      <c r="CX645" s="62"/>
      <c r="CY645" s="62"/>
      <c r="CZ645" s="62"/>
      <c r="DA645" s="62"/>
      <c r="DB645" s="62"/>
      <c r="DC645" s="62"/>
      <c r="DD645" s="62"/>
      <c r="DE645" s="62"/>
      <c r="DF645" s="62"/>
      <c r="DG645" s="62"/>
      <c r="DH645" s="62"/>
      <c r="DI645" s="62"/>
      <c r="DJ645" s="62"/>
      <c r="DK645" s="62"/>
      <c r="DL645" s="62"/>
      <c r="DM645" s="62"/>
      <c r="DN645" s="62"/>
      <c r="DO645" s="62"/>
      <c r="DP645" s="62"/>
      <c r="DQ645" s="62"/>
      <c r="DR645" s="62"/>
      <c r="DS645" s="62"/>
      <c r="DT645" s="62"/>
      <c r="DU645" s="62"/>
      <c r="DV645" s="62"/>
      <c r="DW645" s="62"/>
      <c r="DX645" s="62"/>
      <c r="DY645" s="62"/>
      <c r="DZ645" s="62"/>
      <c r="EA645" s="62"/>
      <c r="EB645" s="62"/>
      <c r="EC645" s="62"/>
      <c r="ED645" s="62"/>
      <c r="EE645" s="62"/>
      <c r="EF645" s="62"/>
      <c r="EG645" s="62"/>
      <c r="EH645" s="62"/>
      <c r="EI645" s="62"/>
      <c r="EJ645" s="62"/>
      <c r="EK645" s="62"/>
      <c r="EL645" s="62"/>
      <c r="EM645" s="62"/>
      <c r="EN645" s="62"/>
    </row>
    <row r="646" spans="43:144" ht="14.4" x14ac:dyDescent="0.3">
      <c r="AQ646" s="62"/>
      <c r="AR646"/>
      <c r="AS646"/>
      <c r="AT646"/>
      <c r="AU646"/>
      <c r="AV646"/>
      <c r="AW646"/>
      <c r="AX646"/>
      <c r="AY646"/>
      <c r="AZ646"/>
      <c r="BA646"/>
      <c r="BB646"/>
      <c r="BC646"/>
      <c r="BD646"/>
      <c r="BE646" s="62"/>
      <c r="BF646" s="62"/>
      <c r="BG646" s="62"/>
      <c r="BH646" s="62"/>
      <c r="BI646" s="62"/>
      <c r="BJ646" s="62"/>
      <c r="BK646" s="62"/>
      <c r="BL646" s="62"/>
      <c r="BM646" s="62"/>
      <c r="BN646" s="62"/>
      <c r="BO646" s="62"/>
      <c r="BP646" s="62"/>
      <c r="BQ646" s="62"/>
      <c r="BR646" s="62"/>
      <c r="BS646" s="62"/>
      <c r="BT646" s="62"/>
      <c r="BU646" s="62"/>
      <c r="BV646" s="62"/>
      <c r="BW646" s="62"/>
      <c r="BX646" s="62"/>
      <c r="BY646" s="62"/>
      <c r="BZ646" s="62"/>
      <c r="CA646" s="62"/>
      <c r="CB646" s="62"/>
      <c r="CC646" s="62"/>
      <c r="CD646" s="62"/>
      <c r="CE646" s="62"/>
      <c r="CF646" s="62"/>
      <c r="CG646" s="62"/>
      <c r="CH646" s="62"/>
      <c r="CI646" s="62"/>
      <c r="CJ646" s="62"/>
      <c r="CK646" s="62"/>
      <c r="CL646" s="62"/>
      <c r="CM646" s="62"/>
      <c r="CN646" s="62"/>
      <c r="CO646" s="62"/>
      <c r="CP646" s="62"/>
      <c r="CQ646" s="62"/>
      <c r="CR646" s="62"/>
      <c r="CS646" s="62"/>
      <c r="CT646" s="62"/>
      <c r="CU646" s="62"/>
      <c r="CV646" s="62"/>
      <c r="CW646" s="62"/>
      <c r="CX646" s="62"/>
      <c r="CY646" s="62"/>
      <c r="CZ646" s="62"/>
      <c r="DA646" s="62"/>
      <c r="DB646" s="62"/>
      <c r="DC646" s="62"/>
      <c r="DD646" s="62"/>
      <c r="DE646" s="62"/>
      <c r="DF646" s="62"/>
      <c r="DG646" s="62"/>
      <c r="DH646" s="62"/>
      <c r="DI646" s="62"/>
      <c r="DJ646" s="62"/>
      <c r="DK646" s="62"/>
      <c r="DL646" s="62"/>
      <c r="DM646" s="62"/>
      <c r="DN646" s="62"/>
      <c r="DO646" s="62"/>
      <c r="DP646" s="62"/>
      <c r="DQ646" s="62"/>
      <c r="DR646" s="62"/>
      <c r="DS646" s="62"/>
      <c r="DT646" s="62"/>
      <c r="DU646" s="62"/>
      <c r="DV646" s="62"/>
      <c r="DW646" s="62"/>
      <c r="DX646" s="62"/>
      <c r="DY646" s="62"/>
      <c r="DZ646" s="62"/>
      <c r="EA646" s="62"/>
      <c r="EB646" s="62"/>
      <c r="EC646" s="62"/>
      <c r="ED646" s="62"/>
      <c r="EE646" s="62"/>
      <c r="EF646" s="62"/>
      <c r="EG646" s="62"/>
      <c r="EH646" s="62"/>
      <c r="EI646" s="62"/>
      <c r="EJ646" s="62"/>
      <c r="EK646" s="62"/>
      <c r="EL646" s="62"/>
      <c r="EM646" s="62"/>
      <c r="EN646" s="62"/>
    </row>
    <row r="647" spans="43:144" ht="14.4" x14ac:dyDescent="0.3">
      <c r="AQ647" s="62"/>
      <c r="AR647"/>
      <c r="AS647"/>
      <c r="AT647"/>
      <c r="AU647"/>
      <c r="AV647"/>
      <c r="AW647"/>
      <c r="AX647"/>
      <c r="AY647"/>
      <c r="AZ647"/>
      <c r="BA647"/>
      <c r="BB647"/>
      <c r="BC647"/>
      <c r="BD647"/>
      <c r="BE647" s="62"/>
      <c r="BF647" s="62"/>
      <c r="BG647" s="62"/>
      <c r="BH647" s="62"/>
      <c r="BI647" s="62"/>
      <c r="BJ647" s="62"/>
      <c r="BK647" s="62"/>
      <c r="BL647" s="62"/>
      <c r="BM647" s="62"/>
      <c r="BN647" s="62"/>
      <c r="BO647" s="62"/>
      <c r="BP647" s="62"/>
      <c r="BQ647" s="62"/>
      <c r="BR647" s="62"/>
      <c r="BS647" s="62"/>
      <c r="BT647" s="62"/>
      <c r="BU647" s="62"/>
      <c r="BV647" s="62"/>
      <c r="BW647" s="62"/>
      <c r="BX647" s="62"/>
      <c r="BY647" s="62"/>
      <c r="BZ647" s="62"/>
      <c r="CA647" s="62"/>
      <c r="CB647" s="62"/>
      <c r="CC647" s="62"/>
      <c r="CD647" s="62"/>
      <c r="CE647" s="62"/>
      <c r="CF647" s="62"/>
      <c r="CG647" s="62"/>
      <c r="CH647" s="62"/>
      <c r="CI647" s="62"/>
      <c r="CJ647" s="62"/>
      <c r="CK647" s="62"/>
      <c r="CL647" s="62"/>
      <c r="CM647" s="62"/>
      <c r="CN647" s="62"/>
      <c r="CO647" s="62"/>
      <c r="CP647" s="62"/>
      <c r="CQ647" s="62"/>
      <c r="CR647" s="62"/>
      <c r="CS647" s="62"/>
      <c r="CT647" s="62"/>
      <c r="CU647" s="62"/>
      <c r="CV647" s="62"/>
      <c r="CW647" s="62"/>
      <c r="CX647" s="62"/>
      <c r="CY647" s="62"/>
      <c r="CZ647" s="62"/>
      <c r="DA647" s="62"/>
      <c r="DB647" s="62"/>
      <c r="DC647" s="62"/>
      <c r="DD647" s="62"/>
      <c r="DE647" s="62"/>
      <c r="DF647" s="62"/>
      <c r="DG647" s="62"/>
      <c r="DH647" s="62"/>
      <c r="DI647" s="62"/>
      <c r="DJ647" s="62"/>
      <c r="DK647" s="62"/>
      <c r="DL647" s="62"/>
      <c r="DM647" s="62"/>
      <c r="DN647" s="62"/>
      <c r="DO647" s="62"/>
      <c r="DP647" s="62"/>
      <c r="DQ647" s="62"/>
      <c r="DR647" s="62"/>
      <c r="DS647" s="62"/>
      <c r="DT647" s="62"/>
      <c r="DU647" s="62"/>
      <c r="DV647" s="62"/>
      <c r="DW647" s="62"/>
      <c r="DX647" s="62"/>
      <c r="DY647" s="62"/>
      <c r="DZ647" s="62"/>
      <c r="EA647" s="62"/>
      <c r="EB647" s="62"/>
      <c r="EC647" s="62"/>
      <c r="ED647" s="62"/>
      <c r="EE647" s="62"/>
      <c r="EF647" s="62"/>
      <c r="EG647" s="62"/>
      <c r="EH647" s="62"/>
      <c r="EI647" s="62"/>
      <c r="EJ647" s="62"/>
      <c r="EK647" s="62"/>
      <c r="EL647" s="62"/>
      <c r="EM647" s="62"/>
      <c r="EN647" s="62"/>
    </row>
    <row r="648" spans="43:144" ht="14.4" x14ac:dyDescent="0.3">
      <c r="AQ648" s="62"/>
      <c r="AR648"/>
      <c r="AS648"/>
      <c r="AT648"/>
      <c r="AU648"/>
      <c r="AV648"/>
      <c r="AW648"/>
      <c r="AX648"/>
      <c r="AY648"/>
      <c r="AZ648"/>
      <c r="BA648"/>
      <c r="BB648"/>
      <c r="BC648"/>
      <c r="BD648"/>
      <c r="BE648" s="62"/>
      <c r="BF648" s="62"/>
      <c r="BG648" s="62"/>
      <c r="BH648" s="62"/>
      <c r="BI648" s="62"/>
      <c r="BJ648" s="62"/>
      <c r="BK648" s="62"/>
      <c r="BL648" s="62"/>
      <c r="BM648" s="62"/>
      <c r="BN648" s="62"/>
      <c r="BO648" s="62"/>
      <c r="BP648" s="62"/>
      <c r="BQ648" s="62"/>
      <c r="BR648" s="62"/>
      <c r="BS648" s="62"/>
      <c r="BT648" s="62"/>
      <c r="BU648" s="62"/>
      <c r="BV648" s="62"/>
      <c r="BW648" s="62"/>
      <c r="BX648" s="62"/>
      <c r="BY648" s="62"/>
      <c r="BZ648" s="62"/>
      <c r="CA648" s="62"/>
      <c r="CB648" s="62"/>
      <c r="CC648" s="62"/>
      <c r="CD648" s="62"/>
      <c r="CE648" s="62"/>
      <c r="CF648" s="62"/>
      <c r="CG648" s="62"/>
      <c r="CH648" s="62"/>
      <c r="CI648" s="62"/>
      <c r="CJ648" s="62"/>
      <c r="CK648" s="62"/>
      <c r="CL648" s="62"/>
      <c r="CM648" s="62"/>
      <c r="CN648" s="62"/>
      <c r="CO648" s="62"/>
      <c r="CP648" s="62"/>
      <c r="CQ648" s="62"/>
      <c r="CR648" s="62"/>
      <c r="CS648" s="62"/>
      <c r="CT648" s="62"/>
      <c r="CU648" s="62"/>
      <c r="CV648" s="62"/>
      <c r="CW648" s="62"/>
      <c r="CX648" s="62"/>
      <c r="CY648" s="62"/>
      <c r="CZ648" s="62"/>
      <c r="DA648" s="62"/>
      <c r="DB648" s="62"/>
      <c r="DC648" s="62"/>
      <c r="DD648" s="62"/>
      <c r="DE648" s="62"/>
      <c r="DF648" s="62"/>
      <c r="DG648" s="62"/>
      <c r="DH648" s="62"/>
      <c r="DI648" s="62"/>
      <c r="DJ648" s="62"/>
      <c r="DK648" s="62"/>
      <c r="DL648" s="62"/>
      <c r="DM648" s="62"/>
      <c r="DN648" s="62"/>
      <c r="DO648" s="62"/>
      <c r="DP648" s="62"/>
      <c r="DQ648" s="62"/>
      <c r="DR648" s="62"/>
      <c r="DS648" s="62"/>
      <c r="DT648" s="62"/>
      <c r="DU648" s="62"/>
      <c r="DV648" s="62"/>
      <c r="DW648" s="62"/>
      <c r="DX648" s="62"/>
      <c r="DY648" s="62"/>
      <c r="DZ648" s="62"/>
      <c r="EA648" s="62"/>
      <c r="EB648" s="62"/>
      <c r="EC648" s="62"/>
      <c r="ED648" s="62"/>
      <c r="EE648" s="62"/>
      <c r="EF648" s="62"/>
      <c r="EG648" s="62"/>
      <c r="EH648" s="62"/>
      <c r="EI648" s="62"/>
      <c r="EJ648" s="62"/>
      <c r="EK648" s="62"/>
      <c r="EL648" s="62"/>
      <c r="EM648" s="62"/>
      <c r="EN648" s="62"/>
    </row>
    <row r="649" spans="43:144" ht="14.4" x14ac:dyDescent="0.3">
      <c r="AQ649" s="62"/>
      <c r="AR649"/>
      <c r="AS649"/>
      <c r="AT649"/>
      <c r="AU649"/>
      <c r="AV649"/>
      <c r="AW649"/>
      <c r="AX649"/>
      <c r="AY649"/>
      <c r="AZ649"/>
      <c r="BA649"/>
      <c r="BB649"/>
      <c r="BC649"/>
      <c r="BD649"/>
      <c r="BE649" s="62"/>
      <c r="BF649" s="62"/>
      <c r="BG649" s="62"/>
      <c r="BH649" s="62"/>
      <c r="BI649" s="62"/>
      <c r="BJ649" s="62"/>
      <c r="BK649" s="62"/>
      <c r="BL649" s="62"/>
      <c r="BM649" s="62"/>
      <c r="BN649" s="62"/>
      <c r="BO649" s="62"/>
      <c r="BP649" s="62"/>
      <c r="BQ649" s="62"/>
      <c r="BR649" s="62"/>
      <c r="BS649" s="62"/>
      <c r="BT649" s="62"/>
      <c r="BU649" s="62"/>
      <c r="BV649" s="62"/>
      <c r="BW649" s="62"/>
      <c r="BX649" s="62"/>
      <c r="BY649" s="62"/>
      <c r="BZ649" s="62"/>
      <c r="CA649" s="62"/>
      <c r="CB649" s="62"/>
      <c r="CC649" s="62"/>
      <c r="CD649" s="62"/>
      <c r="CE649" s="62"/>
      <c r="CF649" s="62"/>
      <c r="CG649" s="62"/>
      <c r="CH649" s="62"/>
      <c r="CI649" s="62"/>
      <c r="CJ649" s="62"/>
      <c r="CK649" s="62"/>
      <c r="CL649" s="62"/>
      <c r="CM649" s="62"/>
      <c r="CN649" s="62"/>
      <c r="CO649" s="62"/>
      <c r="CP649" s="62"/>
      <c r="CQ649" s="62"/>
      <c r="CR649" s="62"/>
      <c r="CS649" s="62"/>
      <c r="CT649" s="62"/>
      <c r="CU649" s="62"/>
      <c r="CV649" s="62"/>
      <c r="CW649" s="62"/>
      <c r="CX649" s="62"/>
      <c r="CY649" s="62"/>
      <c r="CZ649" s="62"/>
      <c r="DA649" s="62"/>
      <c r="DB649" s="62"/>
      <c r="DC649" s="62"/>
      <c r="DD649" s="62"/>
      <c r="DE649" s="62"/>
      <c r="DF649" s="62"/>
      <c r="DG649" s="62"/>
      <c r="DH649" s="62"/>
      <c r="DI649" s="62"/>
      <c r="DJ649" s="62"/>
      <c r="DK649" s="62"/>
      <c r="DL649" s="62"/>
      <c r="DM649" s="62"/>
      <c r="DN649" s="62"/>
      <c r="DO649" s="62"/>
      <c r="DP649" s="62"/>
      <c r="DQ649" s="62"/>
      <c r="DR649" s="62"/>
      <c r="DS649" s="62"/>
      <c r="DT649" s="62"/>
      <c r="DU649" s="62"/>
      <c r="DV649" s="62"/>
      <c r="DW649" s="62"/>
      <c r="DX649" s="62"/>
      <c r="DY649" s="62"/>
      <c r="DZ649" s="62"/>
      <c r="EA649" s="62"/>
      <c r="EB649" s="62"/>
      <c r="EC649" s="62"/>
      <c r="ED649" s="62"/>
      <c r="EE649" s="62"/>
      <c r="EF649" s="62"/>
      <c r="EG649" s="62"/>
      <c r="EH649" s="62"/>
      <c r="EI649" s="62"/>
      <c r="EJ649" s="62"/>
      <c r="EK649" s="62"/>
      <c r="EL649" s="62"/>
      <c r="EM649" s="62"/>
      <c r="EN649" s="62"/>
    </row>
    <row r="650" spans="43:144" ht="14.4" x14ac:dyDescent="0.3">
      <c r="AQ650" s="62"/>
      <c r="AR650"/>
      <c r="AS650"/>
      <c r="AT650"/>
      <c r="AU650"/>
      <c r="AV650"/>
      <c r="AW650"/>
      <c r="AX650"/>
      <c r="AY650"/>
      <c r="AZ650"/>
      <c r="BA650"/>
      <c r="BB650"/>
      <c r="BC650"/>
      <c r="BD650"/>
      <c r="BE650" s="62"/>
      <c r="BF650" s="62"/>
      <c r="BG650" s="62"/>
      <c r="BH650" s="62"/>
      <c r="BI650" s="62"/>
      <c r="BJ650" s="62"/>
      <c r="BK650" s="62"/>
      <c r="BL650" s="62"/>
      <c r="BM650" s="62"/>
      <c r="BN650" s="62"/>
      <c r="BO650" s="62"/>
      <c r="BP650" s="62"/>
      <c r="BQ650" s="62"/>
      <c r="BR650" s="62"/>
      <c r="BS650" s="62"/>
      <c r="BT650" s="62"/>
      <c r="BU650" s="62"/>
      <c r="BV650" s="62"/>
      <c r="BW650" s="62"/>
      <c r="BX650" s="62"/>
      <c r="BY650" s="62"/>
      <c r="BZ650" s="62"/>
      <c r="CA650" s="62"/>
      <c r="CB650" s="62"/>
      <c r="CC650" s="62"/>
      <c r="CD650" s="62"/>
      <c r="CE650" s="62"/>
      <c r="CF650" s="62"/>
      <c r="CG650" s="62"/>
      <c r="CH650" s="62"/>
      <c r="CI650" s="62"/>
      <c r="CJ650" s="62"/>
      <c r="CK650" s="62"/>
      <c r="CL650" s="62"/>
      <c r="CM650" s="62"/>
      <c r="CN650" s="62"/>
      <c r="CO650" s="62"/>
      <c r="CP650" s="62"/>
      <c r="CQ650" s="62"/>
      <c r="CR650" s="62"/>
      <c r="CS650" s="62"/>
      <c r="CT650" s="62"/>
      <c r="CU650" s="62"/>
      <c r="CV650" s="62"/>
      <c r="CW650" s="62"/>
      <c r="CX650" s="62"/>
      <c r="CY650" s="62"/>
      <c r="CZ650" s="62"/>
      <c r="DA650" s="62"/>
      <c r="DB650" s="62"/>
      <c r="DC650" s="62"/>
      <c r="DD650" s="62"/>
      <c r="DE650" s="62"/>
      <c r="DF650" s="62"/>
      <c r="DG650" s="62"/>
      <c r="DH650" s="62"/>
      <c r="DI650" s="62"/>
      <c r="DJ650" s="62"/>
      <c r="DK650" s="62"/>
      <c r="DL650" s="62"/>
      <c r="DM650" s="62"/>
      <c r="DN650" s="62"/>
      <c r="DO650" s="62"/>
      <c r="DP650" s="62"/>
      <c r="DQ650" s="62"/>
      <c r="DR650" s="62"/>
      <c r="DS650" s="62"/>
      <c r="DT650" s="62"/>
      <c r="DU650" s="62"/>
      <c r="DV650" s="62"/>
      <c r="DW650" s="62"/>
      <c r="DX650" s="62"/>
      <c r="DY650" s="62"/>
      <c r="DZ650" s="62"/>
      <c r="EA650" s="62"/>
      <c r="EB650" s="62"/>
      <c r="EC650" s="62"/>
      <c r="ED650" s="62"/>
      <c r="EE650" s="62"/>
      <c r="EF650" s="62"/>
      <c r="EG650" s="62"/>
      <c r="EH650" s="62"/>
      <c r="EI650" s="62"/>
      <c r="EJ650" s="62"/>
      <c r="EK650" s="62"/>
      <c r="EL650" s="62"/>
      <c r="EM650" s="62"/>
      <c r="EN650" s="62"/>
    </row>
    <row r="651" spans="43:144" ht="14.4" x14ac:dyDescent="0.3">
      <c r="AQ651" s="62"/>
      <c r="AR651"/>
      <c r="AS651"/>
      <c r="AT651"/>
      <c r="AU651"/>
      <c r="AV651"/>
      <c r="AW651"/>
      <c r="AX651"/>
      <c r="AY651"/>
      <c r="AZ651"/>
      <c r="BA651"/>
      <c r="BB651"/>
      <c r="BC651"/>
      <c r="BD651"/>
      <c r="BE651" s="62"/>
      <c r="BF651" s="62"/>
      <c r="BG651" s="62"/>
      <c r="BH651" s="62"/>
      <c r="BI651" s="62"/>
      <c r="BJ651" s="62"/>
      <c r="BK651" s="62"/>
      <c r="BL651" s="62"/>
      <c r="BM651" s="62"/>
      <c r="BN651" s="62"/>
      <c r="BO651" s="62"/>
      <c r="BP651" s="62"/>
      <c r="BQ651" s="62"/>
      <c r="BR651" s="62"/>
      <c r="BS651" s="62"/>
      <c r="BT651" s="62"/>
      <c r="BU651" s="62"/>
      <c r="BV651" s="62"/>
      <c r="BW651" s="62"/>
      <c r="BX651" s="62"/>
      <c r="BY651" s="62"/>
      <c r="BZ651" s="62"/>
      <c r="CA651" s="62"/>
      <c r="CB651" s="62"/>
      <c r="CC651" s="62"/>
      <c r="CD651" s="62"/>
      <c r="CE651" s="62"/>
      <c r="CF651" s="62"/>
      <c r="CG651" s="62"/>
      <c r="CH651" s="62"/>
      <c r="CI651" s="62"/>
      <c r="CJ651" s="62"/>
      <c r="CK651" s="62"/>
      <c r="CL651" s="62"/>
      <c r="CM651" s="62"/>
      <c r="CN651" s="62"/>
      <c r="CO651" s="62"/>
      <c r="CP651" s="62"/>
      <c r="CQ651" s="62"/>
      <c r="CR651" s="62"/>
      <c r="CS651" s="62"/>
      <c r="CT651" s="62"/>
      <c r="CU651" s="62"/>
      <c r="CV651" s="62"/>
      <c r="CW651" s="62"/>
      <c r="CX651" s="62"/>
      <c r="CY651" s="62"/>
      <c r="CZ651" s="62"/>
      <c r="DA651" s="62"/>
      <c r="DB651" s="62"/>
      <c r="DC651" s="62"/>
      <c r="DD651" s="62"/>
      <c r="DE651" s="62"/>
      <c r="DF651" s="62"/>
      <c r="DG651" s="62"/>
      <c r="DH651" s="62"/>
      <c r="DI651" s="62"/>
      <c r="DJ651" s="62"/>
      <c r="DK651" s="62"/>
      <c r="DL651" s="62"/>
      <c r="DM651" s="62"/>
      <c r="DN651" s="62"/>
      <c r="DO651" s="62"/>
      <c r="DP651" s="62"/>
      <c r="DQ651" s="62"/>
      <c r="DR651" s="62"/>
      <c r="DS651" s="62"/>
      <c r="DT651" s="62"/>
      <c r="DU651" s="62"/>
      <c r="DV651" s="62"/>
      <c r="DW651" s="62"/>
      <c r="DX651" s="62"/>
      <c r="DY651" s="62"/>
      <c r="DZ651" s="62"/>
      <c r="EA651" s="62"/>
      <c r="EB651" s="62"/>
      <c r="EC651" s="62"/>
      <c r="ED651" s="62"/>
      <c r="EE651" s="62"/>
      <c r="EF651" s="62"/>
      <c r="EG651" s="62"/>
      <c r="EH651" s="62"/>
      <c r="EI651" s="62"/>
      <c r="EJ651" s="62"/>
      <c r="EK651" s="62"/>
      <c r="EL651" s="62"/>
      <c r="EM651" s="62"/>
      <c r="EN651" s="62"/>
    </row>
    <row r="652" spans="43:144" ht="14.4" x14ac:dyDescent="0.3">
      <c r="AQ652" s="62"/>
      <c r="AR652"/>
      <c r="AS652"/>
      <c r="AT652"/>
      <c r="AU652"/>
      <c r="AV652"/>
      <c r="AW652"/>
      <c r="AX652"/>
      <c r="AY652"/>
      <c r="AZ652"/>
      <c r="BA652"/>
      <c r="BB652"/>
      <c r="BC652"/>
      <c r="BD652"/>
      <c r="BE652" s="62"/>
      <c r="BF652" s="62"/>
      <c r="BG652" s="62"/>
      <c r="BH652" s="62"/>
      <c r="BI652" s="62"/>
      <c r="BJ652" s="62"/>
      <c r="BK652" s="62"/>
      <c r="BL652" s="62"/>
      <c r="BM652" s="62"/>
      <c r="BN652" s="62"/>
      <c r="BO652" s="62"/>
      <c r="BP652" s="62"/>
      <c r="BQ652" s="62"/>
      <c r="BR652" s="62"/>
      <c r="BS652" s="62"/>
      <c r="BT652" s="62"/>
      <c r="BU652" s="62"/>
      <c r="BV652" s="62"/>
      <c r="BW652" s="62"/>
      <c r="BX652" s="62"/>
      <c r="BY652" s="62"/>
      <c r="BZ652" s="62"/>
      <c r="CA652" s="62"/>
      <c r="CB652" s="62"/>
      <c r="CC652" s="62"/>
      <c r="CD652" s="62"/>
      <c r="CE652" s="62"/>
      <c r="CF652" s="62"/>
      <c r="CG652" s="62"/>
      <c r="CH652" s="62"/>
      <c r="CI652" s="62"/>
      <c r="CJ652" s="62"/>
      <c r="CK652" s="62"/>
      <c r="CL652" s="62"/>
      <c r="CM652" s="62"/>
      <c r="CN652" s="62"/>
      <c r="CO652" s="62"/>
      <c r="CP652" s="62"/>
      <c r="CQ652" s="62"/>
      <c r="CR652" s="62"/>
      <c r="CS652" s="62"/>
      <c r="CT652" s="62"/>
      <c r="CU652" s="62"/>
      <c r="CV652" s="62"/>
      <c r="CW652" s="62"/>
      <c r="CX652" s="62"/>
      <c r="CY652" s="62"/>
      <c r="CZ652" s="62"/>
      <c r="DA652" s="62"/>
      <c r="DB652" s="62"/>
      <c r="DC652" s="62"/>
      <c r="DD652" s="62"/>
      <c r="DE652" s="62"/>
      <c r="DF652" s="62"/>
      <c r="DG652" s="62"/>
      <c r="DH652" s="62"/>
      <c r="DI652" s="62"/>
      <c r="DJ652" s="62"/>
      <c r="DK652" s="62"/>
      <c r="DL652" s="62"/>
      <c r="DM652" s="62"/>
      <c r="DN652" s="62"/>
      <c r="DO652" s="62"/>
      <c r="DP652" s="62"/>
      <c r="DQ652" s="62"/>
      <c r="DR652" s="62"/>
      <c r="DS652" s="62"/>
      <c r="DT652" s="62"/>
      <c r="DU652" s="62"/>
      <c r="DV652" s="62"/>
      <c r="DW652" s="62"/>
      <c r="DX652" s="62"/>
      <c r="DY652" s="62"/>
      <c r="DZ652" s="62"/>
      <c r="EA652" s="62"/>
      <c r="EB652" s="62"/>
      <c r="EC652" s="62"/>
      <c r="ED652" s="62"/>
      <c r="EE652" s="62"/>
      <c r="EF652" s="62"/>
      <c r="EG652" s="62"/>
      <c r="EH652" s="62"/>
      <c r="EI652" s="62"/>
      <c r="EJ652" s="62"/>
      <c r="EK652" s="62"/>
      <c r="EL652" s="62"/>
      <c r="EM652" s="62"/>
      <c r="EN652" s="62"/>
    </row>
    <row r="653" spans="43:144" ht="14.4" x14ac:dyDescent="0.3">
      <c r="AQ653" s="62"/>
      <c r="AR653"/>
      <c r="AS653"/>
      <c r="AT653"/>
      <c r="AU653"/>
      <c r="AV653"/>
      <c r="AW653"/>
      <c r="AX653"/>
      <c r="AY653"/>
      <c r="AZ653"/>
      <c r="BA653"/>
      <c r="BB653"/>
      <c r="BC653"/>
      <c r="BD653"/>
      <c r="BE653" s="62"/>
      <c r="BF653" s="62"/>
      <c r="BG653" s="62"/>
      <c r="BH653" s="62"/>
      <c r="BI653" s="62"/>
      <c r="BJ653" s="62"/>
      <c r="BK653" s="62"/>
      <c r="BL653" s="62"/>
      <c r="BM653" s="62"/>
      <c r="BN653" s="62"/>
      <c r="BO653" s="62"/>
      <c r="BP653" s="62"/>
      <c r="BQ653" s="62"/>
      <c r="BR653" s="62"/>
      <c r="BS653" s="62"/>
      <c r="BT653" s="62"/>
      <c r="BU653" s="62"/>
      <c r="BV653" s="62"/>
      <c r="BW653" s="62"/>
      <c r="BX653" s="62"/>
      <c r="BY653" s="62"/>
      <c r="BZ653" s="62"/>
      <c r="CA653" s="62"/>
      <c r="CB653" s="62"/>
      <c r="CC653" s="62"/>
      <c r="CD653" s="62"/>
      <c r="CE653" s="62"/>
      <c r="CF653" s="62"/>
      <c r="CG653" s="62"/>
      <c r="CH653" s="62"/>
      <c r="CI653" s="62"/>
      <c r="CJ653" s="62"/>
      <c r="CK653" s="62"/>
      <c r="CL653" s="62"/>
      <c r="CM653" s="62"/>
      <c r="CN653" s="62"/>
      <c r="CO653" s="62"/>
      <c r="CP653" s="62"/>
      <c r="CQ653" s="62"/>
      <c r="CR653" s="62"/>
      <c r="CS653" s="62"/>
      <c r="CT653" s="62"/>
      <c r="CU653" s="62"/>
      <c r="CV653" s="62"/>
      <c r="CW653" s="62"/>
      <c r="CX653" s="62"/>
      <c r="CY653" s="62"/>
      <c r="CZ653" s="62"/>
      <c r="DA653" s="62"/>
      <c r="DB653" s="62"/>
      <c r="DC653" s="62"/>
      <c r="DD653" s="62"/>
      <c r="DE653" s="62"/>
      <c r="DF653" s="62"/>
      <c r="DG653" s="62"/>
      <c r="DH653" s="62"/>
      <c r="DI653" s="62"/>
      <c r="DJ653" s="62"/>
      <c r="DK653" s="62"/>
      <c r="DL653" s="62"/>
      <c r="DM653" s="62"/>
      <c r="DN653" s="62"/>
      <c r="DO653" s="62"/>
      <c r="DP653" s="62"/>
      <c r="DQ653" s="62"/>
      <c r="DR653" s="62"/>
      <c r="DS653" s="62"/>
      <c r="DT653" s="62"/>
      <c r="DU653" s="62"/>
      <c r="DV653" s="62"/>
      <c r="DW653" s="62"/>
      <c r="DX653" s="62"/>
      <c r="DY653" s="62"/>
      <c r="DZ653" s="62"/>
      <c r="EA653" s="62"/>
      <c r="EB653" s="62"/>
      <c r="EC653" s="62"/>
      <c r="ED653" s="62"/>
      <c r="EE653" s="62"/>
      <c r="EF653" s="62"/>
      <c r="EG653" s="62"/>
      <c r="EH653" s="62"/>
      <c r="EI653" s="62"/>
      <c r="EJ653" s="62"/>
      <c r="EK653" s="62"/>
      <c r="EL653" s="62"/>
      <c r="EM653" s="62"/>
      <c r="EN653" s="62"/>
    </row>
    <row r="654" spans="43:144" ht="14.4" x14ac:dyDescent="0.3">
      <c r="AQ654" s="62"/>
      <c r="AR654"/>
      <c r="AS654"/>
      <c r="AT654"/>
      <c r="AU654"/>
      <c r="AV654"/>
      <c r="AW654"/>
      <c r="AX654"/>
      <c r="AY654"/>
      <c r="AZ654"/>
      <c r="BA654"/>
      <c r="BB654"/>
      <c r="BC654"/>
      <c r="BD654"/>
      <c r="BE654" s="62"/>
      <c r="BF654" s="62"/>
      <c r="BG654" s="62"/>
      <c r="BH654" s="62"/>
      <c r="BI654" s="62"/>
      <c r="BJ654" s="62"/>
      <c r="BK654" s="62"/>
      <c r="BL654" s="62"/>
      <c r="BM654" s="62"/>
      <c r="BN654" s="62"/>
      <c r="BO654" s="62"/>
      <c r="BP654" s="62"/>
      <c r="BQ654" s="62"/>
      <c r="BR654" s="62"/>
      <c r="BS654" s="62"/>
      <c r="BT654" s="62"/>
      <c r="BU654" s="62"/>
      <c r="BV654" s="62"/>
      <c r="BW654" s="62"/>
      <c r="BX654" s="62"/>
      <c r="BY654" s="62"/>
      <c r="BZ654" s="62"/>
      <c r="CA654" s="62"/>
      <c r="CB654" s="62"/>
      <c r="CC654" s="62"/>
      <c r="CD654" s="62"/>
      <c r="CE654" s="62"/>
      <c r="CF654" s="62"/>
      <c r="CG654" s="62"/>
      <c r="CH654" s="62"/>
      <c r="CI654" s="62"/>
      <c r="CJ654" s="62"/>
      <c r="CK654" s="62"/>
      <c r="CL654" s="62"/>
      <c r="CM654" s="62"/>
      <c r="CN654" s="62"/>
      <c r="CO654" s="62"/>
      <c r="CP654" s="62"/>
      <c r="CQ654" s="62"/>
      <c r="CR654" s="62"/>
      <c r="CS654" s="62"/>
      <c r="CT654" s="62"/>
      <c r="CU654" s="62"/>
      <c r="CV654" s="62"/>
      <c r="CW654" s="62"/>
      <c r="CX654" s="62"/>
      <c r="CY654" s="62"/>
      <c r="CZ654" s="62"/>
      <c r="DA654" s="62"/>
      <c r="DB654" s="62"/>
      <c r="DC654" s="62"/>
      <c r="DD654" s="62"/>
      <c r="DE654" s="62"/>
      <c r="DF654" s="62"/>
      <c r="DG654" s="62"/>
      <c r="DH654" s="62"/>
      <c r="DI654" s="62"/>
      <c r="DJ654" s="62"/>
      <c r="DK654" s="62"/>
      <c r="DL654" s="62"/>
      <c r="DM654" s="62"/>
      <c r="DN654" s="62"/>
      <c r="DO654" s="62"/>
      <c r="DP654" s="62"/>
      <c r="DQ654" s="62"/>
      <c r="DR654" s="62"/>
      <c r="DS654" s="62"/>
      <c r="DT654" s="62"/>
      <c r="DU654" s="62"/>
      <c r="DV654" s="62"/>
      <c r="DW654" s="62"/>
      <c r="DX654" s="62"/>
      <c r="DY654" s="62"/>
      <c r="DZ654" s="62"/>
      <c r="EA654" s="62"/>
      <c r="EB654" s="62"/>
      <c r="EC654" s="62"/>
      <c r="ED654" s="62"/>
      <c r="EE654" s="62"/>
      <c r="EF654" s="62"/>
      <c r="EG654" s="62"/>
      <c r="EH654" s="62"/>
      <c r="EI654" s="62"/>
      <c r="EJ654" s="62"/>
      <c r="EK654" s="62"/>
      <c r="EL654" s="62"/>
      <c r="EM654" s="62"/>
      <c r="EN654" s="62"/>
    </row>
    <row r="655" spans="43:144" ht="14.4" x14ac:dyDescent="0.3">
      <c r="AQ655" s="62"/>
      <c r="AR655"/>
      <c r="AS655"/>
      <c r="AT655"/>
      <c r="AU655"/>
      <c r="AV655"/>
      <c r="AW655"/>
      <c r="AX655"/>
      <c r="AY655"/>
      <c r="AZ655"/>
      <c r="BA655"/>
      <c r="BB655"/>
      <c r="BC655"/>
      <c r="BD655"/>
      <c r="BE655" s="62"/>
      <c r="BF655" s="62"/>
      <c r="BG655" s="62"/>
      <c r="BH655" s="62"/>
      <c r="BI655" s="62"/>
      <c r="BJ655" s="62"/>
      <c r="BK655" s="62"/>
      <c r="BL655" s="62"/>
      <c r="BM655" s="62"/>
      <c r="BN655" s="62"/>
      <c r="BO655" s="62"/>
      <c r="BP655" s="62"/>
      <c r="BQ655" s="62"/>
      <c r="BR655" s="62"/>
      <c r="BS655" s="62"/>
      <c r="BT655" s="62"/>
      <c r="BU655" s="62"/>
      <c r="BV655" s="62"/>
      <c r="BW655" s="62"/>
      <c r="BX655" s="62"/>
      <c r="BY655" s="62"/>
      <c r="BZ655" s="62"/>
      <c r="CA655" s="62"/>
      <c r="CB655" s="62"/>
      <c r="CC655" s="62"/>
      <c r="CD655" s="62"/>
      <c r="CE655" s="62"/>
      <c r="CF655" s="62"/>
      <c r="CG655" s="62"/>
      <c r="CH655" s="62"/>
      <c r="CI655" s="62"/>
      <c r="CJ655" s="62"/>
      <c r="CK655" s="62"/>
      <c r="CL655" s="62"/>
      <c r="CM655" s="62"/>
      <c r="CN655" s="62"/>
      <c r="CO655" s="62"/>
      <c r="CP655" s="62"/>
      <c r="CQ655" s="62"/>
      <c r="CR655" s="62"/>
      <c r="CS655" s="62"/>
      <c r="CT655" s="62"/>
      <c r="CU655" s="62"/>
      <c r="CV655" s="62"/>
      <c r="CW655" s="62"/>
      <c r="CX655" s="62"/>
      <c r="CY655" s="62"/>
      <c r="CZ655" s="62"/>
      <c r="DA655" s="62"/>
      <c r="DB655" s="62"/>
      <c r="DC655" s="62"/>
      <c r="DD655" s="62"/>
      <c r="DE655" s="62"/>
      <c r="DF655" s="62"/>
      <c r="DG655" s="62"/>
      <c r="DH655" s="62"/>
      <c r="DI655" s="62"/>
      <c r="DJ655" s="62"/>
      <c r="DK655" s="62"/>
      <c r="DL655" s="62"/>
      <c r="DM655" s="62"/>
      <c r="DN655" s="62"/>
      <c r="DO655" s="62"/>
      <c r="DP655" s="62"/>
      <c r="DQ655" s="62"/>
      <c r="DR655" s="62"/>
      <c r="DS655" s="62"/>
      <c r="DT655" s="62"/>
      <c r="DU655" s="62"/>
      <c r="DV655" s="62"/>
      <c r="DW655" s="62"/>
      <c r="DX655" s="62"/>
      <c r="DY655" s="62"/>
      <c r="DZ655" s="62"/>
      <c r="EA655" s="62"/>
      <c r="EB655" s="62"/>
      <c r="EC655" s="62"/>
      <c r="ED655" s="62"/>
      <c r="EE655" s="62"/>
      <c r="EF655" s="62"/>
      <c r="EG655" s="62"/>
      <c r="EH655" s="62"/>
      <c r="EI655" s="62"/>
      <c r="EJ655" s="62"/>
      <c r="EK655" s="62"/>
      <c r="EL655" s="62"/>
      <c r="EM655" s="62"/>
      <c r="EN655" s="62"/>
    </row>
    <row r="656" spans="43:144" ht="14.4" x14ac:dyDescent="0.3">
      <c r="AQ656" s="62"/>
      <c r="AR656"/>
      <c r="AS656"/>
      <c r="AT656"/>
      <c r="AU656"/>
      <c r="AV656"/>
      <c r="AW656"/>
      <c r="AX656"/>
      <c r="AY656"/>
      <c r="AZ656"/>
      <c r="BA656"/>
      <c r="BB656"/>
      <c r="BC656"/>
      <c r="BD656"/>
      <c r="BE656" s="62"/>
      <c r="BF656" s="62"/>
      <c r="BG656" s="62"/>
      <c r="BH656" s="62"/>
      <c r="BI656" s="62"/>
      <c r="BJ656" s="62"/>
      <c r="BK656" s="62"/>
      <c r="BL656" s="62"/>
      <c r="BM656" s="62"/>
      <c r="BN656" s="62"/>
      <c r="BO656" s="62"/>
      <c r="BP656" s="62"/>
      <c r="BQ656" s="62"/>
      <c r="BR656" s="62"/>
      <c r="BS656" s="62"/>
      <c r="BT656" s="62"/>
      <c r="BU656" s="62"/>
      <c r="BV656" s="62"/>
      <c r="BW656" s="62"/>
      <c r="BX656" s="62"/>
      <c r="BY656" s="62"/>
      <c r="BZ656" s="62"/>
      <c r="CA656" s="62"/>
      <c r="CB656" s="62"/>
      <c r="CC656" s="62"/>
      <c r="CD656" s="62"/>
      <c r="CE656" s="62"/>
      <c r="CF656" s="62"/>
      <c r="CG656" s="62"/>
      <c r="CH656" s="62"/>
      <c r="CI656" s="62"/>
      <c r="CJ656" s="62"/>
      <c r="CK656" s="62"/>
      <c r="CL656" s="62"/>
      <c r="CM656" s="62"/>
      <c r="CN656" s="62"/>
      <c r="CO656" s="62"/>
      <c r="CP656" s="62"/>
      <c r="CQ656" s="62"/>
      <c r="CR656" s="62"/>
      <c r="CS656" s="62"/>
      <c r="CT656" s="62"/>
      <c r="CU656" s="62"/>
      <c r="CV656" s="62"/>
      <c r="CW656" s="62"/>
      <c r="CX656" s="62"/>
      <c r="CY656" s="62"/>
      <c r="CZ656" s="62"/>
      <c r="DA656" s="62"/>
      <c r="DB656" s="62"/>
      <c r="DC656" s="62"/>
      <c r="DD656" s="62"/>
      <c r="DE656" s="62"/>
      <c r="DF656" s="62"/>
      <c r="DG656" s="62"/>
      <c r="DH656" s="62"/>
      <c r="DI656" s="62"/>
      <c r="DJ656" s="62"/>
      <c r="DK656" s="62"/>
      <c r="DL656" s="62"/>
      <c r="DM656" s="62"/>
      <c r="DN656" s="62"/>
      <c r="DO656" s="62"/>
      <c r="DP656" s="62"/>
      <c r="DQ656" s="62"/>
      <c r="DR656" s="62"/>
      <c r="DS656" s="62"/>
      <c r="DT656" s="62"/>
      <c r="DU656" s="62"/>
      <c r="DV656" s="62"/>
      <c r="DW656" s="62"/>
      <c r="DX656" s="62"/>
      <c r="DY656" s="62"/>
      <c r="DZ656" s="62"/>
      <c r="EA656" s="62"/>
      <c r="EB656" s="62"/>
      <c r="EC656" s="62"/>
      <c r="ED656" s="62"/>
      <c r="EE656" s="62"/>
      <c r="EF656" s="62"/>
      <c r="EG656" s="62"/>
      <c r="EH656" s="62"/>
      <c r="EI656" s="62"/>
      <c r="EJ656" s="62"/>
      <c r="EK656" s="62"/>
      <c r="EL656" s="62"/>
      <c r="EM656" s="62"/>
      <c r="EN656" s="62"/>
    </row>
    <row r="657" spans="43:144" ht="14.4" x14ac:dyDescent="0.3">
      <c r="AQ657" s="62"/>
      <c r="AR657"/>
      <c r="AS657"/>
      <c r="AT657"/>
      <c r="AU657"/>
      <c r="AV657"/>
      <c r="AW657"/>
      <c r="AX657"/>
      <c r="AY657"/>
      <c r="AZ657"/>
      <c r="BA657"/>
      <c r="BB657"/>
      <c r="BC657"/>
      <c r="BD657"/>
      <c r="BE657" s="62"/>
      <c r="BF657" s="62"/>
      <c r="BG657" s="62"/>
      <c r="BH657" s="62"/>
      <c r="BI657" s="62"/>
      <c r="BJ657" s="62"/>
      <c r="BK657" s="62"/>
      <c r="BL657" s="62"/>
      <c r="BM657" s="62"/>
      <c r="BN657" s="62"/>
      <c r="BO657" s="62"/>
      <c r="BP657" s="62"/>
      <c r="BQ657" s="62"/>
      <c r="BR657" s="62"/>
      <c r="BS657" s="62"/>
      <c r="BT657" s="62"/>
      <c r="BU657" s="62"/>
      <c r="BV657" s="62"/>
      <c r="BW657" s="62"/>
      <c r="BX657" s="62"/>
      <c r="BY657" s="62"/>
      <c r="BZ657" s="62"/>
      <c r="CA657" s="62"/>
      <c r="CB657" s="62"/>
      <c r="CC657" s="62"/>
      <c r="CD657" s="62"/>
      <c r="CE657" s="62"/>
      <c r="CF657" s="62"/>
      <c r="CG657" s="62"/>
      <c r="CH657" s="62"/>
      <c r="CI657" s="62"/>
      <c r="CJ657" s="62"/>
      <c r="CK657" s="62"/>
      <c r="CL657" s="62"/>
      <c r="CM657" s="62"/>
      <c r="CN657" s="62"/>
      <c r="CO657" s="62"/>
      <c r="CP657" s="62"/>
      <c r="CQ657" s="62"/>
      <c r="CR657" s="62"/>
      <c r="CS657" s="62"/>
      <c r="CT657" s="62"/>
      <c r="CU657" s="62"/>
      <c r="CV657" s="62"/>
      <c r="CW657" s="62"/>
      <c r="CX657" s="62"/>
      <c r="CY657" s="62"/>
      <c r="CZ657" s="62"/>
      <c r="DA657" s="62"/>
      <c r="DB657" s="62"/>
      <c r="DC657" s="62"/>
      <c r="DD657" s="62"/>
      <c r="DE657" s="62"/>
      <c r="DF657" s="62"/>
      <c r="DG657" s="62"/>
      <c r="DH657" s="62"/>
      <c r="DI657" s="62"/>
      <c r="DJ657" s="62"/>
      <c r="DK657" s="62"/>
      <c r="DL657" s="62"/>
      <c r="DM657" s="62"/>
      <c r="DN657" s="62"/>
      <c r="DO657" s="62"/>
      <c r="DP657" s="62"/>
      <c r="DQ657" s="62"/>
      <c r="DR657" s="62"/>
      <c r="DS657" s="62"/>
      <c r="DT657" s="62"/>
      <c r="DU657" s="62"/>
      <c r="DV657" s="62"/>
      <c r="DW657" s="62"/>
      <c r="DX657" s="62"/>
      <c r="DY657" s="62"/>
      <c r="DZ657" s="62"/>
      <c r="EA657" s="62"/>
      <c r="EB657" s="62"/>
      <c r="EC657" s="62"/>
      <c r="ED657" s="62"/>
      <c r="EE657" s="62"/>
      <c r="EF657" s="62"/>
      <c r="EG657" s="62"/>
      <c r="EH657" s="62"/>
      <c r="EI657" s="62"/>
      <c r="EJ657" s="62"/>
      <c r="EK657" s="62"/>
      <c r="EL657" s="62"/>
      <c r="EM657" s="62"/>
      <c r="EN657" s="62"/>
    </row>
    <row r="658" spans="43:144" ht="14.4" x14ac:dyDescent="0.3">
      <c r="AQ658" s="62"/>
      <c r="AR658"/>
      <c r="AS658"/>
      <c r="AT658"/>
      <c r="AU658"/>
      <c r="AV658"/>
      <c r="AW658"/>
      <c r="AX658"/>
      <c r="AY658"/>
      <c r="AZ658"/>
      <c r="BA658"/>
      <c r="BB658"/>
      <c r="BC658"/>
      <c r="BD658"/>
      <c r="BE658" s="62"/>
      <c r="BF658" s="62"/>
      <c r="BG658" s="62"/>
      <c r="BH658" s="62"/>
      <c r="BI658" s="62"/>
      <c r="BJ658" s="62"/>
      <c r="BK658" s="62"/>
      <c r="BL658" s="62"/>
      <c r="BM658" s="62"/>
      <c r="BN658" s="62"/>
      <c r="BO658" s="62"/>
      <c r="BP658" s="62"/>
      <c r="BQ658" s="62"/>
      <c r="BR658" s="62"/>
      <c r="BS658" s="62"/>
      <c r="BT658" s="62"/>
      <c r="BU658" s="62"/>
      <c r="BV658" s="62"/>
      <c r="BW658" s="62"/>
      <c r="BX658" s="62"/>
      <c r="BY658" s="62"/>
      <c r="BZ658" s="62"/>
      <c r="CA658" s="62"/>
      <c r="CB658" s="62"/>
      <c r="CC658" s="62"/>
      <c r="CD658" s="62"/>
      <c r="CE658" s="62"/>
      <c r="CF658" s="62"/>
      <c r="CG658" s="62"/>
      <c r="CH658" s="62"/>
      <c r="CI658" s="62"/>
      <c r="CJ658" s="62"/>
      <c r="CK658" s="62"/>
      <c r="CL658" s="62"/>
      <c r="CM658" s="62"/>
      <c r="CN658" s="62"/>
      <c r="CO658" s="62"/>
      <c r="CP658" s="62"/>
      <c r="CQ658" s="62"/>
      <c r="CR658" s="62"/>
      <c r="CS658" s="62"/>
      <c r="CT658" s="62"/>
      <c r="CU658" s="62"/>
      <c r="CV658" s="62"/>
      <c r="CW658" s="62"/>
      <c r="CX658" s="62"/>
      <c r="CY658" s="62"/>
      <c r="CZ658" s="62"/>
      <c r="DA658" s="62"/>
      <c r="DB658" s="62"/>
      <c r="DC658" s="62"/>
      <c r="DD658" s="62"/>
      <c r="DE658" s="62"/>
      <c r="DF658" s="62"/>
      <c r="DG658" s="62"/>
      <c r="DH658" s="62"/>
      <c r="DI658" s="62"/>
      <c r="DJ658" s="62"/>
      <c r="DK658" s="62"/>
      <c r="DL658" s="62"/>
      <c r="DM658" s="62"/>
      <c r="DN658" s="62"/>
      <c r="DO658" s="62"/>
      <c r="DP658" s="62"/>
      <c r="DQ658" s="62"/>
      <c r="DR658" s="62"/>
      <c r="DS658" s="62"/>
      <c r="DT658" s="62"/>
      <c r="DU658" s="62"/>
      <c r="DV658" s="62"/>
      <c r="DW658" s="62"/>
      <c r="DX658" s="62"/>
      <c r="DY658" s="62"/>
      <c r="DZ658" s="62"/>
      <c r="EA658" s="62"/>
      <c r="EB658" s="62"/>
      <c r="EC658" s="62"/>
      <c r="ED658" s="62"/>
      <c r="EE658" s="62"/>
      <c r="EF658" s="62"/>
      <c r="EG658" s="62"/>
      <c r="EH658" s="62"/>
      <c r="EI658" s="62"/>
      <c r="EJ658" s="62"/>
      <c r="EK658" s="62"/>
      <c r="EL658" s="62"/>
      <c r="EM658" s="62"/>
      <c r="EN658" s="62"/>
    </row>
    <row r="659" spans="43:144" ht="14.4" x14ac:dyDescent="0.3">
      <c r="AQ659" s="62"/>
      <c r="AR659"/>
      <c r="AS659"/>
      <c r="AT659"/>
      <c r="AU659"/>
      <c r="AV659"/>
      <c r="AW659"/>
      <c r="AX659"/>
      <c r="AY659"/>
      <c r="AZ659"/>
      <c r="BA659"/>
      <c r="BB659"/>
      <c r="BC659"/>
      <c r="BD659"/>
      <c r="BE659" s="62"/>
      <c r="BF659" s="62"/>
      <c r="BG659" s="62"/>
      <c r="BH659" s="62"/>
      <c r="BI659" s="62"/>
      <c r="BJ659" s="62"/>
      <c r="BK659" s="62"/>
      <c r="BL659" s="62"/>
      <c r="BM659" s="62"/>
      <c r="BN659" s="62"/>
      <c r="BO659" s="62"/>
      <c r="BP659" s="62"/>
      <c r="BQ659" s="62"/>
      <c r="BR659" s="62"/>
      <c r="BS659" s="62"/>
      <c r="BT659" s="62"/>
      <c r="BU659" s="62"/>
      <c r="BV659" s="62"/>
      <c r="BW659" s="62"/>
      <c r="BX659" s="62"/>
      <c r="BY659" s="62"/>
      <c r="BZ659" s="62"/>
      <c r="CA659" s="62"/>
      <c r="CB659" s="62"/>
      <c r="CC659" s="62"/>
      <c r="CD659" s="62"/>
      <c r="CE659" s="62"/>
      <c r="CF659" s="62"/>
      <c r="CG659" s="62"/>
      <c r="CH659" s="62"/>
      <c r="CI659" s="62"/>
      <c r="CJ659" s="62"/>
      <c r="CK659" s="62"/>
      <c r="CL659" s="62"/>
      <c r="CM659" s="62"/>
      <c r="CN659" s="62"/>
      <c r="CO659" s="62"/>
      <c r="CP659" s="62"/>
      <c r="CQ659" s="62"/>
      <c r="CR659" s="62"/>
      <c r="CS659" s="62"/>
      <c r="CT659" s="62"/>
      <c r="CU659" s="62"/>
      <c r="CV659" s="62"/>
      <c r="CW659" s="62"/>
      <c r="CX659" s="62"/>
      <c r="CY659" s="62"/>
      <c r="CZ659" s="62"/>
      <c r="DA659" s="62"/>
      <c r="DB659" s="62"/>
      <c r="DC659" s="62"/>
      <c r="DD659" s="62"/>
      <c r="DE659" s="62"/>
      <c r="DF659" s="62"/>
      <c r="DG659" s="62"/>
      <c r="DH659" s="62"/>
      <c r="DI659" s="62"/>
      <c r="DJ659" s="62"/>
      <c r="DK659" s="62"/>
      <c r="DL659" s="62"/>
      <c r="DM659" s="62"/>
      <c r="DN659" s="62"/>
      <c r="DO659" s="62"/>
      <c r="DP659" s="62"/>
      <c r="DQ659" s="62"/>
      <c r="DR659" s="62"/>
      <c r="DS659" s="62"/>
      <c r="DT659" s="62"/>
      <c r="DU659" s="62"/>
      <c r="DV659" s="62"/>
      <c r="DW659" s="62"/>
      <c r="DX659" s="62"/>
      <c r="DY659" s="62"/>
      <c r="DZ659" s="62"/>
      <c r="EA659" s="62"/>
      <c r="EB659" s="62"/>
      <c r="EC659" s="62"/>
      <c r="ED659" s="62"/>
      <c r="EE659" s="62"/>
      <c r="EF659" s="62"/>
      <c r="EG659" s="62"/>
      <c r="EH659" s="62"/>
      <c r="EI659" s="62"/>
      <c r="EJ659" s="62"/>
      <c r="EK659" s="62"/>
      <c r="EL659" s="62"/>
      <c r="EM659" s="62"/>
      <c r="EN659" s="62"/>
    </row>
    <row r="660" spans="43:144" ht="14.4" x14ac:dyDescent="0.3">
      <c r="AQ660" s="62"/>
      <c r="AR660"/>
      <c r="AS660"/>
      <c r="AT660"/>
      <c r="AU660"/>
      <c r="AV660"/>
      <c r="AW660"/>
      <c r="AX660"/>
      <c r="AY660"/>
      <c r="AZ660"/>
      <c r="BA660"/>
      <c r="BB660"/>
      <c r="BC660"/>
      <c r="BD660"/>
      <c r="BE660" s="62"/>
      <c r="BF660" s="62"/>
      <c r="BG660" s="62"/>
      <c r="BH660" s="62"/>
      <c r="BI660" s="62"/>
      <c r="BJ660" s="62"/>
      <c r="BK660" s="62"/>
      <c r="BL660" s="62"/>
      <c r="BM660" s="62"/>
      <c r="BN660" s="62"/>
      <c r="BO660" s="62"/>
      <c r="BP660" s="62"/>
      <c r="BQ660" s="62"/>
      <c r="BR660" s="62"/>
      <c r="BS660" s="62"/>
      <c r="BT660" s="62"/>
      <c r="BU660" s="62"/>
      <c r="BV660" s="62"/>
      <c r="BW660" s="62"/>
      <c r="BX660" s="62"/>
      <c r="BY660" s="62"/>
      <c r="BZ660" s="62"/>
      <c r="CA660" s="62"/>
      <c r="CB660" s="62"/>
      <c r="CC660" s="62"/>
      <c r="CD660" s="62"/>
      <c r="CE660" s="62"/>
      <c r="CF660" s="62"/>
      <c r="CG660" s="62"/>
      <c r="CH660" s="62"/>
      <c r="CI660" s="62"/>
      <c r="CJ660" s="62"/>
      <c r="CK660" s="62"/>
      <c r="CL660" s="62"/>
      <c r="CM660" s="62"/>
      <c r="CN660" s="62"/>
      <c r="CO660" s="62"/>
      <c r="CP660" s="62"/>
      <c r="CQ660" s="62"/>
      <c r="CR660" s="62"/>
      <c r="CS660" s="62"/>
      <c r="CT660" s="62"/>
      <c r="CU660" s="62"/>
      <c r="CV660" s="62"/>
      <c r="CW660" s="62"/>
      <c r="CX660" s="62"/>
      <c r="CY660" s="62"/>
      <c r="CZ660" s="62"/>
      <c r="DA660" s="62"/>
      <c r="DB660" s="62"/>
      <c r="DC660" s="62"/>
      <c r="DD660" s="62"/>
      <c r="DE660" s="62"/>
      <c r="DF660" s="62"/>
      <c r="DG660" s="62"/>
      <c r="DH660" s="62"/>
      <c r="DI660" s="62"/>
      <c r="DJ660" s="62"/>
      <c r="DK660" s="62"/>
      <c r="DL660" s="62"/>
      <c r="DM660" s="62"/>
      <c r="DN660" s="62"/>
      <c r="DO660" s="62"/>
      <c r="DP660" s="62"/>
      <c r="DQ660" s="62"/>
      <c r="DR660" s="62"/>
      <c r="DS660" s="62"/>
      <c r="DT660" s="62"/>
      <c r="DU660" s="62"/>
      <c r="DV660" s="62"/>
      <c r="DW660" s="62"/>
      <c r="DX660" s="62"/>
      <c r="DY660" s="62"/>
      <c r="DZ660" s="62"/>
      <c r="EA660" s="62"/>
      <c r="EB660" s="62"/>
      <c r="EC660" s="62"/>
      <c r="ED660" s="62"/>
      <c r="EE660" s="62"/>
      <c r="EF660" s="62"/>
      <c r="EG660" s="62"/>
      <c r="EH660" s="62"/>
      <c r="EI660" s="62"/>
      <c r="EJ660" s="62"/>
      <c r="EK660" s="62"/>
      <c r="EL660" s="62"/>
      <c r="EM660" s="62"/>
      <c r="EN660" s="62"/>
    </row>
    <row r="661" spans="43:144" ht="14.4" x14ac:dyDescent="0.3">
      <c r="AQ661" s="62"/>
      <c r="AR661"/>
      <c r="AS661"/>
      <c r="AT661"/>
      <c r="AU661"/>
      <c r="AV661"/>
      <c r="AW661"/>
      <c r="AX661"/>
      <c r="AY661"/>
      <c r="AZ661"/>
      <c r="BA661"/>
      <c r="BB661"/>
      <c r="BC661"/>
      <c r="BD661"/>
      <c r="BE661" s="62"/>
      <c r="BF661" s="62"/>
      <c r="BG661" s="62"/>
      <c r="BH661" s="62"/>
      <c r="BI661" s="62"/>
      <c r="BJ661" s="62"/>
      <c r="BK661" s="62"/>
      <c r="BL661" s="62"/>
      <c r="BM661" s="62"/>
      <c r="BN661" s="62"/>
      <c r="BO661" s="62"/>
      <c r="BP661" s="62"/>
      <c r="BQ661" s="62"/>
      <c r="BR661" s="62"/>
      <c r="BS661" s="62"/>
      <c r="BT661" s="62"/>
      <c r="BU661" s="62"/>
      <c r="BV661" s="62"/>
      <c r="BW661" s="62"/>
      <c r="BX661" s="62"/>
      <c r="BY661" s="62"/>
      <c r="BZ661" s="62"/>
      <c r="CA661" s="62"/>
      <c r="CB661" s="62"/>
      <c r="CC661" s="62"/>
      <c r="CD661" s="62"/>
      <c r="CE661" s="62"/>
      <c r="CF661" s="62"/>
      <c r="CG661" s="62"/>
      <c r="CH661" s="62"/>
      <c r="CI661" s="62"/>
      <c r="CJ661" s="62"/>
      <c r="CK661" s="62"/>
      <c r="CL661" s="62"/>
      <c r="CM661" s="62"/>
      <c r="CN661" s="62"/>
      <c r="CO661" s="62"/>
      <c r="CP661" s="62"/>
      <c r="CQ661" s="62"/>
      <c r="CR661" s="62"/>
      <c r="CS661" s="62"/>
      <c r="CT661" s="62"/>
      <c r="CU661" s="62"/>
      <c r="CV661" s="62"/>
      <c r="CW661" s="62"/>
      <c r="CX661" s="62"/>
      <c r="CY661" s="62"/>
      <c r="CZ661" s="62"/>
      <c r="DA661" s="62"/>
      <c r="DB661" s="62"/>
      <c r="DC661" s="62"/>
      <c r="DD661" s="62"/>
      <c r="DE661" s="62"/>
      <c r="DF661" s="62"/>
      <c r="DG661" s="62"/>
      <c r="DH661" s="62"/>
      <c r="DI661" s="62"/>
      <c r="DJ661" s="62"/>
      <c r="DK661" s="62"/>
      <c r="DL661" s="62"/>
      <c r="DM661" s="62"/>
      <c r="DN661" s="62"/>
      <c r="DO661" s="62"/>
      <c r="DP661" s="62"/>
      <c r="DQ661" s="62"/>
      <c r="DR661" s="62"/>
      <c r="DS661" s="62"/>
      <c r="DT661" s="62"/>
      <c r="DU661" s="62"/>
      <c r="DV661" s="62"/>
      <c r="DW661" s="62"/>
      <c r="DX661" s="62"/>
      <c r="DY661" s="62"/>
      <c r="DZ661" s="62"/>
      <c r="EA661" s="62"/>
      <c r="EB661" s="62"/>
      <c r="EC661" s="62"/>
      <c r="ED661" s="62"/>
      <c r="EE661" s="62"/>
      <c r="EF661" s="62"/>
      <c r="EG661" s="62"/>
      <c r="EH661" s="62"/>
      <c r="EI661" s="62"/>
      <c r="EJ661" s="62"/>
      <c r="EK661" s="62"/>
      <c r="EL661" s="62"/>
      <c r="EM661" s="62"/>
      <c r="EN661" s="62"/>
    </row>
    <row r="662" spans="43:144" ht="14.4" x14ac:dyDescent="0.3">
      <c r="AQ662" s="62"/>
      <c r="AR662"/>
      <c r="AS662"/>
      <c r="AT662"/>
      <c r="AU662"/>
      <c r="AV662"/>
      <c r="AW662"/>
      <c r="AX662"/>
      <c r="AY662"/>
      <c r="AZ662"/>
      <c r="BA662"/>
      <c r="BB662"/>
      <c r="BC662"/>
      <c r="BD662"/>
      <c r="BE662" s="62"/>
      <c r="BF662" s="62"/>
      <c r="BG662" s="62"/>
      <c r="BH662" s="62"/>
      <c r="BI662" s="62"/>
      <c r="BJ662" s="62"/>
      <c r="BK662" s="62"/>
      <c r="BL662" s="62"/>
      <c r="BM662" s="62"/>
      <c r="BN662" s="62"/>
      <c r="BO662" s="62"/>
      <c r="BP662" s="62"/>
      <c r="BQ662" s="62"/>
      <c r="BR662" s="62"/>
      <c r="BS662" s="62"/>
      <c r="BT662" s="62"/>
      <c r="BU662" s="62"/>
      <c r="BV662" s="62"/>
      <c r="BW662" s="62"/>
      <c r="BX662" s="62"/>
      <c r="BY662" s="62"/>
      <c r="BZ662" s="62"/>
      <c r="CA662" s="62"/>
      <c r="CB662" s="62"/>
      <c r="CC662" s="62"/>
      <c r="CD662" s="62"/>
      <c r="CE662" s="62"/>
      <c r="CF662" s="62"/>
      <c r="CG662" s="62"/>
      <c r="CH662" s="62"/>
      <c r="CI662" s="62"/>
      <c r="CJ662" s="62"/>
      <c r="CK662" s="62"/>
      <c r="CL662" s="62"/>
      <c r="CM662" s="62"/>
      <c r="CN662" s="62"/>
      <c r="CO662" s="62"/>
      <c r="CP662" s="62"/>
      <c r="CQ662" s="62"/>
      <c r="CR662" s="62"/>
      <c r="CS662" s="62"/>
      <c r="CT662" s="62"/>
      <c r="CU662" s="62"/>
      <c r="CV662" s="62"/>
      <c r="CW662" s="62"/>
      <c r="CX662" s="62"/>
      <c r="CY662" s="62"/>
      <c r="CZ662" s="62"/>
      <c r="DA662" s="62"/>
      <c r="DB662" s="62"/>
      <c r="DC662" s="62"/>
      <c r="DD662" s="62"/>
      <c r="DE662" s="62"/>
      <c r="DF662" s="62"/>
      <c r="DG662" s="62"/>
      <c r="DH662" s="62"/>
      <c r="DI662" s="62"/>
      <c r="DJ662" s="62"/>
      <c r="DK662" s="62"/>
      <c r="DL662" s="62"/>
      <c r="DM662" s="62"/>
      <c r="DN662" s="62"/>
      <c r="DO662" s="62"/>
      <c r="DP662" s="62"/>
      <c r="DQ662" s="62"/>
      <c r="DR662" s="62"/>
      <c r="DS662" s="62"/>
      <c r="DT662" s="62"/>
      <c r="DU662" s="62"/>
      <c r="DV662" s="62"/>
      <c r="DW662" s="62"/>
      <c r="DX662" s="62"/>
      <c r="DY662" s="62"/>
      <c r="DZ662" s="62"/>
      <c r="EA662" s="62"/>
      <c r="EB662" s="62"/>
      <c r="EC662" s="62"/>
      <c r="ED662" s="62"/>
      <c r="EE662" s="62"/>
      <c r="EF662" s="62"/>
      <c r="EG662" s="62"/>
      <c r="EH662" s="62"/>
      <c r="EI662" s="62"/>
      <c r="EJ662" s="62"/>
      <c r="EK662" s="62"/>
      <c r="EL662" s="62"/>
      <c r="EM662" s="62"/>
      <c r="EN662" s="62"/>
    </row>
    <row r="663" spans="43:144" ht="14.4" x14ac:dyDescent="0.3">
      <c r="AQ663" s="62"/>
      <c r="AR663"/>
      <c r="AS663"/>
      <c r="AT663"/>
      <c r="AU663"/>
      <c r="AV663"/>
      <c r="AW663"/>
      <c r="AX663"/>
      <c r="AY663"/>
      <c r="AZ663"/>
      <c r="BA663"/>
      <c r="BB663"/>
      <c r="BC663"/>
      <c r="BD663"/>
      <c r="BE663" s="62"/>
      <c r="BF663" s="62"/>
      <c r="BG663" s="62"/>
      <c r="BH663" s="62"/>
      <c r="BI663" s="62"/>
      <c r="BJ663" s="62"/>
      <c r="BK663" s="62"/>
      <c r="BL663" s="62"/>
      <c r="BM663" s="62"/>
      <c r="BN663" s="62"/>
      <c r="BO663" s="62"/>
      <c r="BP663" s="62"/>
      <c r="BQ663" s="62"/>
      <c r="BR663" s="62"/>
      <c r="BS663" s="62"/>
      <c r="BT663" s="62"/>
      <c r="BU663" s="62"/>
      <c r="BV663" s="62"/>
      <c r="BW663" s="62"/>
      <c r="BX663" s="62"/>
      <c r="BY663" s="62"/>
      <c r="BZ663" s="62"/>
      <c r="CA663" s="62"/>
      <c r="CB663" s="62"/>
      <c r="CC663" s="62"/>
      <c r="CD663" s="62"/>
      <c r="CE663" s="62"/>
      <c r="CF663" s="62"/>
      <c r="CG663" s="62"/>
      <c r="CH663" s="62"/>
      <c r="CI663" s="62"/>
      <c r="CJ663" s="62"/>
      <c r="CK663" s="62"/>
      <c r="CL663" s="62"/>
      <c r="CM663" s="62"/>
      <c r="CN663" s="62"/>
      <c r="CO663" s="62"/>
      <c r="CP663" s="62"/>
      <c r="CQ663" s="62"/>
      <c r="CR663" s="62"/>
      <c r="CS663" s="62"/>
      <c r="CT663" s="62"/>
      <c r="CU663" s="62"/>
      <c r="CV663" s="62"/>
      <c r="CW663" s="62"/>
      <c r="CX663" s="62"/>
      <c r="CY663" s="62"/>
      <c r="CZ663" s="62"/>
      <c r="DA663" s="62"/>
      <c r="DB663" s="62"/>
      <c r="DC663" s="62"/>
      <c r="DD663" s="62"/>
      <c r="DE663" s="62"/>
      <c r="DF663" s="62"/>
      <c r="DG663" s="62"/>
      <c r="DH663" s="62"/>
      <c r="DI663" s="62"/>
      <c r="DJ663" s="62"/>
      <c r="DK663" s="62"/>
      <c r="DL663" s="62"/>
      <c r="DM663" s="62"/>
      <c r="DN663" s="62"/>
      <c r="DO663" s="62"/>
      <c r="DP663" s="62"/>
      <c r="DQ663" s="62"/>
      <c r="DR663" s="62"/>
      <c r="DS663" s="62"/>
      <c r="DT663" s="62"/>
      <c r="DU663" s="62"/>
      <c r="DV663" s="62"/>
      <c r="DW663" s="62"/>
      <c r="DX663" s="62"/>
      <c r="DY663" s="62"/>
      <c r="DZ663" s="62"/>
      <c r="EA663" s="62"/>
      <c r="EB663" s="62"/>
      <c r="EC663" s="62"/>
      <c r="ED663" s="62"/>
      <c r="EE663" s="62"/>
      <c r="EF663" s="62"/>
      <c r="EG663" s="62"/>
      <c r="EH663" s="62"/>
      <c r="EI663" s="62"/>
      <c r="EJ663" s="62"/>
      <c r="EK663" s="62"/>
      <c r="EL663" s="62"/>
      <c r="EM663" s="62"/>
      <c r="EN663" s="62"/>
    </row>
    <row r="664" spans="43:144" ht="14.4" x14ac:dyDescent="0.3">
      <c r="AQ664" s="62"/>
      <c r="AR664"/>
      <c r="AS664"/>
      <c r="AT664"/>
      <c r="AU664"/>
      <c r="AV664"/>
      <c r="AW664"/>
      <c r="AX664"/>
      <c r="AY664"/>
      <c r="AZ664"/>
      <c r="BA664"/>
      <c r="BB664"/>
      <c r="BC664"/>
      <c r="BD664"/>
      <c r="BE664" s="62"/>
      <c r="BF664" s="62"/>
      <c r="BG664" s="62"/>
      <c r="BH664" s="62"/>
      <c r="BI664" s="62"/>
      <c r="BJ664" s="62"/>
      <c r="BK664" s="62"/>
      <c r="BL664" s="62"/>
      <c r="BM664" s="62"/>
      <c r="BN664" s="62"/>
      <c r="BO664" s="62"/>
      <c r="BP664" s="62"/>
      <c r="BQ664" s="62"/>
      <c r="BR664" s="62"/>
      <c r="BS664" s="62"/>
      <c r="BT664" s="62"/>
      <c r="BU664" s="62"/>
      <c r="BV664" s="62"/>
      <c r="BW664" s="62"/>
      <c r="BX664" s="62"/>
      <c r="BY664" s="62"/>
      <c r="BZ664" s="62"/>
      <c r="CA664" s="62"/>
      <c r="CB664" s="62"/>
      <c r="CC664" s="62"/>
      <c r="CD664" s="62"/>
      <c r="CE664" s="62"/>
      <c r="CF664" s="62"/>
      <c r="CG664" s="62"/>
      <c r="CH664" s="62"/>
      <c r="CI664" s="62"/>
      <c r="CJ664" s="62"/>
      <c r="CK664" s="62"/>
      <c r="CL664" s="62"/>
      <c r="CM664" s="62"/>
      <c r="CN664" s="62"/>
      <c r="CO664" s="62"/>
      <c r="CP664" s="62"/>
      <c r="CQ664" s="62"/>
      <c r="CR664" s="62"/>
      <c r="CS664" s="62"/>
      <c r="CT664" s="62"/>
      <c r="CU664" s="62"/>
      <c r="CV664" s="62"/>
      <c r="CW664" s="62"/>
      <c r="CX664" s="62"/>
      <c r="CY664" s="62"/>
      <c r="CZ664" s="62"/>
      <c r="DA664" s="62"/>
      <c r="DB664" s="62"/>
      <c r="DC664" s="62"/>
      <c r="DD664" s="62"/>
      <c r="DE664" s="62"/>
      <c r="DF664" s="62"/>
      <c r="DG664" s="62"/>
      <c r="DH664" s="62"/>
      <c r="DI664" s="62"/>
      <c r="DJ664" s="62"/>
      <c r="DK664" s="62"/>
      <c r="DL664" s="62"/>
      <c r="DM664" s="62"/>
      <c r="DN664" s="62"/>
      <c r="DO664" s="62"/>
      <c r="DP664" s="62"/>
      <c r="DQ664" s="62"/>
      <c r="DR664" s="62"/>
      <c r="DS664" s="62"/>
      <c r="DT664" s="62"/>
      <c r="DU664" s="62"/>
      <c r="DV664" s="62"/>
      <c r="DW664" s="62"/>
      <c r="DX664" s="62"/>
      <c r="DY664" s="62"/>
      <c r="DZ664" s="62"/>
      <c r="EA664" s="62"/>
      <c r="EB664" s="62"/>
      <c r="EC664" s="62"/>
      <c r="ED664" s="62"/>
      <c r="EE664" s="62"/>
      <c r="EF664" s="62"/>
      <c r="EG664" s="62"/>
      <c r="EH664" s="62"/>
      <c r="EI664" s="62"/>
      <c r="EJ664" s="62"/>
      <c r="EK664" s="62"/>
      <c r="EL664" s="62"/>
      <c r="EM664" s="62"/>
      <c r="EN664" s="62"/>
    </row>
    <row r="665" spans="43:144" ht="14.4" x14ac:dyDescent="0.3">
      <c r="AQ665" s="62"/>
      <c r="AR665"/>
      <c r="AS665"/>
      <c r="AT665"/>
      <c r="AU665"/>
      <c r="AV665"/>
      <c r="AW665"/>
      <c r="AX665"/>
      <c r="AY665"/>
      <c r="AZ665"/>
      <c r="BA665"/>
      <c r="BB665"/>
      <c r="BC665"/>
      <c r="BD665"/>
      <c r="BE665" s="62"/>
      <c r="BF665" s="62"/>
      <c r="BG665" s="62"/>
      <c r="BH665" s="62"/>
      <c r="BI665" s="62"/>
      <c r="BJ665" s="62"/>
      <c r="BK665" s="62"/>
      <c r="BL665" s="62"/>
      <c r="BM665" s="62"/>
      <c r="BN665" s="62"/>
      <c r="BO665" s="62"/>
      <c r="BP665" s="62"/>
      <c r="BQ665" s="62"/>
      <c r="BR665" s="62"/>
      <c r="BS665" s="62"/>
      <c r="BT665" s="62"/>
      <c r="BU665" s="62"/>
      <c r="BV665" s="62"/>
      <c r="BW665" s="62"/>
      <c r="BX665" s="62"/>
      <c r="BY665" s="62"/>
      <c r="BZ665" s="62"/>
      <c r="CA665" s="62"/>
      <c r="CB665" s="62"/>
      <c r="CC665" s="62"/>
      <c r="CD665" s="62"/>
      <c r="CE665" s="62"/>
      <c r="CF665" s="62"/>
      <c r="CG665" s="62"/>
      <c r="CH665" s="62"/>
      <c r="CI665" s="62"/>
      <c r="CJ665" s="62"/>
      <c r="CK665" s="62"/>
      <c r="CL665" s="62"/>
      <c r="CM665" s="62"/>
      <c r="CN665" s="62"/>
      <c r="CO665" s="62"/>
      <c r="CP665" s="62"/>
      <c r="CQ665" s="62"/>
      <c r="CR665" s="62"/>
      <c r="CS665" s="62"/>
      <c r="CT665" s="62"/>
      <c r="CU665" s="62"/>
      <c r="CV665" s="62"/>
      <c r="CW665" s="62"/>
      <c r="CX665" s="62"/>
      <c r="CY665" s="62"/>
      <c r="CZ665" s="62"/>
      <c r="DA665" s="62"/>
      <c r="DB665" s="62"/>
      <c r="DC665" s="62"/>
      <c r="DD665" s="62"/>
      <c r="DE665" s="62"/>
      <c r="DF665" s="62"/>
      <c r="DG665" s="62"/>
      <c r="DH665" s="62"/>
      <c r="DI665" s="62"/>
      <c r="DJ665" s="62"/>
      <c r="DK665" s="62"/>
      <c r="DL665" s="62"/>
      <c r="DM665" s="62"/>
      <c r="DN665" s="62"/>
      <c r="DO665" s="62"/>
      <c r="DP665" s="62"/>
      <c r="DQ665" s="62"/>
      <c r="DR665" s="62"/>
      <c r="DS665" s="62"/>
      <c r="DT665" s="62"/>
      <c r="DU665" s="62"/>
      <c r="DV665" s="62"/>
      <c r="DW665" s="62"/>
      <c r="DX665" s="62"/>
      <c r="DY665" s="62"/>
      <c r="DZ665" s="62"/>
      <c r="EA665" s="62"/>
      <c r="EB665" s="62"/>
      <c r="EC665" s="62"/>
      <c r="ED665" s="62"/>
      <c r="EE665" s="62"/>
      <c r="EF665" s="62"/>
      <c r="EG665" s="62"/>
      <c r="EH665" s="62"/>
      <c r="EI665" s="62"/>
      <c r="EJ665" s="62"/>
      <c r="EK665" s="62"/>
      <c r="EL665" s="62"/>
      <c r="EM665" s="62"/>
      <c r="EN665" s="62"/>
    </row>
    <row r="666" spans="43:144" ht="14.4" x14ac:dyDescent="0.3">
      <c r="AQ666" s="62"/>
      <c r="AR666"/>
      <c r="AS666"/>
      <c r="AT666"/>
      <c r="AU666"/>
      <c r="AV666"/>
      <c r="AW666"/>
      <c r="AX666"/>
      <c r="AY666"/>
      <c r="AZ666"/>
      <c r="BA666"/>
      <c r="BB666"/>
      <c r="BC666"/>
      <c r="BD666"/>
      <c r="BE666" s="62"/>
      <c r="BF666" s="62"/>
      <c r="BG666" s="62"/>
      <c r="BH666" s="62"/>
      <c r="BI666" s="62"/>
      <c r="BJ666" s="62"/>
      <c r="BK666" s="62"/>
      <c r="BL666" s="62"/>
      <c r="BM666" s="62"/>
      <c r="BN666" s="62"/>
      <c r="BO666" s="62"/>
      <c r="BP666" s="62"/>
      <c r="BQ666" s="62"/>
      <c r="BR666" s="62"/>
      <c r="BS666" s="62"/>
      <c r="BT666" s="62"/>
      <c r="BU666" s="62"/>
      <c r="BV666" s="62"/>
      <c r="BW666" s="62"/>
      <c r="BX666" s="62"/>
      <c r="BY666" s="62"/>
      <c r="BZ666" s="62"/>
      <c r="CA666" s="62"/>
      <c r="CB666" s="62"/>
      <c r="CC666" s="62"/>
      <c r="CD666" s="62"/>
      <c r="CE666" s="62"/>
      <c r="CF666" s="62"/>
      <c r="CG666" s="62"/>
      <c r="CH666" s="62"/>
      <c r="CI666" s="62"/>
      <c r="CJ666" s="62"/>
      <c r="CK666" s="62"/>
      <c r="CL666" s="62"/>
      <c r="CM666" s="62"/>
      <c r="CN666" s="62"/>
      <c r="CO666" s="62"/>
      <c r="CP666" s="62"/>
      <c r="CQ666" s="62"/>
      <c r="CR666" s="62"/>
      <c r="CS666" s="62"/>
      <c r="CT666" s="62"/>
      <c r="CU666" s="62"/>
      <c r="CV666" s="62"/>
      <c r="CW666" s="62"/>
      <c r="CX666" s="62"/>
      <c r="CY666" s="62"/>
      <c r="CZ666" s="62"/>
      <c r="DA666" s="62"/>
      <c r="DB666" s="62"/>
      <c r="DC666" s="62"/>
      <c r="DD666" s="62"/>
      <c r="DE666" s="62"/>
      <c r="DF666" s="62"/>
      <c r="DG666" s="62"/>
      <c r="DH666" s="62"/>
      <c r="DI666" s="62"/>
      <c r="DJ666" s="62"/>
      <c r="DK666" s="62"/>
      <c r="DL666" s="62"/>
      <c r="DM666" s="62"/>
      <c r="DN666" s="62"/>
      <c r="DO666" s="62"/>
      <c r="DP666" s="62"/>
      <c r="DQ666" s="62"/>
      <c r="DR666" s="62"/>
      <c r="DS666" s="62"/>
      <c r="DT666" s="62"/>
      <c r="DU666" s="62"/>
      <c r="DV666" s="62"/>
      <c r="DW666" s="62"/>
      <c r="DX666" s="62"/>
      <c r="DY666" s="62"/>
      <c r="DZ666" s="62"/>
      <c r="EA666" s="62"/>
      <c r="EB666" s="62"/>
      <c r="EC666" s="62"/>
      <c r="ED666" s="62"/>
      <c r="EE666" s="62"/>
      <c r="EF666" s="62"/>
      <c r="EG666" s="62"/>
      <c r="EH666" s="62"/>
      <c r="EI666" s="62"/>
      <c r="EJ666" s="62"/>
      <c r="EK666" s="62"/>
      <c r="EL666" s="62"/>
      <c r="EM666" s="62"/>
      <c r="EN666" s="62"/>
    </row>
    <row r="667" spans="43:144" ht="14.4" x14ac:dyDescent="0.3">
      <c r="AQ667" s="62"/>
      <c r="AR667"/>
      <c r="AS667"/>
      <c r="AT667"/>
      <c r="AU667"/>
      <c r="AV667"/>
      <c r="AW667"/>
      <c r="AX667"/>
      <c r="AY667"/>
      <c r="AZ667"/>
      <c r="BA667"/>
      <c r="BB667"/>
      <c r="BC667"/>
      <c r="BD667"/>
      <c r="BE667" s="62"/>
      <c r="BF667" s="62"/>
      <c r="BG667" s="62"/>
      <c r="BH667" s="62"/>
      <c r="BI667" s="62"/>
      <c r="BJ667" s="62"/>
      <c r="BK667" s="62"/>
      <c r="BL667" s="62"/>
      <c r="BM667" s="62"/>
      <c r="BN667" s="62"/>
      <c r="BO667" s="62"/>
      <c r="BP667" s="62"/>
      <c r="BQ667" s="62"/>
      <c r="BR667" s="62"/>
      <c r="BS667" s="62"/>
      <c r="BT667" s="62"/>
      <c r="BU667" s="62"/>
      <c r="BV667" s="62"/>
      <c r="BW667" s="62"/>
      <c r="BX667" s="62"/>
      <c r="BY667" s="62"/>
      <c r="BZ667" s="62"/>
      <c r="CA667" s="62"/>
      <c r="CB667" s="62"/>
      <c r="CC667" s="62"/>
      <c r="CD667" s="62"/>
      <c r="CE667" s="62"/>
      <c r="CF667" s="62"/>
      <c r="CG667" s="62"/>
      <c r="CH667" s="62"/>
      <c r="CI667" s="62"/>
      <c r="CJ667" s="62"/>
      <c r="CK667" s="62"/>
      <c r="CL667" s="62"/>
      <c r="CM667" s="62"/>
      <c r="CN667" s="62"/>
      <c r="CO667" s="62"/>
      <c r="CP667" s="62"/>
      <c r="CQ667" s="62"/>
      <c r="CR667" s="62"/>
      <c r="CS667" s="62"/>
      <c r="CT667" s="62"/>
      <c r="CU667" s="62"/>
      <c r="CV667" s="62"/>
      <c r="CW667" s="62"/>
      <c r="CX667" s="62"/>
      <c r="CY667" s="62"/>
      <c r="CZ667" s="62"/>
      <c r="DA667" s="62"/>
      <c r="DB667" s="62"/>
      <c r="DC667" s="62"/>
      <c r="DD667" s="62"/>
      <c r="DE667" s="62"/>
      <c r="DF667" s="62"/>
      <c r="DG667" s="62"/>
      <c r="DH667" s="62"/>
      <c r="DI667" s="62"/>
      <c r="DJ667" s="62"/>
      <c r="DK667" s="62"/>
      <c r="DL667" s="62"/>
      <c r="DM667" s="62"/>
      <c r="DN667" s="62"/>
      <c r="DO667" s="62"/>
      <c r="DP667" s="62"/>
      <c r="DQ667" s="62"/>
      <c r="DR667" s="62"/>
      <c r="DS667" s="62"/>
      <c r="DT667" s="62"/>
      <c r="DU667" s="62"/>
      <c r="DV667" s="62"/>
      <c r="DW667" s="62"/>
      <c r="DX667" s="62"/>
      <c r="DY667" s="62"/>
      <c r="DZ667" s="62"/>
      <c r="EA667" s="62"/>
      <c r="EB667" s="62"/>
      <c r="EC667" s="62"/>
      <c r="ED667" s="62"/>
      <c r="EE667" s="62"/>
      <c r="EF667" s="62"/>
      <c r="EG667" s="62"/>
      <c r="EH667" s="62"/>
      <c r="EI667" s="62"/>
      <c r="EJ667" s="62"/>
      <c r="EK667" s="62"/>
      <c r="EL667" s="62"/>
      <c r="EM667" s="62"/>
      <c r="EN667" s="62"/>
    </row>
    <row r="668" spans="43:144" ht="14.4" x14ac:dyDescent="0.3">
      <c r="AQ668" s="62"/>
      <c r="AR668"/>
      <c r="AS668"/>
      <c r="AT668"/>
      <c r="AU668"/>
      <c r="AV668"/>
      <c r="AW668"/>
      <c r="AX668"/>
      <c r="AY668"/>
      <c r="AZ668"/>
      <c r="BA668"/>
      <c r="BB668"/>
      <c r="BC668"/>
      <c r="BD668"/>
      <c r="BE668" s="62"/>
      <c r="BF668" s="62"/>
      <c r="BG668" s="62"/>
      <c r="BH668" s="62"/>
      <c r="BI668" s="62"/>
      <c r="BJ668" s="62"/>
      <c r="BK668" s="62"/>
      <c r="BL668" s="62"/>
      <c r="BM668" s="62"/>
      <c r="BN668" s="62"/>
      <c r="BO668" s="62"/>
      <c r="BP668" s="62"/>
      <c r="BQ668" s="62"/>
      <c r="BR668" s="62"/>
      <c r="BS668" s="62"/>
      <c r="BT668" s="62"/>
      <c r="BU668" s="62"/>
      <c r="BV668" s="62"/>
      <c r="BW668" s="62"/>
      <c r="BX668" s="62"/>
      <c r="BY668" s="62"/>
      <c r="BZ668" s="62"/>
      <c r="CA668" s="62"/>
      <c r="CB668" s="62"/>
      <c r="CC668" s="62"/>
      <c r="CD668" s="62"/>
      <c r="CE668" s="62"/>
      <c r="CF668" s="62"/>
      <c r="CG668" s="62"/>
      <c r="CH668" s="62"/>
      <c r="CI668" s="62"/>
      <c r="CJ668" s="62"/>
      <c r="CK668" s="62"/>
      <c r="CL668" s="62"/>
      <c r="CM668" s="62"/>
      <c r="CN668" s="62"/>
      <c r="CO668" s="62"/>
      <c r="CP668" s="62"/>
      <c r="CQ668" s="62"/>
      <c r="CR668" s="62"/>
      <c r="CS668" s="62"/>
      <c r="CT668" s="62"/>
      <c r="CU668" s="62"/>
      <c r="CV668" s="62"/>
      <c r="CW668" s="62"/>
      <c r="CX668" s="62"/>
      <c r="CY668" s="62"/>
      <c r="CZ668" s="62"/>
      <c r="DA668" s="62"/>
      <c r="DB668" s="62"/>
      <c r="DC668" s="62"/>
      <c r="DD668" s="62"/>
      <c r="DE668" s="62"/>
      <c r="DF668" s="62"/>
      <c r="DG668" s="62"/>
      <c r="DH668" s="62"/>
      <c r="DI668" s="62"/>
      <c r="DJ668" s="62"/>
      <c r="DK668" s="62"/>
      <c r="DL668" s="62"/>
      <c r="DM668" s="62"/>
      <c r="DN668" s="62"/>
      <c r="DO668" s="62"/>
      <c r="DP668" s="62"/>
      <c r="DQ668" s="62"/>
      <c r="DR668" s="62"/>
      <c r="DS668" s="62"/>
      <c r="DT668" s="62"/>
      <c r="DU668" s="62"/>
      <c r="DV668" s="62"/>
      <c r="DW668" s="62"/>
      <c r="DX668" s="62"/>
      <c r="DY668" s="62"/>
      <c r="DZ668" s="62"/>
      <c r="EA668" s="62"/>
      <c r="EB668" s="62"/>
      <c r="EC668" s="62"/>
      <c r="ED668" s="62"/>
      <c r="EE668" s="62"/>
      <c r="EF668" s="62"/>
      <c r="EG668" s="62"/>
      <c r="EH668" s="62"/>
      <c r="EI668" s="62"/>
      <c r="EJ668" s="62"/>
      <c r="EK668" s="62"/>
      <c r="EL668" s="62"/>
      <c r="EM668" s="62"/>
      <c r="EN668" s="62"/>
    </row>
    <row r="669" spans="43:144" ht="14.4" x14ac:dyDescent="0.3">
      <c r="AQ669" s="62"/>
      <c r="AR669"/>
      <c r="AS669"/>
      <c r="AT669"/>
      <c r="AU669"/>
      <c r="AV669"/>
      <c r="AW669"/>
      <c r="AX669"/>
      <c r="AY669"/>
      <c r="AZ669"/>
      <c r="BA669"/>
      <c r="BB669"/>
      <c r="BC669"/>
      <c r="BD669"/>
      <c r="BE669" s="62"/>
      <c r="BF669" s="62"/>
      <c r="BG669" s="62"/>
      <c r="BH669" s="62"/>
      <c r="BI669" s="62"/>
      <c r="BJ669" s="62"/>
      <c r="BK669" s="62"/>
      <c r="BL669" s="62"/>
      <c r="BM669" s="62"/>
      <c r="BN669" s="62"/>
      <c r="BO669" s="62"/>
      <c r="BP669" s="62"/>
      <c r="BQ669" s="62"/>
      <c r="BR669" s="62"/>
      <c r="BS669" s="62"/>
      <c r="BT669" s="62"/>
      <c r="BU669" s="62"/>
      <c r="BV669" s="62"/>
      <c r="BW669" s="62"/>
      <c r="BX669" s="62"/>
      <c r="BY669" s="62"/>
      <c r="BZ669" s="62"/>
      <c r="CA669" s="62"/>
      <c r="CB669" s="62"/>
      <c r="CC669" s="62"/>
      <c r="CD669" s="62"/>
      <c r="CE669" s="62"/>
      <c r="CF669" s="62"/>
      <c r="CG669" s="62"/>
      <c r="CH669" s="62"/>
      <c r="CI669" s="62"/>
      <c r="CJ669" s="62"/>
      <c r="CK669" s="62"/>
      <c r="CL669" s="62"/>
      <c r="CM669" s="62"/>
      <c r="CN669" s="62"/>
      <c r="CO669" s="62"/>
      <c r="CP669" s="62"/>
      <c r="CQ669" s="62"/>
      <c r="CR669" s="62"/>
      <c r="CS669" s="62"/>
      <c r="CT669" s="62"/>
      <c r="CU669" s="62"/>
      <c r="CV669" s="62"/>
      <c r="CW669" s="62"/>
      <c r="CX669" s="62"/>
      <c r="CY669" s="62"/>
      <c r="CZ669" s="62"/>
      <c r="DA669" s="62"/>
      <c r="DB669" s="62"/>
      <c r="DC669" s="62"/>
      <c r="DD669" s="62"/>
      <c r="DE669" s="62"/>
      <c r="DF669" s="62"/>
      <c r="DG669" s="62"/>
      <c r="DH669" s="62"/>
      <c r="DI669" s="62"/>
      <c r="DJ669" s="62"/>
      <c r="DK669" s="62"/>
      <c r="DL669" s="62"/>
      <c r="DM669" s="62"/>
      <c r="DN669" s="62"/>
      <c r="DO669" s="62"/>
      <c r="DP669" s="62"/>
      <c r="DQ669" s="62"/>
      <c r="DR669" s="62"/>
      <c r="DS669" s="62"/>
      <c r="DT669" s="62"/>
      <c r="DU669" s="62"/>
      <c r="DV669" s="62"/>
      <c r="DW669" s="62"/>
      <c r="DX669" s="62"/>
      <c r="DY669" s="62"/>
      <c r="DZ669" s="62"/>
      <c r="EA669" s="62"/>
      <c r="EB669" s="62"/>
      <c r="EC669" s="62"/>
      <c r="ED669" s="62"/>
      <c r="EE669" s="62"/>
      <c r="EF669" s="62"/>
      <c r="EG669" s="62"/>
      <c r="EH669" s="62"/>
      <c r="EI669" s="62"/>
      <c r="EJ669" s="62"/>
      <c r="EK669" s="62"/>
      <c r="EL669" s="62"/>
      <c r="EM669" s="62"/>
      <c r="EN669" s="62"/>
    </row>
    <row r="670" spans="43:144" ht="14.4" x14ac:dyDescent="0.3">
      <c r="AQ670" s="62"/>
      <c r="AR670"/>
      <c r="AS670"/>
      <c r="AT670"/>
      <c r="AU670"/>
      <c r="AV670"/>
      <c r="AW670"/>
      <c r="AX670"/>
      <c r="AY670"/>
      <c r="AZ670"/>
      <c r="BA670"/>
      <c r="BB670"/>
      <c r="BC670"/>
      <c r="BD670"/>
      <c r="BE670" s="62"/>
      <c r="BF670" s="62"/>
      <c r="BG670" s="62"/>
      <c r="BH670" s="62"/>
      <c r="BI670" s="62"/>
      <c r="BJ670" s="62"/>
      <c r="BK670" s="62"/>
      <c r="BL670" s="62"/>
      <c r="BM670" s="62"/>
      <c r="BN670" s="62"/>
      <c r="BO670" s="62"/>
      <c r="BP670" s="62"/>
      <c r="BQ670" s="62"/>
      <c r="BR670" s="62"/>
      <c r="BS670" s="62"/>
      <c r="BT670" s="62"/>
      <c r="BU670" s="62"/>
      <c r="BV670" s="62"/>
      <c r="BW670" s="62"/>
      <c r="BX670" s="62"/>
      <c r="BY670" s="62"/>
      <c r="BZ670" s="62"/>
      <c r="CA670" s="62"/>
      <c r="CB670" s="62"/>
      <c r="CC670" s="62"/>
      <c r="CD670" s="62"/>
      <c r="CE670" s="62"/>
      <c r="CF670" s="62"/>
      <c r="CG670" s="62"/>
      <c r="CH670" s="62"/>
      <c r="CI670" s="62"/>
      <c r="CJ670" s="62"/>
      <c r="CK670" s="62"/>
      <c r="CL670" s="62"/>
      <c r="CM670" s="62"/>
      <c r="CN670" s="62"/>
      <c r="CO670" s="62"/>
      <c r="CP670" s="62"/>
      <c r="CQ670" s="62"/>
      <c r="CR670" s="62"/>
      <c r="CS670" s="62"/>
      <c r="CT670" s="62"/>
      <c r="CU670" s="62"/>
      <c r="CV670" s="62"/>
      <c r="CW670" s="62"/>
      <c r="CX670" s="62"/>
      <c r="CY670" s="62"/>
      <c r="CZ670" s="62"/>
      <c r="DA670" s="62"/>
      <c r="DB670" s="62"/>
      <c r="DC670" s="62"/>
      <c r="DD670" s="62"/>
      <c r="DE670" s="62"/>
      <c r="DF670" s="62"/>
      <c r="DG670" s="62"/>
      <c r="DH670" s="62"/>
      <c r="DI670" s="62"/>
      <c r="DJ670" s="62"/>
      <c r="DK670" s="62"/>
      <c r="DL670" s="62"/>
      <c r="DM670" s="62"/>
      <c r="DN670" s="62"/>
      <c r="DO670" s="62"/>
      <c r="DP670" s="62"/>
      <c r="DQ670" s="62"/>
      <c r="DR670" s="62"/>
      <c r="DS670" s="62"/>
      <c r="DT670" s="62"/>
      <c r="DU670" s="62"/>
      <c r="DV670" s="62"/>
      <c r="DW670" s="62"/>
      <c r="DX670" s="62"/>
      <c r="DY670" s="62"/>
      <c r="DZ670" s="62"/>
      <c r="EA670" s="62"/>
      <c r="EB670" s="62"/>
      <c r="EC670" s="62"/>
      <c r="ED670" s="62"/>
      <c r="EE670" s="62"/>
      <c r="EF670" s="62"/>
      <c r="EG670" s="62"/>
      <c r="EH670" s="62"/>
      <c r="EI670" s="62"/>
      <c r="EJ670" s="62"/>
      <c r="EK670" s="62"/>
      <c r="EL670" s="62"/>
      <c r="EM670" s="62"/>
      <c r="EN670" s="62"/>
    </row>
    <row r="671" spans="43:144" ht="14.4" x14ac:dyDescent="0.3">
      <c r="AQ671" s="62"/>
      <c r="AR671"/>
      <c r="AS671"/>
      <c r="AT671"/>
      <c r="AU671"/>
      <c r="AV671"/>
      <c r="AW671"/>
      <c r="AX671"/>
      <c r="AY671"/>
      <c r="AZ671"/>
      <c r="BA671"/>
      <c r="BB671"/>
      <c r="BC671"/>
      <c r="BD671"/>
      <c r="BE671" s="62"/>
      <c r="BF671" s="62"/>
      <c r="BG671" s="62"/>
      <c r="BH671" s="62"/>
      <c r="BI671" s="62"/>
      <c r="BJ671" s="62"/>
      <c r="BK671" s="62"/>
      <c r="BL671" s="62"/>
      <c r="BM671" s="62"/>
      <c r="BN671" s="62"/>
      <c r="BO671" s="62"/>
      <c r="BP671" s="62"/>
      <c r="BQ671" s="62"/>
      <c r="BR671" s="62"/>
      <c r="BS671" s="62"/>
      <c r="BT671" s="62"/>
      <c r="BU671" s="62"/>
      <c r="BV671" s="62"/>
      <c r="BW671" s="62"/>
      <c r="BX671" s="62"/>
      <c r="BY671" s="62"/>
      <c r="BZ671" s="62"/>
      <c r="CA671" s="62"/>
      <c r="CB671" s="62"/>
      <c r="CC671" s="62"/>
      <c r="CD671" s="62"/>
      <c r="CE671" s="62"/>
      <c r="CF671" s="62"/>
      <c r="CG671" s="62"/>
      <c r="CH671" s="62"/>
      <c r="CI671" s="62"/>
      <c r="CJ671" s="62"/>
      <c r="CK671" s="62"/>
      <c r="CL671" s="62"/>
      <c r="CM671" s="62"/>
      <c r="CN671" s="62"/>
      <c r="CO671" s="62"/>
      <c r="CP671" s="62"/>
      <c r="CQ671" s="62"/>
      <c r="CR671" s="62"/>
      <c r="CS671" s="62"/>
      <c r="CT671" s="62"/>
      <c r="CU671" s="62"/>
      <c r="CV671" s="62"/>
      <c r="CW671" s="62"/>
      <c r="CX671" s="62"/>
      <c r="CY671" s="62"/>
      <c r="CZ671" s="62"/>
      <c r="DA671" s="62"/>
      <c r="DB671" s="62"/>
      <c r="DC671" s="62"/>
      <c r="DD671" s="62"/>
      <c r="DE671" s="62"/>
      <c r="DF671" s="62"/>
      <c r="DG671" s="62"/>
      <c r="DH671" s="62"/>
      <c r="DI671" s="62"/>
      <c r="DJ671" s="62"/>
      <c r="DK671" s="62"/>
      <c r="DL671" s="62"/>
      <c r="DM671" s="62"/>
      <c r="DN671" s="62"/>
      <c r="DO671" s="62"/>
      <c r="DP671" s="62"/>
      <c r="DQ671" s="62"/>
      <c r="DR671" s="62"/>
      <c r="DS671" s="62"/>
      <c r="DT671" s="62"/>
      <c r="DU671" s="62"/>
      <c r="DV671" s="62"/>
      <c r="DW671" s="62"/>
      <c r="DX671" s="62"/>
      <c r="DY671" s="62"/>
      <c r="DZ671" s="62"/>
      <c r="EA671" s="62"/>
      <c r="EB671" s="62"/>
      <c r="EC671" s="62"/>
      <c r="ED671" s="62"/>
      <c r="EE671" s="62"/>
      <c r="EF671" s="62"/>
      <c r="EG671" s="62"/>
      <c r="EH671" s="62"/>
      <c r="EI671" s="62"/>
      <c r="EJ671" s="62"/>
      <c r="EK671" s="62"/>
      <c r="EL671" s="62"/>
      <c r="EM671" s="62"/>
      <c r="EN671" s="62"/>
    </row>
    <row r="672" spans="43:144" ht="14.4" x14ac:dyDescent="0.3">
      <c r="AQ672" s="62"/>
      <c r="AR672"/>
      <c r="AS672"/>
      <c r="AT672"/>
      <c r="AU672"/>
      <c r="AV672"/>
      <c r="AW672"/>
      <c r="AX672"/>
      <c r="AY672"/>
      <c r="AZ672"/>
      <c r="BA672"/>
      <c r="BB672"/>
      <c r="BC672"/>
      <c r="BD672"/>
      <c r="BE672" s="62"/>
      <c r="BF672" s="62"/>
      <c r="BG672" s="62"/>
      <c r="BH672" s="62"/>
      <c r="BI672" s="62"/>
      <c r="BJ672" s="62"/>
      <c r="BK672" s="62"/>
      <c r="BL672" s="62"/>
      <c r="BM672" s="62"/>
      <c r="BN672" s="62"/>
      <c r="BO672" s="62"/>
      <c r="BP672" s="62"/>
      <c r="BQ672" s="62"/>
      <c r="BR672" s="62"/>
      <c r="BS672" s="62"/>
      <c r="BT672" s="62"/>
      <c r="BU672" s="62"/>
      <c r="BV672" s="62"/>
      <c r="BW672" s="62"/>
      <c r="BX672" s="62"/>
      <c r="BY672" s="62"/>
      <c r="BZ672" s="62"/>
      <c r="CA672" s="62"/>
      <c r="CB672" s="62"/>
      <c r="CC672" s="62"/>
      <c r="CD672" s="62"/>
      <c r="CE672" s="62"/>
      <c r="CF672" s="62"/>
      <c r="CG672" s="62"/>
      <c r="CH672" s="62"/>
      <c r="CI672" s="62"/>
      <c r="CJ672" s="62"/>
      <c r="CK672" s="62"/>
      <c r="CL672" s="62"/>
      <c r="CM672" s="62"/>
      <c r="CN672" s="62"/>
      <c r="CO672" s="62"/>
      <c r="CP672" s="62"/>
      <c r="CQ672" s="62"/>
      <c r="CR672" s="62"/>
      <c r="CS672" s="62"/>
      <c r="CT672" s="62"/>
      <c r="CU672" s="62"/>
      <c r="CV672" s="62"/>
      <c r="CW672" s="62"/>
      <c r="CX672" s="62"/>
      <c r="CY672" s="62"/>
      <c r="CZ672" s="62"/>
      <c r="DA672" s="62"/>
      <c r="DB672" s="62"/>
      <c r="DC672" s="62"/>
      <c r="DD672" s="62"/>
      <c r="DE672" s="62"/>
      <c r="DF672" s="62"/>
      <c r="DG672" s="62"/>
      <c r="DH672" s="62"/>
      <c r="DI672" s="62"/>
      <c r="DJ672" s="62"/>
      <c r="DK672" s="62"/>
      <c r="DL672" s="62"/>
      <c r="DM672" s="62"/>
      <c r="DN672" s="62"/>
      <c r="DO672" s="62"/>
      <c r="DP672" s="62"/>
      <c r="DQ672" s="62"/>
      <c r="DR672" s="62"/>
      <c r="DS672" s="62"/>
      <c r="DT672" s="62"/>
      <c r="DU672" s="62"/>
      <c r="DV672" s="62"/>
      <c r="DW672" s="62"/>
      <c r="DX672" s="62"/>
      <c r="DY672" s="62"/>
      <c r="DZ672" s="62"/>
      <c r="EA672" s="62"/>
      <c r="EB672" s="62"/>
      <c r="EC672" s="62"/>
      <c r="ED672" s="62"/>
      <c r="EE672" s="62"/>
      <c r="EF672" s="62"/>
      <c r="EG672" s="62"/>
      <c r="EH672" s="62"/>
      <c r="EI672" s="62"/>
      <c r="EJ672" s="62"/>
      <c r="EK672" s="62"/>
      <c r="EL672" s="62"/>
      <c r="EM672" s="62"/>
      <c r="EN672" s="62"/>
    </row>
    <row r="673" spans="43:144" ht="14.4" x14ac:dyDescent="0.3">
      <c r="AQ673" s="62"/>
      <c r="AR673"/>
      <c r="AS673"/>
      <c r="AT673"/>
      <c r="AU673"/>
      <c r="AV673"/>
      <c r="AW673"/>
      <c r="AX673"/>
      <c r="AY673"/>
      <c r="AZ673"/>
      <c r="BA673"/>
      <c r="BB673"/>
      <c r="BC673"/>
      <c r="BD673"/>
      <c r="BE673" s="62"/>
      <c r="BF673" s="62"/>
      <c r="BG673" s="62"/>
      <c r="BH673" s="62"/>
      <c r="BI673" s="62"/>
      <c r="BJ673" s="62"/>
      <c r="BK673" s="62"/>
      <c r="BL673" s="62"/>
      <c r="BM673" s="62"/>
      <c r="BN673" s="62"/>
      <c r="BO673" s="62"/>
      <c r="BP673" s="62"/>
      <c r="BQ673" s="62"/>
      <c r="BR673" s="62"/>
      <c r="BS673" s="62"/>
      <c r="BT673" s="62"/>
      <c r="BU673" s="62"/>
      <c r="BV673" s="62"/>
      <c r="BW673" s="62"/>
      <c r="BX673" s="62"/>
      <c r="BY673" s="62"/>
      <c r="BZ673" s="62"/>
      <c r="CA673" s="62"/>
      <c r="CB673" s="62"/>
      <c r="CC673" s="62"/>
      <c r="CD673" s="62"/>
      <c r="CE673" s="62"/>
      <c r="CF673" s="62"/>
      <c r="CG673" s="62"/>
      <c r="CH673" s="62"/>
      <c r="CI673" s="62"/>
      <c r="CJ673" s="62"/>
      <c r="CK673" s="62"/>
      <c r="CL673" s="62"/>
      <c r="CM673" s="62"/>
      <c r="CN673" s="62"/>
      <c r="CO673" s="62"/>
      <c r="CP673" s="62"/>
      <c r="CQ673" s="62"/>
      <c r="CR673" s="62"/>
      <c r="CS673" s="62"/>
      <c r="CT673" s="62"/>
      <c r="CU673" s="62"/>
      <c r="CV673" s="62"/>
      <c r="CW673" s="62"/>
      <c r="CX673" s="62"/>
      <c r="CY673" s="62"/>
      <c r="CZ673" s="62"/>
      <c r="DA673" s="62"/>
      <c r="DB673" s="62"/>
      <c r="DC673" s="62"/>
      <c r="DD673" s="62"/>
      <c r="DE673" s="62"/>
      <c r="DF673" s="62"/>
      <c r="DG673" s="62"/>
      <c r="DH673" s="62"/>
      <c r="DI673" s="62"/>
      <c r="DJ673" s="62"/>
      <c r="DK673" s="62"/>
      <c r="DL673" s="62"/>
      <c r="DM673" s="62"/>
      <c r="DN673" s="62"/>
      <c r="DO673" s="62"/>
      <c r="DP673" s="62"/>
      <c r="DQ673" s="62"/>
      <c r="DR673" s="62"/>
      <c r="DS673" s="62"/>
      <c r="DT673" s="62"/>
      <c r="DU673" s="62"/>
      <c r="DV673" s="62"/>
      <c r="DW673" s="62"/>
      <c r="DX673" s="62"/>
      <c r="DY673" s="62"/>
      <c r="DZ673" s="62"/>
      <c r="EA673" s="62"/>
      <c r="EB673" s="62"/>
      <c r="EC673" s="62"/>
      <c r="ED673" s="62"/>
      <c r="EE673" s="62"/>
      <c r="EF673" s="62"/>
      <c r="EG673" s="62"/>
      <c r="EH673" s="62"/>
      <c r="EI673" s="62"/>
      <c r="EJ673" s="62"/>
      <c r="EK673" s="62"/>
      <c r="EL673" s="62"/>
      <c r="EM673" s="62"/>
      <c r="EN673" s="62"/>
    </row>
    <row r="674" spans="43:144" ht="14.4" x14ac:dyDescent="0.3">
      <c r="AQ674" s="62"/>
      <c r="AR674"/>
      <c r="AS674"/>
      <c r="AT674"/>
      <c r="AU674"/>
      <c r="AV674"/>
      <c r="AW674"/>
      <c r="AX674"/>
      <c r="AY674"/>
      <c r="AZ674"/>
      <c r="BA674"/>
      <c r="BB674"/>
      <c r="BC674"/>
      <c r="BD674"/>
      <c r="BE674" s="62"/>
      <c r="BF674" s="62"/>
      <c r="BG674" s="62"/>
      <c r="BH674" s="62"/>
      <c r="BI674" s="62"/>
      <c r="BJ674" s="62"/>
      <c r="BK674" s="62"/>
      <c r="BL674" s="62"/>
      <c r="BM674" s="62"/>
      <c r="BN674" s="62"/>
      <c r="BO674" s="62"/>
      <c r="BP674" s="62"/>
      <c r="BQ674" s="62"/>
      <c r="BR674" s="62"/>
      <c r="BS674" s="62"/>
      <c r="BT674" s="62"/>
      <c r="BU674" s="62"/>
      <c r="BV674" s="62"/>
      <c r="BW674" s="62"/>
      <c r="BX674" s="62"/>
      <c r="BY674" s="62"/>
      <c r="BZ674" s="62"/>
      <c r="CA674" s="62"/>
      <c r="CB674" s="62"/>
      <c r="CC674" s="62"/>
      <c r="CD674" s="62"/>
      <c r="CE674" s="62"/>
      <c r="CF674" s="62"/>
      <c r="CG674" s="62"/>
      <c r="CH674" s="62"/>
      <c r="CI674" s="62"/>
      <c r="CJ674" s="62"/>
      <c r="CK674" s="62"/>
      <c r="CL674" s="62"/>
      <c r="CM674" s="62"/>
      <c r="CN674" s="62"/>
      <c r="CO674" s="62"/>
      <c r="CP674" s="62"/>
      <c r="CQ674" s="62"/>
      <c r="CR674" s="62"/>
      <c r="CS674" s="62"/>
      <c r="CT674" s="62"/>
      <c r="CU674" s="62"/>
      <c r="CV674" s="62"/>
      <c r="CW674" s="62"/>
      <c r="CX674" s="62"/>
      <c r="CY674" s="62"/>
      <c r="CZ674" s="62"/>
      <c r="DA674" s="62"/>
      <c r="DB674" s="62"/>
      <c r="DC674" s="62"/>
      <c r="DD674" s="62"/>
      <c r="DE674" s="62"/>
      <c r="DF674" s="62"/>
      <c r="DG674" s="62"/>
      <c r="DH674" s="62"/>
      <c r="DI674" s="62"/>
      <c r="DJ674" s="62"/>
      <c r="DK674" s="62"/>
      <c r="DL674" s="62"/>
      <c r="DM674" s="62"/>
      <c r="DN674" s="62"/>
      <c r="DO674" s="62"/>
      <c r="DP674" s="62"/>
      <c r="DQ674" s="62"/>
      <c r="DR674" s="62"/>
      <c r="DS674" s="62"/>
      <c r="DT674" s="62"/>
      <c r="DU674" s="62"/>
      <c r="DV674" s="62"/>
      <c r="DW674" s="62"/>
      <c r="DX674" s="62"/>
      <c r="DY674" s="62"/>
      <c r="DZ674" s="62"/>
      <c r="EA674" s="62"/>
      <c r="EB674" s="62"/>
      <c r="EC674" s="62"/>
      <c r="ED674" s="62"/>
      <c r="EE674" s="62"/>
      <c r="EF674" s="62"/>
      <c r="EG674" s="62"/>
      <c r="EH674" s="62"/>
      <c r="EI674" s="62"/>
      <c r="EJ674" s="62"/>
      <c r="EK674" s="62"/>
      <c r="EL674" s="62"/>
      <c r="EM674" s="62"/>
      <c r="EN674" s="62"/>
    </row>
    <row r="675" spans="43:144" ht="14.4" x14ac:dyDescent="0.3">
      <c r="AQ675" s="62"/>
      <c r="AR675"/>
      <c r="AS675"/>
      <c r="AT675"/>
      <c r="AU675"/>
      <c r="AV675"/>
      <c r="AW675"/>
      <c r="AX675"/>
      <c r="AY675"/>
      <c r="AZ675"/>
      <c r="BA675"/>
      <c r="BB675"/>
      <c r="BC675"/>
      <c r="BD675"/>
      <c r="BE675" s="62"/>
      <c r="BF675" s="62"/>
      <c r="BG675" s="62"/>
      <c r="BH675" s="62"/>
      <c r="BI675" s="62"/>
      <c r="BJ675" s="62"/>
      <c r="BK675" s="62"/>
      <c r="BL675" s="62"/>
      <c r="BM675" s="62"/>
      <c r="BN675" s="62"/>
      <c r="BO675" s="62"/>
      <c r="BP675" s="62"/>
      <c r="BQ675" s="62"/>
      <c r="BR675" s="62"/>
      <c r="BS675" s="62"/>
      <c r="BT675" s="62"/>
      <c r="BU675" s="62"/>
      <c r="BV675" s="62"/>
      <c r="BW675" s="62"/>
      <c r="BX675" s="62"/>
      <c r="BY675" s="62"/>
      <c r="BZ675" s="62"/>
      <c r="CA675" s="62"/>
      <c r="CB675" s="62"/>
      <c r="CC675" s="62"/>
      <c r="CD675" s="62"/>
      <c r="CE675" s="62"/>
      <c r="CF675" s="62"/>
      <c r="CG675" s="62"/>
      <c r="CH675" s="62"/>
      <c r="CI675" s="62"/>
      <c r="CJ675" s="62"/>
      <c r="CK675" s="62"/>
      <c r="CL675" s="62"/>
      <c r="CM675" s="62"/>
      <c r="CN675" s="62"/>
      <c r="CO675" s="62"/>
      <c r="CP675" s="62"/>
      <c r="CQ675" s="62"/>
      <c r="CR675" s="62"/>
      <c r="CS675" s="62"/>
      <c r="CT675" s="62"/>
      <c r="CU675" s="62"/>
      <c r="CV675" s="62"/>
      <c r="CW675" s="62"/>
      <c r="CX675" s="62"/>
      <c r="CY675" s="62"/>
      <c r="CZ675" s="62"/>
      <c r="DA675" s="62"/>
      <c r="DB675" s="62"/>
      <c r="DC675" s="62"/>
      <c r="DD675" s="62"/>
      <c r="DE675" s="62"/>
      <c r="DF675" s="62"/>
      <c r="DG675" s="62"/>
      <c r="DH675" s="62"/>
      <c r="DI675" s="62"/>
      <c r="DJ675" s="62"/>
      <c r="DK675" s="62"/>
      <c r="DL675" s="62"/>
      <c r="DM675" s="62"/>
      <c r="DN675" s="62"/>
      <c r="DO675" s="62"/>
      <c r="DP675" s="62"/>
      <c r="DQ675" s="62"/>
      <c r="DR675" s="62"/>
      <c r="DS675" s="62"/>
      <c r="DT675" s="62"/>
      <c r="DU675" s="62"/>
      <c r="DV675" s="62"/>
      <c r="DW675" s="62"/>
      <c r="DX675" s="62"/>
      <c r="DY675" s="62"/>
      <c r="DZ675" s="62"/>
      <c r="EA675" s="62"/>
      <c r="EB675" s="62"/>
      <c r="EC675" s="62"/>
      <c r="ED675" s="62"/>
      <c r="EE675" s="62"/>
      <c r="EF675" s="62"/>
      <c r="EG675" s="62"/>
      <c r="EH675" s="62"/>
      <c r="EI675" s="62"/>
      <c r="EJ675" s="62"/>
      <c r="EK675" s="62"/>
      <c r="EL675" s="62"/>
      <c r="EM675" s="62"/>
      <c r="EN675" s="62"/>
    </row>
    <row r="676" spans="43:144" ht="14.4" x14ac:dyDescent="0.3">
      <c r="AQ676" s="62"/>
      <c r="AR676"/>
      <c r="AS676"/>
      <c r="AT676"/>
      <c r="AU676"/>
      <c r="AV676"/>
      <c r="AW676"/>
      <c r="AX676"/>
      <c r="AY676"/>
      <c r="AZ676"/>
      <c r="BA676"/>
      <c r="BB676"/>
      <c r="BC676"/>
      <c r="BD676"/>
      <c r="BE676" s="62"/>
      <c r="BF676" s="62"/>
      <c r="BG676" s="62"/>
      <c r="BH676" s="62"/>
      <c r="BI676" s="62"/>
      <c r="BJ676" s="62"/>
      <c r="BK676" s="62"/>
      <c r="BL676" s="62"/>
      <c r="BM676" s="62"/>
      <c r="BN676" s="62"/>
      <c r="BO676" s="62"/>
      <c r="BP676" s="62"/>
      <c r="BQ676" s="62"/>
      <c r="BR676" s="62"/>
      <c r="BS676" s="62"/>
      <c r="BT676" s="62"/>
      <c r="BU676" s="62"/>
      <c r="BV676" s="62"/>
      <c r="BW676" s="62"/>
      <c r="BX676" s="62"/>
      <c r="BY676" s="62"/>
      <c r="BZ676" s="62"/>
      <c r="CA676" s="62"/>
      <c r="CB676" s="62"/>
      <c r="CC676" s="62"/>
      <c r="CD676" s="62"/>
      <c r="CE676" s="62"/>
      <c r="CF676" s="62"/>
      <c r="CG676" s="62"/>
      <c r="CH676" s="62"/>
      <c r="CI676" s="62"/>
      <c r="CJ676" s="62"/>
      <c r="CK676" s="62"/>
      <c r="CL676" s="62"/>
      <c r="CM676" s="62"/>
      <c r="CN676" s="62"/>
      <c r="CO676" s="62"/>
      <c r="CP676" s="62"/>
      <c r="CQ676" s="62"/>
      <c r="CR676" s="62"/>
      <c r="CS676" s="62"/>
      <c r="CT676" s="62"/>
      <c r="CU676" s="62"/>
      <c r="CV676" s="62"/>
      <c r="CW676" s="62"/>
      <c r="CX676" s="62"/>
      <c r="CY676" s="62"/>
      <c r="CZ676" s="62"/>
      <c r="DA676" s="62"/>
      <c r="DB676" s="62"/>
      <c r="DC676" s="62"/>
      <c r="DD676" s="62"/>
      <c r="DE676" s="62"/>
      <c r="DF676" s="62"/>
      <c r="DG676" s="62"/>
      <c r="DH676" s="62"/>
      <c r="DI676" s="62"/>
      <c r="DJ676" s="62"/>
      <c r="DK676" s="62"/>
      <c r="DL676" s="62"/>
      <c r="DM676" s="62"/>
      <c r="DN676" s="62"/>
      <c r="DO676" s="62"/>
      <c r="DP676" s="62"/>
      <c r="DQ676" s="62"/>
      <c r="DR676" s="62"/>
      <c r="DS676" s="62"/>
      <c r="DT676" s="62"/>
      <c r="DU676" s="62"/>
      <c r="DV676" s="62"/>
      <c r="DW676" s="62"/>
      <c r="DX676" s="62"/>
      <c r="DY676" s="62"/>
      <c r="DZ676" s="62"/>
      <c r="EA676" s="62"/>
      <c r="EB676" s="62"/>
      <c r="EC676" s="62"/>
      <c r="ED676" s="62"/>
      <c r="EE676" s="62"/>
      <c r="EF676" s="62"/>
      <c r="EG676" s="62"/>
      <c r="EH676" s="62"/>
      <c r="EI676" s="62"/>
      <c r="EJ676" s="62"/>
      <c r="EK676" s="62"/>
      <c r="EL676" s="62"/>
      <c r="EM676" s="62"/>
      <c r="EN676" s="62"/>
    </row>
    <row r="677" spans="43:144" ht="14.4" x14ac:dyDescent="0.3">
      <c r="AQ677" s="62"/>
      <c r="AR677"/>
      <c r="AS677"/>
      <c r="AT677"/>
      <c r="AU677"/>
      <c r="AV677"/>
      <c r="AW677"/>
      <c r="AX677"/>
      <c r="AY677"/>
      <c r="AZ677"/>
      <c r="BA677"/>
      <c r="BB677"/>
      <c r="BC677"/>
      <c r="BD677"/>
      <c r="BE677" s="62"/>
      <c r="BF677" s="62"/>
      <c r="BG677" s="62"/>
      <c r="BH677" s="62"/>
      <c r="BI677" s="62"/>
      <c r="BJ677" s="62"/>
      <c r="BK677" s="62"/>
      <c r="BL677" s="62"/>
      <c r="BM677" s="62"/>
      <c r="BN677" s="62"/>
      <c r="BO677" s="62"/>
      <c r="BP677" s="62"/>
      <c r="BQ677" s="62"/>
      <c r="BR677" s="62"/>
      <c r="BS677" s="62"/>
      <c r="BT677" s="62"/>
      <c r="BU677" s="62"/>
      <c r="BV677" s="62"/>
      <c r="BW677" s="62"/>
      <c r="BX677" s="62"/>
      <c r="BY677" s="62"/>
      <c r="BZ677" s="62"/>
      <c r="CA677" s="62"/>
      <c r="CB677" s="62"/>
      <c r="CC677" s="62"/>
      <c r="CD677" s="62"/>
      <c r="CE677" s="62"/>
      <c r="CF677" s="62"/>
      <c r="CG677" s="62"/>
      <c r="CH677" s="62"/>
      <c r="CI677" s="62"/>
      <c r="CJ677" s="62"/>
      <c r="CK677" s="62"/>
      <c r="CL677" s="62"/>
      <c r="CM677" s="62"/>
      <c r="CN677" s="62"/>
      <c r="CO677" s="62"/>
      <c r="CP677" s="62"/>
      <c r="CQ677" s="62"/>
      <c r="CR677" s="62"/>
      <c r="CS677" s="62"/>
      <c r="CT677" s="62"/>
      <c r="CU677" s="62"/>
      <c r="CV677" s="62"/>
      <c r="CW677" s="62"/>
      <c r="CX677" s="62"/>
      <c r="CY677" s="62"/>
      <c r="CZ677" s="62"/>
      <c r="DA677" s="62"/>
      <c r="DB677" s="62"/>
      <c r="DC677" s="62"/>
      <c r="DD677" s="62"/>
      <c r="DE677" s="62"/>
      <c r="DF677" s="62"/>
      <c r="DG677" s="62"/>
      <c r="DH677" s="62"/>
      <c r="DI677" s="62"/>
      <c r="DJ677" s="62"/>
      <c r="DK677" s="62"/>
      <c r="DL677" s="62"/>
      <c r="DM677" s="62"/>
      <c r="DN677" s="62"/>
      <c r="DO677" s="62"/>
      <c r="DP677" s="62"/>
      <c r="DQ677" s="62"/>
      <c r="DR677" s="62"/>
      <c r="DS677" s="62"/>
      <c r="DT677" s="62"/>
      <c r="DU677" s="62"/>
      <c r="DV677" s="62"/>
      <c r="DW677" s="62"/>
      <c r="DX677" s="62"/>
      <c r="DY677" s="62"/>
      <c r="DZ677" s="62"/>
      <c r="EA677" s="62"/>
      <c r="EB677" s="62"/>
      <c r="EC677" s="62"/>
      <c r="ED677" s="62"/>
      <c r="EE677" s="62"/>
      <c r="EF677" s="62"/>
      <c r="EG677" s="62"/>
      <c r="EH677" s="62"/>
      <c r="EI677" s="62"/>
      <c r="EJ677" s="62"/>
      <c r="EK677" s="62"/>
      <c r="EL677" s="62"/>
      <c r="EM677" s="62"/>
      <c r="EN677" s="62"/>
    </row>
    <row r="678" spans="43:144" ht="14.4" x14ac:dyDescent="0.3">
      <c r="AQ678" s="62"/>
      <c r="AR678"/>
      <c r="AS678"/>
      <c r="AT678"/>
      <c r="AU678"/>
      <c r="AV678"/>
      <c r="AW678"/>
      <c r="AX678"/>
      <c r="AY678"/>
      <c r="AZ678"/>
      <c r="BA678"/>
      <c r="BB678"/>
      <c r="BC678"/>
      <c r="BD678"/>
      <c r="BE678" s="62"/>
      <c r="BF678" s="62"/>
      <c r="BG678" s="62"/>
      <c r="BH678" s="62"/>
      <c r="BI678" s="62"/>
      <c r="BJ678" s="62"/>
      <c r="BK678" s="62"/>
      <c r="BL678" s="62"/>
      <c r="BM678" s="62"/>
      <c r="BN678" s="62"/>
      <c r="BO678" s="62"/>
      <c r="BP678" s="62"/>
      <c r="BQ678" s="62"/>
      <c r="BR678" s="62"/>
      <c r="BS678" s="62"/>
      <c r="BT678" s="62"/>
      <c r="BU678" s="62"/>
      <c r="BV678" s="62"/>
      <c r="BW678" s="62"/>
      <c r="BX678" s="62"/>
      <c r="BY678" s="62"/>
      <c r="BZ678" s="62"/>
      <c r="CA678" s="62"/>
      <c r="CB678" s="62"/>
      <c r="CC678" s="62"/>
      <c r="CD678" s="62"/>
      <c r="CE678" s="62"/>
      <c r="CF678" s="62"/>
      <c r="CG678" s="62"/>
      <c r="CH678" s="62"/>
      <c r="CI678" s="62"/>
      <c r="CJ678" s="62"/>
      <c r="CK678" s="62"/>
      <c r="CL678" s="62"/>
      <c r="CM678" s="62"/>
      <c r="CN678" s="62"/>
      <c r="CO678" s="62"/>
      <c r="CP678" s="62"/>
      <c r="CQ678" s="62"/>
      <c r="CR678" s="62"/>
      <c r="CS678" s="62"/>
      <c r="CT678" s="62"/>
      <c r="CU678" s="62"/>
      <c r="CV678" s="62"/>
      <c r="CW678" s="62"/>
      <c r="CX678" s="62"/>
      <c r="CY678" s="62"/>
      <c r="CZ678" s="62"/>
      <c r="DA678" s="62"/>
      <c r="DB678" s="62"/>
      <c r="DC678" s="62"/>
      <c r="DD678" s="62"/>
      <c r="DE678" s="62"/>
      <c r="DF678" s="62"/>
      <c r="DG678" s="62"/>
      <c r="DH678" s="62"/>
      <c r="DI678" s="62"/>
      <c r="DJ678" s="62"/>
      <c r="DK678" s="62"/>
      <c r="DL678" s="62"/>
      <c r="DM678" s="62"/>
      <c r="DN678" s="62"/>
      <c r="DO678" s="62"/>
      <c r="DP678" s="62"/>
      <c r="DQ678" s="62"/>
      <c r="DR678" s="62"/>
      <c r="DS678" s="62"/>
      <c r="DT678" s="62"/>
      <c r="DU678" s="62"/>
      <c r="DV678" s="62"/>
      <c r="DW678" s="62"/>
      <c r="DX678" s="62"/>
      <c r="DY678" s="62"/>
      <c r="DZ678" s="62"/>
      <c r="EA678" s="62"/>
      <c r="EB678" s="62"/>
      <c r="EC678" s="62"/>
      <c r="ED678" s="62"/>
      <c r="EE678" s="62"/>
      <c r="EF678" s="62"/>
      <c r="EG678" s="62"/>
      <c r="EH678" s="62"/>
      <c r="EI678" s="62"/>
      <c r="EJ678" s="62"/>
      <c r="EK678" s="62"/>
      <c r="EL678" s="62"/>
      <c r="EM678" s="62"/>
      <c r="EN678" s="62"/>
    </row>
    <row r="679" spans="43:144" ht="14.4" x14ac:dyDescent="0.3">
      <c r="AQ679" s="62"/>
      <c r="AR679"/>
      <c r="AS679"/>
      <c r="AT679"/>
      <c r="AU679"/>
      <c r="AV679"/>
      <c r="AW679"/>
      <c r="AX679"/>
      <c r="AY679"/>
      <c r="AZ679"/>
      <c r="BA679"/>
      <c r="BB679"/>
      <c r="BC679"/>
      <c r="BD679"/>
      <c r="BE679" s="62"/>
      <c r="BF679" s="62"/>
      <c r="BG679" s="62"/>
      <c r="BH679" s="62"/>
      <c r="BI679" s="62"/>
      <c r="BJ679" s="62"/>
      <c r="BK679" s="62"/>
      <c r="BL679" s="62"/>
      <c r="BM679" s="62"/>
      <c r="BN679" s="62"/>
      <c r="BO679" s="62"/>
      <c r="BP679" s="62"/>
      <c r="BQ679" s="62"/>
      <c r="BR679" s="62"/>
      <c r="BS679" s="62"/>
      <c r="BT679" s="62"/>
      <c r="BU679" s="62"/>
      <c r="BV679" s="62"/>
      <c r="BW679" s="62"/>
      <c r="BX679" s="62"/>
      <c r="BY679" s="62"/>
      <c r="BZ679" s="62"/>
      <c r="CA679" s="62"/>
      <c r="CB679" s="62"/>
      <c r="CC679" s="62"/>
      <c r="CD679" s="62"/>
      <c r="CE679" s="62"/>
      <c r="CF679" s="62"/>
      <c r="CG679" s="62"/>
      <c r="CH679" s="62"/>
      <c r="CI679" s="62"/>
      <c r="CJ679" s="62"/>
      <c r="CK679" s="62"/>
      <c r="CL679" s="62"/>
      <c r="CM679" s="62"/>
      <c r="CN679" s="62"/>
      <c r="CO679" s="62"/>
      <c r="CP679" s="62"/>
      <c r="CQ679" s="62"/>
      <c r="CR679" s="62"/>
      <c r="CS679" s="62"/>
      <c r="CT679" s="62"/>
      <c r="CU679" s="62"/>
      <c r="CV679" s="62"/>
      <c r="CW679" s="62"/>
      <c r="CX679" s="62"/>
      <c r="CY679" s="62"/>
      <c r="CZ679" s="62"/>
      <c r="DA679" s="62"/>
      <c r="DB679" s="62"/>
      <c r="DC679" s="62"/>
      <c r="DD679" s="62"/>
      <c r="DE679" s="62"/>
      <c r="DF679" s="62"/>
      <c r="DG679" s="62"/>
      <c r="DH679" s="62"/>
      <c r="DI679" s="62"/>
      <c r="DJ679" s="62"/>
      <c r="DK679" s="62"/>
      <c r="DL679" s="62"/>
      <c r="DM679" s="62"/>
      <c r="DN679" s="62"/>
      <c r="DO679" s="62"/>
      <c r="DP679" s="62"/>
      <c r="DQ679" s="62"/>
      <c r="DR679" s="62"/>
      <c r="DS679" s="62"/>
      <c r="DT679" s="62"/>
      <c r="DU679" s="62"/>
      <c r="DV679" s="62"/>
      <c r="DW679" s="62"/>
      <c r="DX679" s="62"/>
      <c r="DY679" s="62"/>
      <c r="DZ679" s="62"/>
      <c r="EA679" s="62"/>
      <c r="EB679" s="62"/>
      <c r="EC679" s="62"/>
      <c r="ED679" s="62"/>
      <c r="EE679" s="62"/>
      <c r="EF679" s="62"/>
      <c r="EG679" s="62"/>
      <c r="EH679" s="62"/>
      <c r="EI679" s="62"/>
      <c r="EJ679" s="62"/>
      <c r="EK679" s="62"/>
      <c r="EL679" s="62"/>
      <c r="EM679" s="62"/>
      <c r="EN679" s="62"/>
    </row>
    <row r="680" spans="43:144" ht="14.4" x14ac:dyDescent="0.3">
      <c r="AQ680" s="62"/>
      <c r="AR680"/>
      <c r="AS680"/>
      <c r="AT680"/>
      <c r="AU680"/>
      <c r="AV680"/>
      <c r="AW680"/>
      <c r="AX680"/>
      <c r="AY680"/>
      <c r="AZ680"/>
      <c r="BA680"/>
      <c r="BB680"/>
      <c r="BC680"/>
      <c r="BD680"/>
      <c r="BE680" s="62"/>
      <c r="BF680" s="62"/>
      <c r="BG680" s="62"/>
      <c r="BH680" s="62"/>
      <c r="BI680" s="62"/>
      <c r="BJ680" s="62"/>
      <c r="BK680" s="62"/>
      <c r="BL680" s="62"/>
      <c r="BM680" s="62"/>
      <c r="BN680" s="62"/>
      <c r="BO680" s="62"/>
      <c r="BP680" s="62"/>
      <c r="BQ680" s="62"/>
      <c r="BR680" s="62"/>
      <c r="BS680" s="62"/>
      <c r="BT680" s="62"/>
      <c r="BU680" s="62"/>
      <c r="BV680" s="62"/>
      <c r="BW680" s="62"/>
      <c r="BX680" s="62"/>
      <c r="BY680" s="62"/>
      <c r="BZ680" s="62"/>
      <c r="CA680" s="62"/>
      <c r="CB680" s="62"/>
      <c r="CC680" s="62"/>
      <c r="CD680" s="62"/>
      <c r="CE680" s="62"/>
      <c r="CF680" s="62"/>
      <c r="CG680" s="62"/>
      <c r="CH680" s="62"/>
      <c r="CI680" s="62"/>
      <c r="CJ680" s="62"/>
      <c r="CK680" s="62"/>
      <c r="CL680" s="62"/>
      <c r="CM680" s="62"/>
      <c r="CN680" s="62"/>
      <c r="CO680" s="62"/>
      <c r="CP680" s="62"/>
      <c r="CQ680" s="62"/>
      <c r="CR680" s="62"/>
      <c r="CS680" s="62"/>
      <c r="CT680" s="62"/>
      <c r="CU680" s="62"/>
      <c r="CV680" s="62"/>
      <c r="CW680" s="62"/>
      <c r="CX680" s="62"/>
      <c r="CY680" s="62"/>
      <c r="CZ680" s="62"/>
      <c r="DA680" s="62"/>
      <c r="DB680" s="62"/>
      <c r="DC680" s="62"/>
      <c r="DD680" s="62"/>
      <c r="DE680" s="62"/>
      <c r="DF680" s="62"/>
      <c r="DG680" s="62"/>
      <c r="DH680" s="62"/>
      <c r="DI680" s="62"/>
      <c r="DJ680" s="62"/>
      <c r="DK680" s="62"/>
      <c r="DL680" s="62"/>
      <c r="DM680" s="62"/>
      <c r="DN680" s="62"/>
      <c r="DO680" s="62"/>
      <c r="DP680" s="62"/>
      <c r="DQ680" s="62"/>
      <c r="DR680" s="62"/>
      <c r="DS680" s="62"/>
      <c r="DT680" s="62"/>
      <c r="DU680" s="62"/>
      <c r="DV680" s="62"/>
      <c r="DW680" s="62"/>
      <c r="DX680" s="62"/>
      <c r="DY680" s="62"/>
      <c r="DZ680" s="62"/>
      <c r="EA680" s="62"/>
      <c r="EB680" s="62"/>
      <c r="EC680" s="62"/>
      <c r="ED680" s="62"/>
      <c r="EE680" s="62"/>
      <c r="EF680" s="62"/>
      <c r="EG680" s="62"/>
      <c r="EH680" s="62"/>
      <c r="EI680" s="62"/>
      <c r="EJ680" s="62"/>
      <c r="EK680" s="62"/>
      <c r="EL680" s="62"/>
      <c r="EM680" s="62"/>
      <c r="EN680" s="62"/>
    </row>
    <row r="681" spans="43:144" ht="14.4" x14ac:dyDescent="0.3">
      <c r="AQ681" s="62"/>
      <c r="AR681"/>
      <c r="AS681"/>
      <c r="AT681"/>
      <c r="AU681"/>
      <c r="AV681"/>
      <c r="AW681"/>
      <c r="AX681"/>
      <c r="AY681"/>
      <c r="AZ681"/>
      <c r="BA681"/>
      <c r="BB681"/>
      <c r="BC681"/>
      <c r="BD681"/>
      <c r="BE681" s="62"/>
      <c r="BF681" s="62"/>
      <c r="BG681" s="62"/>
      <c r="BH681" s="62"/>
      <c r="BI681" s="62"/>
      <c r="BJ681" s="62"/>
      <c r="BK681" s="62"/>
      <c r="BL681" s="62"/>
      <c r="BM681" s="62"/>
      <c r="BN681" s="62"/>
      <c r="BO681" s="62"/>
      <c r="BP681" s="62"/>
      <c r="BQ681" s="62"/>
      <c r="BR681" s="62"/>
      <c r="BS681" s="62"/>
      <c r="BT681" s="62"/>
      <c r="BU681" s="62"/>
      <c r="BV681" s="62"/>
      <c r="BW681" s="62"/>
      <c r="BX681" s="62"/>
      <c r="BY681" s="62"/>
      <c r="BZ681" s="62"/>
      <c r="CA681" s="62"/>
      <c r="CB681" s="62"/>
      <c r="CC681" s="62"/>
      <c r="CD681" s="62"/>
      <c r="CE681" s="62"/>
      <c r="CF681" s="62"/>
      <c r="CG681" s="62"/>
      <c r="CH681" s="62"/>
      <c r="CI681" s="62"/>
      <c r="CJ681" s="62"/>
      <c r="CK681" s="62"/>
      <c r="CL681" s="62"/>
      <c r="CM681" s="62"/>
      <c r="CN681" s="62"/>
      <c r="CO681" s="62"/>
      <c r="CP681" s="62"/>
      <c r="CQ681" s="62"/>
      <c r="CR681" s="62"/>
      <c r="CS681" s="62"/>
      <c r="CT681" s="62"/>
      <c r="CU681" s="62"/>
      <c r="CV681" s="62"/>
      <c r="CW681" s="62"/>
      <c r="CX681" s="62"/>
      <c r="CY681" s="62"/>
      <c r="CZ681" s="62"/>
      <c r="DA681" s="62"/>
      <c r="DB681" s="62"/>
      <c r="DC681" s="62"/>
      <c r="DD681" s="62"/>
      <c r="DE681" s="62"/>
      <c r="DF681" s="62"/>
      <c r="DG681" s="62"/>
      <c r="DH681" s="62"/>
      <c r="DI681" s="62"/>
      <c r="DJ681" s="62"/>
      <c r="DK681" s="62"/>
      <c r="DL681" s="62"/>
      <c r="DM681" s="62"/>
      <c r="DN681" s="62"/>
      <c r="DO681" s="62"/>
      <c r="DP681" s="62"/>
      <c r="DQ681" s="62"/>
      <c r="DR681" s="62"/>
      <c r="DS681" s="62"/>
      <c r="DT681" s="62"/>
      <c r="DU681" s="62"/>
      <c r="DV681" s="62"/>
      <c r="DW681" s="62"/>
      <c r="DX681" s="62"/>
      <c r="DY681" s="62"/>
      <c r="DZ681" s="62"/>
      <c r="EA681" s="62"/>
      <c r="EB681" s="62"/>
      <c r="EC681" s="62"/>
      <c r="ED681" s="62"/>
      <c r="EE681" s="62"/>
      <c r="EF681" s="62"/>
      <c r="EG681" s="62"/>
      <c r="EH681" s="62"/>
      <c r="EI681" s="62"/>
      <c r="EJ681" s="62"/>
      <c r="EK681" s="62"/>
      <c r="EL681" s="62"/>
      <c r="EM681" s="62"/>
      <c r="EN681" s="62"/>
    </row>
    <row r="682" spans="43:144" ht="14.4" x14ac:dyDescent="0.3">
      <c r="AQ682" s="62"/>
      <c r="AR682"/>
      <c r="AS682"/>
      <c r="AT682"/>
      <c r="AU682"/>
      <c r="AV682"/>
      <c r="AW682"/>
      <c r="AX682"/>
      <c r="AY682"/>
      <c r="AZ682"/>
      <c r="BA682"/>
      <c r="BB682"/>
      <c r="BC682"/>
      <c r="BD682"/>
      <c r="BE682" s="62"/>
      <c r="BF682" s="62"/>
      <c r="BG682" s="62"/>
      <c r="BH682" s="62"/>
      <c r="BI682" s="62"/>
      <c r="BJ682" s="62"/>
      <c r="BK682" s="62"/>
      <c r="BL682" s="62"/>
      <c r="BM682" s="62"/>
      <c r="BN682" s="62"/>
      <c r="BO682" s="62"/>
      <c r="BP682" s="62"/>
      <c r="BQ682" s="62"/>
      <c r="BR682" s="62"/>
      <c r="BS682" s="62"/>
      <c r="BT682" s="62"/>
      <c r="BU682" s="62"/>
      <c r="BV682" s="62"/>
      <c r="BW682" s="62"/>
      <c r="BX682" s="62"/>
      <c r="BY682" s="62"/>
      <c r="BZ682" s="62"/>
      <c r="CA682" s="62"/>
      <c r="CB682" s="62"/>
      <c r="CC682" s="62"/>
      <c r="CD682" s="62"/>
      <c r="CE682" s="62"/>
      <c r="CF682" s="62"/>
      <c r="CG682" s="62"/>
      <c r="CH682" s="62"/>
      <c r="CI682" s="62"/>
      <c r="CJ682" s="62"/>
      <c r="CK682" s="62"/>
      <c r="CL682" s="62"/>
      <c r="CM682" s="62"/>
      <c r="CN682" s="62"/>
      <c r="CO682" s="62"/>
      <c r="CP682" s="62"/>
      <c r="CQ682" s="62"/>
      <c r="CR682" s="62"/>
      <c r="CS682" s="62"/>
      <c r="CT682" s="62"/>
      <c r="CU682" s="62"/>
      <c r="CV682" s="62"/>
      <c r="CW682" s="62"/>
      <c r="CX682" s="62"/>
      <c r="CY682" s="62"/>
      <c r="CZ682" s="62"/>
      <c r="DA682" s="62"/>
      <c r="DB682" s="62"/>
      <c r="DC682" s="62"/>
      <c r="DD682" s="62"/>
      <c r="DE682" s="62"/>
      <c r="DF682" s="62"/>
      <c r="DG682" s="62"/>
      <c r="DH682" s="62"/>
      <c r="DI682" s="62"/>
      <c r="DJ682" s="62"/>
      <c r="DK682" s="62"/>
      <c r="DL682" s="62"/>
      <c r="DM682" s="62"/>
      <c r="DN682" s="62"/>
      <c r="DO682" s="62"/>
      <c r="DP682" s="62"/>
      <c r="DQ682" s="62"/>
      <c r="DR682" s="62"/>
      <c r="DS682" s="62"/>
      <c r="DT682" s="62"/>
      <c r="DU682" s="62"/>
      <c r="DV682" s="62"/>
      <c r="DW682" s="62"/>
      <c r="DX682" s="62"/>
      <c r="DY682" s="62"/>
      <c r="DZ682" s="62"/>
      <c r="EA682" s="62"/>
      <c r="EB682" s="62"/>
      <c r="EC682" s="62"/>
      <c r="ED682" s="62"/>
      <c r="EE682" s="62"/>
      <c r="EF682" s="62"/>
      <c r="EG682" s="62"/>
      <c r="EH682" s="62"/>
      <c r="EI682" s="62"/>
      <c r="EJ682" s="62"/>
      <c r="EK682" s="62"/>
      <c r="EL682" s="62"/>
      <c r="EM682" s="62"/>
      <c r="EN682" s="62"/>
    </row>
    <row r="683" spans="43:144" ht="14.4" x14ac:dyDescent="0.3">
      <c r="AQ683" s="62"/>
      <c r="AR683"/>
      <c r="AS683"/>
      <c r="AT683"/>
      <c r="AU683"/>
      <c r="AV683"/>
      <c r="AW683"/>
      <c r="AX683"/>
      <c r="AY683"/>
      <c r="AZ683"/>
      <c r="BA683"/>
      <c r="BB683"/>
      <c r="BC683"/>
      <c r="BD683"/>
      <c r="BE683" s="62"/>
      <c r="BF683" s="62"/>
      <c r="BG683" s="62"/>
      <c r="BH683" s="62"/>
      <c r="BI683" s="62"/>
      <c r="BJ683" s="62"/>
      <c r="BK683" s="62"/>
      <c r="BL683" s="62"/>
      <c r="BM683" s="62"/>
      <c r="BN683" s="62"/>
      <c r="BO683" s="62"/>
      <c r="BP683" s="62"/>
      <c r="BQ683" s="62"/>
      <c r="BR683" s="62"/>
      <c r="BS683" s="62"/>
      <c r="BT683" s="62"/>
      <c r="BU683" s="62"/>
      <c r="BV683" s="62"/>
      <c r="BW683" s="62"/>
      <c r="BX683" s="62"/>
      <c r="BY683" s="62"/>
      <c r="BZ683" s="62"/>
      <c r="CA683" s="62"/>
      <c r="CB683" s="62"/>
      <c r="CC683" s="62"/>
      <c r="CD683" s="62"/>
      <c r="CE683" s="62"/>
      <c r="CF683" s="62"/>
      <c r="CG683" s="62"/>
      <c r="CH683" s="62"/>
      <c r="CI683" s="62"/>
      <c r="CJ683" s="62"/>
      <c r="CK683" s="62"/>
      <c r="CL683" s="62"/>
      <c r="CM683" s="62"/>
      <c r="CN683" s="62"/>
      <c r="CO683" s="62"/>
      <c r="CP683" s="62"/>
      <c r="CQ683" s="62"/>
      <c r="CR683" s="62"/>
      <c r="CS683" s="62"/>
      <c r="CT683" s="62"/>
      <c r="CU683" s="62"/>
      <c r="CV683" s="62"/>
      <c r="CW683" s="62"/>
      <c r="CX683" s="62"/>
      <c r="CY683" s="62"/>
      <c r="CZ683" s="62"/>
      <c r="DA683" s="62"/>
      <c r="DB683" s="62"/>
      <c r="DC683" s="62"/>
      <c r="DD683" s="62"/>
      <c r="DE683" s="62"/>
      <c r="DF683" s="62"/>
      <c r="DG683" s="62"/>
      <c r="DH683" s="62"/>
      <c r="DI683" s="62"/>
      <c r="DJ683" s="62"/>
      <c r="DK683" s="62"/>
      <c r="DL683" s="62"/>
      <c r="DM683" s="62"/>
      <c r="DN683" s="62"/>
      <c r="DO683" s="62"/>
      <c r="DP683" s="62"/>
      <c r="DQ683" s="62"/>
      <c r="DR683" s="62"/>
      <c r="DS683" s="62"/>
      <c r="DT683" s="62"/>
      <c r="DU683" s="62"/>
      <c r="DV683" s="62"/>
      <c r="DW683" s="62"/>
      <c r="DX683" s="62"/>
      <c r="DY683" s="62"/>
      <c r="DZ683" s="62"/>
      <c r="EA683" s="62"/>
      <c r="EB683" s="62"/>
      <c r="EC683" s="62"/>
      <c r="ED683" s="62"/>
      <c r="EE683" s="62"/>
      <c r="EF683" s="62"/>
      <c r="EG683" s="62"/>
      <c r="EH683" s="62"/>
      <c r="EI683" s="62"/>
      <c r="EJ683" s="62"/>
      <c r="EK683" s="62"/>
      <c r="EL683" s="62"/>
      <c r="EM683" s="62"/>
      <c r="EN683" s="62"/>
    </row>
    <row r="684" spans="43:144" ht="14.4" x14ac:dyDescent="0.3">
      <c r="AQ684" s="62"/>
      <c r="AR684"/>
      <c r="AS684"/>
      <c r="AT684"/>
      <c r="AU684"/>
      <c r="AV684"/>
      <c r="AW684"/>
      <c r="AX684"/>
      <c r="AY684"/>
      <c r="AZ684"/>
      <c r="BA684"/>
      <c r="BB684"/>
      <c r="BC684"/>
      <c r="BD684"/>
      <c r="BE684" s="62"/>
      <c r="BF684" s="62"/>
      <c r="BG684" s="62"/>
      <c r="BH684" s="62"/>
      <c r="BI684" s="62"/>
      <c r="BJ684" s="62"/>
      <c r="BK684" s="62"/>
      <c r="BL684" s="62"/>
      <c r="BM684" s="62"/>
      <c r="BN684" s="62"/>
      <c r="BO684" s="62"/>
      <c r="BP684" s="62"/>
      <c r="BQ684" s="62"/>
      <c r="BR684" s="62"/>
      <c r="BS684" s="62"/>
      <c r="BT684" s="62"/>
      <c r="BU684" s="62"/>
      <c r="BV684" s="62"/>
      <c r="BW684" s="62"/>
      <c r="BX684" s="62"/>
      <c r="BY684" s="62"/>
      <c r="BZ684" s="62"/>
      <c r="CA684" s="62"/>
      <c r="CB684" s="62"/>
      <c r="CC684" s="62"/>
      <c r="CD684" s="62"/>
      <c r="CE684" s="62"/>
      <c r="CF684" s="62"/>
      <c r="CG684" s="62"/>
      <c r="CH684" s="62"/>
      <c r="CI684" s="62"/>
      <c r="CJ684" s="62"/>
      <c r="CK684" s="62"/>
      <c r="CL684" s="62"/>
      <c r="CM684" s="62"/>
      <c r="CN684" s="62"/>
      <c r="CO684" s="62"/>
      <c r="CP684" s="62"/>
      <c r="CQ684" s="62"/>
      <c r="CR684" s="62"/>
      <c r="CS684" s="62"/>
      <c r="CT684" s="62"/>
      <c r="CU684" s="62"/>
      <c r="CV684" s="62"/>
      <c r="CW684" s="62"/>
      <c r="CX684" s="62"/>
      <c r="CY684" s="62"/>
      <c r="CZ684" s="62"/>
      <c r="DA684" s="62"/>
      <c r="DB684" s="62"/>
      <c r="DC684" s="62"/>
      <c r="DD684" s="62"/>
      <c r="DE684" s="62"/>
      <c r="DF684" s="62"/>
      <c r="DG684" s="62"/>
      <c r="DH684" s="62"/>
      <c r="DI684" s="62"/>
      <c r="DJ684" s="62"/>
      <c r="DK684" s="62"/>
      <c r="DL684" s="62"/>
      <c r="DM684" s="62"/>
      <c r="DN684" s="62"/>
      <c r="DO684" s="62"/>
      <c r="DP684" s="62"/>
      <c r="DQ684" s="62"/>
      <c r="DR684" s="62"/>
      <c r="DS684" s="62"/>
      <c r="DT684" s="62"/>
      <c r="DU684" s="62"/>
      <c r="DV684" s="62"/>
      <c r="DW684" s="62"/>
      <c r="DX684" s="62"/>
      <c r="DY684" s="62"/>
      <c r="DZ684" s="62"/>
      <c r="EA684" s="62"/>
      <c r="EB684" s="62"/>
      <c r="EC684" s="62"/>
      <c r="ED684" s="62"/>
      <c r="EE684" s="62"/>
      <c r="EF684" s="62"/>
      <c r="EG684" s="62"/>
      <c r="EH684" s="62"/>
      <c r="EI684" s="62"/>
      <c r="EJ684" s="62"/>
      <c r="EK684" s="62"/>
      <c r="EL684" s="62"/>
      <c r="EM684" s="62"/>
      <c r="EN684" s="62"/>
    </row>
    <row r="685" spans="43:144" ht="14.4" x14ac:dyDescent="0.3">
      <c r="AQ685" s="62"/>
      <c r="AR685"/>
      <c r="AS685"/>
      <c r="AT685"/>
      <c r="AU685"/>
      <c r="AV685"/>
      <c r="AW685"/>
      <c r="AX685"/>
      <c r="AY685"/>
      <c r="AZ685"/>
      <c r="BA685"/>
      <c r="BB685"/>
      <c r="BC685"/>
      <c r="BD685"/>
      <c r="BE685" s="62"/>
      <c r="BF685" s="62"/>
      <c r="BG685" s="62"/>
      <c r="BH685" s="62"/>
      <c r="BI685" s="62"/>
      <c r="BJ685" s="62"/>
      <c r="BK685" s="62"/>
      <c r="BL685" s="62"/>
      <c r="BM685" s="62"/>
      <c r="BN685" s="62"/>
      <c r="BO685" s="62"/>
      <c r="BP685" s="62"/>
      <c r="BQ685" s="62"/>
      <c r="BR685" s="62"/>
      <c r="BS685" s="62"/>
      <c r="BT685" s="62"/>
      <c r="BU685" s="62"/>
      <c r="BV685" s="62"/>
      <c r="BW685" s="62"/>
      <c r="BX685" s="62"/>
      <c r="BY685" s="62"/>
      <c r="BZ685" s="62"/>
      <c r="CA685" s="62"/>
      <c r="CB685" s="62"/>
      <c r="CC685" s="62"/>
      <c r="CD685" s="62"/>
      <c r="CE685" s="62"/>
      <c r="CF685" s="62"/>
      <c r="CG685" s="62"/>
      <c r="CH685" s="62"/>
      <c r="CI685" s="62"/>
      <c r="CJ685" s="62"/>
      <c r="CK685" s="62"/>
      <c r="CL685" s="62"/>
      <c r="CM685" s="62"/>
      <c r="CN685" s="62"/>
      <c r="CO685" s="62"/>
      <c r="CP685" s="62"/>
      <c r="CQ685" s="62"/>
      <c r="CR685" s="62"/>
      <c r="CS685" s="62"/>
      <c r="CT685" s="62"/>
      <c r="CU685" s="62"/>
      <c r="CV685" s="62"/>
      <c r="CW685" s="62"/>
      <c r="CX685" s="62"/>
      <c r="CY685" s="62"/>
      <c r="CZ685" s="62"/>
      <c r="DA685" s="62"/>
      <c r="DB685" s="62"/>
      <c r="DC685" s="62"/>
      <c r="DD685" s="62"/>
      <c r="DE685" s="62"/>
      <c r="DF685" s="62"/>
      <c r="DG685" s="62"/>
      <c r="DH685" s="62"/>
      <c r="DI685" s="62"/>
      <c r="DJ685" s="62"/>
      <c r="DK685" s="62"/>
      <c r="DL685" s="62"/>
      <c r="DM685" s="62"/>
      <c r="DN685" s="62"/>
      <c r="DO685" s="62"/>
      <c r="DP685" s="62"/>
      <c r="DQ685" s="62"/>
      <c r="DR685" s="62"/>
      <c r="DS685" s="62"/>
      <c r="DT685" s="62"/>
      <c r="DU685" s="62"/>
      <c r="DV685" s="62"/>
      <c r="DW685" s="62"/>
      <c r="DX685" s="62"/>
      <c r="DY685" s="62"/>
      <c r="DZ685" s="62"/>
      <c r="EA685" s="62"/>
      <c r="EB685" s="62"/>
      <c r="EC685" s="62"/>
      <c r="ED685" s="62"/>
      <c r="EE685" s="62"/>
      <c r="EF685" s="62"/>
      <c r="EG685" s="62"/>
      <c r="EH685" s="62"/>
      <c r="EI685" s="62"/>
      <c r="EJ685" s="62"/>
      <c r="EK685" s="62"/>
      <c r="EL685" s="62"/>
      <c r="EM685" s="62"/>
      <c r="EN685" s="62"/>
    </row>
    <row r="686" spans="43:144" ht="14.4" x14ac:dyDescent="0.3">
      <c r="AQ686" s="62"/>
      <c r="AR686"/>
      <c r="AS686"/>
      <c r="AT686"/>
      <c r="AU686"/>
      <c r="AV686"/>
      <c r="AW686"/>
      <c r="AX686"/>
      <c r="AY686"/>
      <c r="AZ686"/>
      <c r="BA686"/>
      <c r="BB686"/>
      <c r="BC686"/>
      <c r="BD686"/>
      <c r="BE686" s="62"/>
      <c r="BF686" s="62"/>
      <c r="BG686" s="62"/>
      <c r="BH686" s="62"/>
      <c r="BI686" s="62"/>
      <c r="BJ686" s="62"/>
      <c r="BK686" s="62"/>
      <c r="BL686" s="62"/>
      <c r="BM686" s="62"/>
      <c r="BN686" s="62"/>
      <c r="BO686" s="62"/>
      <c r="BP686" s="62"/>
      <c r="BQ686" s="62"/>
      <c r="BR686" s="62"/>
      <c r="BS686" s="62"/>
      <c r="BT686" s="62"/>
      <c r="BU686" s="62"/>
      <c r="BV686" s="62"/>
      <c r="BW686" s="62"/>
      <c r="BX686" s="62"/>
      <c r="BY686" s="62"/>
      <c r="BZ686" s="62"/>
      <c r="CA686" s="62"/>
      <c r="CB686" s="62"/>
      <c r="CC686" s="62"/>
      <c r="CD686" s="62"/>
      <c r="CE686" s="62"/>
      <c r="CF686" s="62"/>
      <c r="CG686" s="62"/>
      <c r="CH686" s="62"/>
      <c r="CI686" s="62"/>
      <c r="CJ686" s="62"/>
      <c r="CK686" s="62"/>
      <c r="CL686" s="62"/>
      <c r="CM686" s="62"/>
      <c r="CN686" s="62"/>
      <c r="CO686" s="62"/>
      <c r="CP686" s="62"/>
      <c r="CQ686" s="62"/>
      <c r="CR686" s="62"/>
      <c r="CS686" s="62"/>
      <c r="CT686" s="62"/>
      <c r="CU686" s="62"/>
      <c r="CV686" s="62"/>
      <c r="CW686" s="62"/>
      <c r="CX686" s="62"/>
      <c r="CY686" s="62"/>
      <c r="CZ686" s="62"/>
      <c r="DA686" s="62"/>
      <c r="DB686" s="62"/>
      <c r="DC686" s="62"/>
      <c r="DD686" s="62"/>
      <c r="DE686" s="62"/>
      <c r="DF686" s="62"/>
      <c r="DG686" s="62"/>
      <c r="DH686" s="62"/>
      <c r="DI686" s="62"/>
      <c r="DJ686" s="62"/>
      <c r="DK686" s="62"/>
      <c r="DL686" s="62"/>
      <c r="DM686" s="62"/>
      <c r="DN686" s="62"/>
      <c r="DO686" s="62"/>
      <c r="DP686" s="62"/>
      <c r="DQ686" s="62"/>
      <c r="DR686" s="62"/>
      <c r="DS686" s="62"/>
      <c r="DT686" s="62"/>
      <c r="DU686" s="62"/>
      <c r="DV686" s="62"/>
      <c r="DW686" s="62"/>
      <c r="DX686" s="62"/>
      <c r="DY686" s="62"/>
      <c r="DZ686" s="62"/>
      <c r="EA686" s="62"/>
      <c r="EB686" s="62"/>
      <c r="EC686" s="62"/>
      <c r="ED686" s="62"/>
      <c r="EE686" s="62"/>
      <c r="EF686" s="62"/>
      <c r="EG686" s="62"/>
      <c r="EH686" s="62"/>
      <c r="EI686" s="62"/>
      <c r="EJ686" s="62"/>
      <c r="EK686" s="62"/>
      <c r="EL686" s="62"/>
      <c r="EM686" s="62"/>
      <c r="EN686" s="62"/>
    </row>
    <row r="687" spans="43:144" ht="14.4" x14ac:dyDescent="0.3">
      <c r="AQ687" s="62"/>
      <c r="AR687"/>
      <c r="AS687"/>
      <c r="AT687"/>
      <c r="AU687"/>
      <c r="AV687"/>
      <c r="AW687"/>
      <c r="AX687"/>
      <c r="AY687"/>
      <c r="AZ687"/>
      <c r="BA687"/>
      <c r="BB687"/>
      <c r="BC687"/>
      <c r="BD687"/>
      <c r="BE687" s="62"/>
      <c r="BF687" s="62"/>
      <c r="BG687" s="62"/>
      <c r="BH687" s="62"/>
      <c r="BI687" s="62"/>
      <c r="BJ687" s="62"/>
      <c r="BK687" s="62"/>
      <c r="BL687" s="62"/>
      <c r="BM687" s="62"/>
      <c r="BN687" s="62"/>
      <c r="BO687" s="62"/>
      <c r="BP687" s="62"/>
      <c r="BQ687" s="62"/>
      <c r="BR687" s="62"/>
      <c r="BS687" s="62"/>
      <c r="BT687" s="62"/>
      <c r="BU687" s="62"/>
      <c r="BV687" s="62"/>
      <c r="BW687" s="62"/>
      <c r="BX687" s="62"/>
      <c r="BY687" s="62"/>
      <c r="BZ687" s="62"/>
      <c r="CA687" s="62"/>
      <c r="CB687" s="62"/>
      <c r="CC687" s="62"/>
      <c r="CD687" s="62"/>
      <c r="CE687" s="62"/>
      <c r="CF687" s="62"/>
      <c r="CG687" s="62"/>
      <c r="CH687" s="62"/>
      <c r="CI687" s="62"/>
      <c r="CJ687" s="62"/>
      <c r="CK687" s="62"/>
      <c r="CL687" s="62"/>
      <c r="CM687" s="62"/>
      <c r="CN687" s="62"/>
      <c r="CO687" s="62"/>
      <c r="CP687" s="62"/>
      <c r="CQ687" s="62"/>
      <c r="CR687" s="62"/>
      <c r="CS687" s="62"/>
      <c r="CT687" s="62"/>
      <c r="CU687" s="62"/>
      <c r="CV687" s="62"/>
      <c r="CW687" s="62"/>
      <c r="CX687" s="62"/>
      <c r="CY687" s="62"/>
      <c r="CZ687" s="62"/>
      <c r="DA687" s="62"/>
      <c r="DB687" s="62"/>
      <c r="DC687" s="62"/>
      <c r="DD687" s="62"/>
      <c r="DE687" s="62"/>
      <c r="DF687" s="62"/>
      <c r="DG687" s="62"/>
      <c r="DH687" s="62"/>
      <c r="DI687" s="62"/>
      <c r="DJ687" s="62"/>
      <c r="DK687" s="62"/>
      <c r="DL687" s="62"/>
      <c r="DM687" s="62"/>
      <c r="DN687" s="62"/>
      <c r="DO687" s="62"/>
      <c r="DP687" s="62"/>
      <c r="DQ687" s="62"/>
      <c r="DR687" s="62"/>
      <c r="DS687" s="62"/>
      <c r="DT687" s="62"/>
      <c r="DU687" s="62"/>
      <c r="DV687" s="62"/>
      <c r="DW687" s="62"/>
      <c r="DX687" s="62"/>
      <c r="DY687" s="62"/>
      <c r="DZ687" s="62"/>
      <c r="EA687" s="62"/>
      <c r="EB687" s="62"/>
      <c r="EC687" s="62"/>
      <c r="ED687" s="62"/>
      <c r="EE687" s="62"/>
      <c r="EF687" s="62"/>
      <c r="EG687" s="62"/>
      <c r="EH687" s="62"/>
      <c r="EI687" s="62"/>
      <c r="EJ687" s="62"/>
      <c r="EK687" s="62"/>
      <c r="EL687" s="62"/>
      <c r="EM687" s="62"/>
      <c r="EN687" s="62"/>
    </row>
    <row r="688" spans="43:144" ht="14.4" x14ac:dyDescent="0.3">
      <c r="AQ688" s="62"/>
      <c r="AR688"/>
      <c r="AS688"/>
      <c r="AT688"/>
      <c r="AU688"/>
      <c r="AV688"/>
      <c r="AW688"/>
      <c r="AX688"/>
      <c r="AY688"/>
      <c r="AZ688"/>
      <c r="BA688"/>
      <c r="BB688"/>
      <c r="BC688"/>
      <c r="BD688"/>
      <c r="BE688" s="62"/>
      <c r="BF688" s="62"/>
      <c r="BG688" s="62"/>
      <c r="BH688" s="62"/>
      <c r="BI688" s="62"/>
      <c r="BJ688" s="62"/>
      <c r="BK688" s="62"/>
      <c r="BL688" s="62"/>
      <c r="BM688" s="62"/>
      <c r="BN688" s="62"/>
      <c r="BO688" s="62"/>
      <c r="BP688" s="62"/>
      <c r="BQ688" s="62"/>
      <c r="BR688" s="62"/>
      <c r="BS688" s="62"/>
      <c r="BT688" s="62"/>
      <c r="BU688" s="62"/>
      <c r="BV688" s="62"/>
      <c r="BW688" s="62"/>
      <c r="BX688" s="62"/>
      <c r="BY688" s="62"/>
      <c r="BZ688" s="62"/>
      <c r="CA688" s="62"/>
      <c r="CB688" s="62"/>
      <c r="CC688" s="62"/>
      <c r="CD688" s="62"/>
      <c r="CE688" s="62"/>
      <c r="CF688" s="62"/>
      <c r="CG688" s="62"/>
      <c r="CH688" s="62"/>
      <c r="CI688" s="62"/>
      <c r="CJ688" s="62"/>
      <c r="CK688" s="62"/>
      <c r="CL688" s="62"/>
      <c r="CM688" s="62"/>
      <c r="CN688" s="62"/>
      <c r="CO688" s="62"/>
      <c r="CP688" s="62"/>
      <c r="CQ688" s="62"/>
      <c r="CR688" s="62"/>
      <c r="CS688" s="62"/>
      <c r="CT688" s="62"/>
      <c r="CU688" s="62"/>
      <c r="CV688" s="62"/>
      <c r="CW688" s="62"/>
      <c r="CX688" s="62"/>
      <c r="CY688" s="62"/>
      <c r="CZ688" s="62"/>
      <c r="DA688" s="62"/>
      <c r="DB688" s="62"/>
      <c r="DC688" s="62"/>
      <c r="DD688" s="62"/>
      <c r="DE688" s="62"/>
      <c r="DF688" s="62"/>
      <c r="DG688" s="62"/>
      <c r="DH688" s="62"/>
      <c r="DI688" s="62"/>
      <c r="DJ688" s="62"/>
      <c r="DK688" s="62"/>
      <c r="DL688" s="62"/>
      <c r="DM688" s="62"/>
      <c r="DN688" s="62"/>
      <c r="DO688" s="62"/>
      <c r="DP688" s="62"/>
      <c r="DQ688" s="62"/>
      <c r="DR688" s="62"/>
      <c r="DS688" s="62"/>
      <c r="DT688" s="62"/>
      <c r="DU688" s="62"/>
      <c r="DV688" s="62"/>
      <c r="DW688" s="62"/>
      <c r="DX688" s="62"/>
      <c r="DY688" s="62"/>
      <c r="DZ688" s="62"/>
      <c r="EA688" s="62"/>
      <c r="EB688" s="62"/>
      <c r="EC688" s="62"/>
      <c r="ED688" s="62"/>
      <c r="EE688" s="62"/>
      <c r="EF688" s="62"/>
      <c r="EG688" s="62"/>
      <c r="EH688" s="62"/>
      <c r="EI688" s="62"/>
      <c r="EJ688" s="62"/>
      <c r="EK688" s="62"/>
      <c r="EL688" s="62"/>
      <c r="EM688" s="62"/>
      <c r="EN688" s="62"/>
    </row>
    <row r="689" spans="43:144" ht="14.4" x14ac:dyDescent="0.3">
      <c r="AQ689" s="62"/>
      <c r="AR689"/>
      <c r="AS689"/>
      <c r="AT689"/>
      <c r="AU689"/>
      <c r="AV689"/>
      <c r="AW689"/>
      <c r="AX689"/>
      <c r="AY689"/>
      <c r="AZ689"/>
      <c r="BA689"/>
      <c r="BB689"/>
      <c r="BC689"/>
      <c r="BD689"/>
      <c r="BE689" s="62"/>
      <c r="BF689" s="62"/>
      <c r="BG689" s="62"/>
      <c r="BH689" s="62"/>
      <c r="BI689" s="62"/>
      <c r="BJ689" s="62"/>
      <c r="BK689" s="62"/>
      <c r="BL689" s="62"/>
      <c r="BM689" s="62"/>
      <c r="BN689" s="62"/>
      <c r="BO689" s="62"/>
      <c r="BP689" s="62"/>
      <c r="BQ689" s="62"/>
      <c r="BR689" s="62"/>
      <c r="BS689" s="62"/>
      <c r="BT689" s="62"/>
      <c r="BU689" s="62"/>
      <c r="BV689" s="62"/>
      <c r="BW689" s="62"/>
      <c r="BX689" s="62"/>
      <c r="BY689" s="62"/>
      <c r="BZ689" s="62"/>
      <c r="CA689" s="62"/>
      <c r="CB689" s="62"/>
      <c r="CC689" s="62"/>
      <c r="CD689" s="62"/>
      <c r="CE689" s="62"/>
      <c r="CF689" s="62"/>
      <c r="CG689" s="62"/>
      <c r="CH689" s="62"/>
      <c r="CI689" s="62"/>
      <c r="CJ689" s="62"/>
      <c r="CK689" s="62"/>
      <c r="CL689" s="62"/>
      <c r="CM689" s="62"/>
      <c r="CN689" s="62"/>
      <c r="CO689" s="62"/>
      <c r="CP689" s="62"/>
      <c r="CQ689" s="62"/>
      <c r="CR689" s="62"/>
      <c r="CS689" s="62"/>
      <c r="CT689" s="62"/>
      <c r="CU689" s="62"/>
      <c r="CV689" s="62"/>
      <c r="CW689" s="62"/>
      <c r="CX689" s="62"/>
      <c r="CY689" s="62"/>
      <c r="CZ689" s="62"/>
      <c r="DA689" s="62"/>
      <c r="DB689" s="62"/>
      <c r="DC689" s="62"/>
      <c r="DD689" s="62"/>
      <c r="DE689" s="62"/>
      <c r="DF689" s="62"/>
      <c r="DG689" s="62"/>
      <c r="DH689" s="62"/>
      <c r="DI689" s="62"/>
      <c r="DJ689" s="62"/>
      <c r="DK689" s="62"/>
      <c r="DL689" s="62"/>
      <c r="DM689" s="62"/>
      <c r="DN689" s="62"/>
      <c r="DO689" s="62"/>
      <c r="DP689" s="62"/>
      <c r="DQ689" s="62"/>
      <c r="DR689" s="62"/>
      <c r="DS689" s="62"/>
      <c r="DT689" s="62"/>
      <c r="DU689" s="62"/>
      <c r="DV689" s="62"/>
      <c r="DW689" s="62"/>
      <c r="DX689" s="62"/>
      <c r="DY689" s="62"/>
      <c r="DZ689" s="62"/>
      <c r="EA689" s="62"/>
      <c r="EB689" s="62"/>
      <c r="EC689" s="62"/>
      <c r="ED689" s="62"/>
      <c r="EE689" s="62"/>
      <c r="EF689" s="62"/>
      <c r="EG689" s="62"/>
      <c r="EH689" s="62"/>
      <c r="EI689" s="62"/>
      <c r="EJ689" s="62"/>
      <c r="EK689" s="62"/>
      <c r="EL689" s="62"/>
      <c r="EM689" s="62"/>
      <c r="EN689" s="62"/>
    </row>
    <row r="690" spans="43:144" ht="14.4" x14ac:dyDescent="0.3">
      <c r="AQ690" s="62"/>
      <c r="AR690"/>
      <c r="AS690"/>
      <c r="AT690"/>
      <c r="AU690"/>
      <c r="AV690"/>
      <c r="AW690"/>
      <c r="AX690"/>
      <c r="AY690"/>
      <c r="AZ690"/>
      <c r="BA690"/>
      <c r="BB690"/>
      <c r="BC690"/>
      <c r="BD690"/>
      <c r="BE690" s="62"/>
      <c r="BF690" s="62"/>
      <c r="BG690" s="62"/>
      <c r="BH690" s="62"/>
      <c r="BI690" s="62"/>
      <c r="BJ690" s="62"/>
      <c r="BK690" s="62"/>
      <c r="BL690" s="62"/>
      <c r="BM690" s="62"/>
      <c r="BN690" s="62"/>
      <c r="BO690" s="62"/>
      <c r="BP690" s="62"/>
      <c r="BQ690" s="62"/>
      <c r="BR690" s="62"/>
      <c r="BS690" s="62"/>
      <c r="BT690" s="62"/>
      <c r="BU690" s="62"/>
      <c r="BV690" s="62"/>
      <c r="BW690" s="62"/>
      <c r="BX690" s="62"/>
      <c r="BY690" s="62"/>
      <c r="BZ690" s="62"/>
      <c r="CA690" s="62"/>
      <c r="CB690" s="62"/>
      <c r="CC690" s="62"/>
      <c r="CD690" s="62"/>
      <c r="CE690" s="62"/>
      <c r="CF690" s="62"/>
      <c r="CG690" s="62"/>
      <c r="CH690" s="62"/>
      <c r="CI690" s="62"/>
      <c r="CJ690" s="62"/>
      <c r="CK690" s="62"/>
      <c r="CL690" s="62"/>
      <c r="CM690" s="62"/>
      <c r="CN690" s="62"/>
      <c r="CO690" s="62"/>
      <c r="CP690" s="62"/>
      <c r="CQ690" s="62"/>
      <c r="CR690" s="62"/>
      <c r="CS690" s="62"/>
      <c r="CT690" s="62"/>
      <c r="CU690" s="62"/>
      <c r="CV690" s="62"/>
      <c r="CW690" s="62"/>
      <c r="CX690" s="62"/>
      <c r="CY690" s="62"/>
      <c r="CZ690" s="62"/>
      <c r="DA690" s="62"/>
      <c r="DB690" s="62"/>
      <c r="DC690" s="62"/>
      <c r="DD690" s="62"/>
      <c r="DE690" s="62"/>
      <c r="DF690" s="62"/>
      <c r="DG690" s="62"/>
      <c r="DH690" s="62"/>
      <c r="DI690" s="62"/>
      <c r="DJ690" s="62"/>
      <c r="DK690" s="62"/>
      <c r="DL690" s="62"/>
      <c r="DM690" s="62"/>
      <c r="DN690" s="62"/>
      <c r="DO690" s="62"/>
      <c r="DP690" s="62"/>
      <c r="DQ690" s="62"/>
      <c r="DR690" s="62"/>
      <c r="DS690" s="62"/>
      <c r="DT690" s="62"/>
      <c r="DU690" s="62"/>
      <c r="DV690" s="62"/>
      <c r="DW690" s="62"/>
      <c r="DX690" s="62"/>
      <c r="DY690" s="62"/>
      <c r="DZ690" s="62"/>
      <c r="EA690" s="62"/>
      <c r="EB690" s="62"/>
      <c r="EC690" s="62"/>
      <c r="ED690" s="62"/>
      <c r="EE690" s="62"/>
      <c r="EF690" s="62"/>
      <c r="EG690" s="62"/>
      <c r="EH690" s="62"/>
      <c r="EI690" s="62"/>
      <c r="EJ690" s="62"/>
      <c r="EK690" s="62"/>
      <c r="EL690" s="62"/>
      <c r="EM690" s="62"/>
      <c r="EN690" s="62"/>
    </row>
    <row r="691" spans="43:144" ht="14.4" x14ac:dyDescent="0.3">
      <c r="AQ691" s="62"/>
      <c r="AR691"/>
      <c r="AS691"/>
      <c r="AT691"/>
      <c r="AU691"/>
      <c r="AV691"/>
      <c r="AW691"/>
      <c r="AX691"/>
      <c r="AY691"/>
      <c r="AZ691"/>
      <c r="BA691"/>
      <c r="BB691"/>
      <c r="BC691"/>
      <c r="BD691"/>
      <c r="BE691" s="62"/>
      <c r="BF691" s="62"/>
      <c r="BG691" s="62"/>
      <c r="BH691" s="62"/>
      <c r="BI691" s="62"/>
      <c r="BJ691" s="62"/>
      <c r="BK691" s="62"/>
      <c r="BL691" s="62"/>
      <c r="BM691" s="62"/>
      <c r="BN691" s="62"/>
      <c r="BO691" s="62"/>
      <c r="BP691" s="62"/>
      <c r="BQ691" s="62"/>
      <c r="BR691" s="62"/>
      <c r="BS691" s="62"/>
      <c r="BT691" s="62"/>
      <c r="BU691" s="62"/>
      <c r="BV691" s="62"/>
      <c r="BW691" s="62"/>
      <c r="BX691" s="62"/>
      <c r="BY691" s="62"/>
      <c r="BZ691" s="62"/>
      <c r="CA691" s="62"/>
      <c r="CB691" s="62"/>
      <c r="CC691" s="62"/>
      <c r="CD691" s="62"/>
      <c r="CE691" s="62"/>
      <c r="CF691" s="62"/>
      <c r="CG691" s="62"/>
      <c r="CH691" s="62"/>
      <c r="CI691" s="62"/>
      <c r="CJ691" s="62"/>
      <c r="CK691" s="62"/>
      <c r="CL691" s="62"/>
      <c r="CM691" s="62"/>
      <c r="CN691" s="62"/>
      <c r="CO691" s="62"/>
      <c r="CP691" s="62"/>
      <c r="CQ691" s="62"/>
      <c r="CR691" s="62"/>
      <c r="CS691" s="62"/>
      <c r="CT691" s="62"/>
      <c r="CU691" s="62"/>
      <c r="CV691" s="62"/>
      <c r="CW691" s="62"/>
      <c r="CX691" s="62"/>
      <c r="CY691" s="62"/>
      <c r="CZ691" s="62"/>
      <c r="DA691" s="62"/>
      <c r="DB691" s="62"/>
      <c r="DC691" s="62"/>
      <c r="DD691" s="62"/>
      <c r="DE691" s="62"/>
      <c r="DF691" s="62"/>
      <c r="DG691" s="62"/>
      <c r="DH691" s="62"/>
      <c r="DI691" s="62"/>
      <c r="DJ691" s="62"/>
      <c r="DK691" s="62"/>
      <c r="DL691" s="62"/>
      <c r="DM691" s="62"/>
      <c r="DN691" s="62"/>
      <c r="DO691" s="62"/>
      <c r="DP691" s="62"/>
      <c r="DQ691" s="62"/>
      <c r="DR691" s="62"/>
      <c r="DS691" s="62"/>
      <c r="DT691" s="62"/>
      <c r="DU691" s="62"/>
      <c r="DV691" s="62"/>
      <c r="DW691" s="62"/>
      <c r="DX691" s="62"/>
      <c r="DY691" s="62"/>
      <c r="DZ691" s="62"/>
      <c r="EA691" s="62"/>
      <c r="EB691" s="62"/>
      <c r="EC691" s="62"/>
      <c r="ED691" s="62"/>
      <c r="EE691" s="62"/>
      <c r="EF691" s="62"/>
      <c r="EG691" s="62"/>
      <c r="EH691" s="62"/>
      <c r="EI691" s="62"/>
      <c r="EJ691" s="62"/>
      <c r="EK691" s="62"/>
      <c r="EL691" s="62"/>
      <c r="EM691" s="62"/>
      <c r="EN691" s="62"/>
    </row>
    <row r="692" spans="43:144" ht="14.4" x14ac:dyDescent="0.3">
      <c r="AQ692" s="62"/>
      <c r="AR692"/>
      <c r="AS692"/>
      <c r="AT692"/>
      <c r="AU692"/>
      <c r="AV692"/>
      <c r="AW692"/>
      <c r="AX692"/>
      <c r="AY692"/>
      <c r="AZ692"/>
      <c r="BA692"/>
      <c r="BB692"/>
      <c r="BC692"/>
      <c r="BD692"/>
      <c r="BE692" s="62"/>
      <c r="BF692" s="62"/>
      <c r="BG692" s="62"/>
      <c r="BH692" s="62"/>
      <c r="BI692" s="62"/>
      <c r="BJ692" s="62"/>
      <c r="BK692" s="62"/>
      <c r="BL692" s="62"/>
      <c r="BM692" s="62"/>
      <c r="BN692" s="62"/>
      <c r="BO692" s="62"/>
      <c r="BP692" s="62"/>
      <c r="BQ692" s="62"/>
      <c r="BR692" s="62"/>
      <c r="BS692" s="62"/>
      <c r="BT692" s="62"/>
      <c r="BU692" s="62"/>
      <c r="BV692" s="62"/>
      <c r="BW692" s="62"/>
      <c r="BX692" s="62"/>
      <c r="BY692" s="62"/>
      <c r="BZ692" s="62"/>
      <c r="CA692" s="62"/>
      <c r="CB692" s="62"/>
      <c r="CC692" s="62"/>
      <c r="CD692" s="62"/>
      <c r="CE692" s="62"/>
      <c r="CF692" s="62"/>
      <c r="CG692" s="62"/>
      <c r="CH692" s="62"/>
      <c r="CI692" s="62"/>
      <c r="CJ692" s="62"/>
      <c r="CK692" s="62"/>
      <c r="CL692" s="62"/>
      <c r="CM692" s="62"/>
      <c r="CN692" s="62"/>
      <c r="CO692" s="62"/>
      <c r="CP692" s="62"/>
      <c r="CQ692" s="62"/>
      <c r="CR692" s="62"/>
      <c r="CS692" s="62"/>
      <c r="CT692" s="62"/>
      <c r="CU692" s="62"/>
      <c r="CV692" s="62"/>
      <c r="CW692" s="62"/>
      <c r="CX692" s="62"/>
      <c r="CY692" s="62"/>
      <c r="CZ692" s="62"/>
      <c r="DA692" s="62"/>
      <c r="DB692" s="62"/>
      <c r="DC692" s="62"/>
      <c r="DD692" s="62"/>
      <c r="DE692" s="62"/>
      <c r="DF692" s="62"/>
      <c r="DG692" s="62"/>
      <c r="DH692" s="62"/>
      <c r="DI692" s="62"/>
      <c r="DJ692" s="62"/>
      <c r="DK692" s="62"/>
      <c r="DL692" s="62"/>
      <c r="DM692" s="62"/>
      <c r="DN692" s="62"/>
      <c r="DO692" s="62"/>
      <c r="DP692" s="62"/>
      <c r="DQ692" s="62"/>
      <c r="DR692" s="62"/>
      <c r="DS692" s="62"/>
      <c r="DT692" s="62"/>
      <c r="DU692" s="62"/>
      <c r="DV692" s="62"/>
      <c r="DW692" s="62"/>
      <c r="DX692" s="62"/>
      <c r="DY692" s="62"/>
      <c r="DZ692" s="62"/>
      <c r="EA692" s="62"/>
      <c r="EB692" s="62"/>
      <c r="EC692" s="62"/>
      <c r="ED692" s="62"/>
      <c r="EE692" s="62"/>
      <c r="EF692" s="62"/>
      <c r="EG692" s="62"/>
      <c r="EH692" s="62"/>
      <c r="EI692" s="62"/>
      <c r="EJ692" s="62"/>
      <c r="EK692" s="62"/>
      <c r="EL692" s="62"/>
      <c r="EM692" s="62"/>
      <c r="EN692" s="62"/>
    </row>
    <row r="693" spans="43:144" ht="14.4" x14ac:dyDescent="0.3">
      <c r="AQ693" s="62"/>
      <c r="AR693"/>
      <c r="AS693"/>
      <c r="AT693"/>
      <c r="AU693"/>
      <c r="AV693"/>
      <c r="AW693"/>
      <c r="AX693"/>
      <c r="AY693"/>
      <c r="AZ693"/>
      <c r="BA693"/>
      <c r="BB693"/>
      <c r="BC693"/>
      <c r="BD693"/>
      <c r="BE693" s="62"/>
      <c r="BF693" s="62"/>
      <c r="BG693" s="62"/>
      <c r="BH693" s="62"/>
      <c r="BI693" s="62"/>
      <c r="BJ693" s="62"/>
      <c r="BK693" s="62"/>
      <c r="BL693" s="62"/>
      <c r="BM693" s="62"/>
      <c r="BN693" s="62"/>
      <c r="BO693" s="62"/>
      <c r="BP693" s="62"/>
      <c r="BQ693" s="62"/>
      <c r="BR693" s="62"/>
      <c r="BS693" s="62"/>
      <c r="BT693" s="62"/>
      <c r="BU693" s="62"/>
      <c r="BV693" s="62"/>
      <c r="BW693" s="62"/>
      <c r="BX693" s="62"/>
      <c r="BY693" s="62"/>
      <c r="BZ693" s="62"/>
      <c r="CA693" s="62"/>
      <c r="CB693" s="62"/>
      <c r="CC693" s="62"/>
      <c r="CD693" s="62"/>
      <c r="CE693" s="62"/>
      <c r="CF693" s="62"/>
      <c r="CG693" s="62"/>
      <c r="CH693" s="62"/>
      <c r="CI693" s="62"/>
      <c r="CJ693" s="62"/>
      <c r="CK693" s="62"/>
      <c r="CL693" s="62"/>
      <c r="CM693" s="62"/>
      <c r="CN693" s="62"/>
      <c r="CO693" s="62"/>
      <c r="CP693" s="62"/>
      <c r="CQ693" s="62"/>
      <c r="CR693" s="62"/>
      <c r="CS693" s="62"/>
      <c r="CT693" s="62"/>
      <c r="CU693" s="62"/>
      <c r="CV693" s="62"/>
      <c r="CW693" s="62"/>
      <c r="CX693" s="62"/>
      <c r="CY693" s="62"/>
      <c r="CZ693" s="62"/>
      <c r="DA693" s="62"/>
      <c r="DB693" s="62"/>
      <c r="DC693" s="62"/>
      <c r="DD693" s="62"/>
      <c r="DE693" s="62"/>
      <c r="DF693" s="62"/>
      <c r="DG693" s="62"/>
      <c r="DH693" s="62"/>
      <c r="DI693" s="62"/>
      <c r="DJ693" s="62"/>
      <c r="DK693" s="62"/>
      <c r="DL693" s="62"/>
      <c r="DM693" s="62"/>
      <c r="DN693" s="62"/>
      <c r="DO693" s="62"/>
      <c r="DP693" s="62"/>
      <c r="DQ693" s="62"/>
      <c r="DR693" s="62"/>
      <c r="DS693" s="62"/>
      <c r="DT693" s="62"/>
      <c r="DU693" s="62"/>
      <c r="DV693" s="62"/>
      <c r="DW693" s="62"/>
      <c r="DX693" s="62"/>
      <c r="DY693" s="62"/>
      <c r="DZ693" s="62"/>
      <c r="EA693" s="62"/>
      <c r="EB693" s="62"/>
      <c r="EC693" s="62"/>
      <c r="ED693" s="62"/>
      <c r="EE693" s="62"/>
      <c r="EF693" s="62"/>
      <c r="EG693" s="62"/>
      <c r="EH693" s="62"/>
      <c r="EI693" s="62"/>
      <c r="EJ693" s="62"/>
      <c r="EK693" s="62"/>
      <c r="EL693" s="62"/>
      <c r="EM693" s="62"/>
      <c r="EN693" s="62"/>
    </row>
    <row r="694" spans="43:144" ht="14.4" x14ac:dyDescent="0.3">
      <c r="AQ694" s="62"/>
      <c r="AR694"/>
      <c r="AS694"/>
      <c r="AT694"/>
      <c r="AU694"/>
      <c r="AV694"/>
      <c r="AW694"/>
      <c r="AX694"/>
      <c r="AY694"/>
      <c r="AZ694"/>
      <c r="BA694"/>
      <c r="BB694"/>
      <c r="BC694"/>
      <c r="BD694"/>
      <c r="BE694" s="62"/>
      <c r="BF694" s="62"/>
      <c r="BG694" s="62"/>
      <c r="BH694" s="62"/>
      <c r="BI694" s="62"/>
      <c r="BJ694" s="62"/>
      <c r="BK694" s="62"/>
      <c r="BL694" s="62"/>
      <c r="BM694" s="62"/>
      <c r="BN694" s="62"/>
      <c r="BO694" s="62"/>
      <c r="BP694" s="62"/>
      <c r="BQ694" s="62"/>
      <c r="BR694" s="62"/>
      <c r="BS694" s="62"/>
      <c r="BT694" s="62"/>
      <c r="BU694" s="62"/>
      <c r="BV694" s="62"/>
      <c r="BW694" s="62"/>
      <c r="BX694" s="62"/>
      <c r="BY694" s="62"/>
      <c r="BZ694" s="62"/>
      <c r="CA694" s="62"/>
      <c r="CB694" s="62"/>
      <c r="CC694" s="62"/>
      <c r="CD694" s="62"/>
      <c r="CE694" s="62"/>
      <c r="CF694" s="62"/>
      <c r="CG694" s="62"/>
      <c r="CH694" s="62"/>
      <c r="CI694" s="62"/>
      <c r="CJ694" s="62"/>
      <c r="CK694" s="62"/>
      <c r="CL694" s="62"/>
      <c r="CM694" s="62"/>
      <c r="CN694" s="62"/>
      <c r="CO694" s="62"/>
      <c r="CP694" s="62"/>
      <c r="CQ694" s="62"/>
      <c r="CR694" s="62"/>
      <c r="CS694" s="62"/>
      <c r="CT694" s="62"/>
      <c r="CU694" s="62"/>
      <c r="CV694" s="62"/>
      <c r="CW694" s="62"/>
      <c r="CX694" s="62"/>
      <c r="CY694" s="62"/>
      <c r="CZ694" s="62"/>
      <c r="DA694" s="62"/>
      <c r="DB694" s="62"/>
      <c r="DC694" s="62"/>
      <c r="DD694" s="62"/>
      <c r="DE694" s="62"/>
      <c r="DF694" s="62"/>
      <c r="DG694" s="62"/>
      <c r="DH694" s="62"/>
      <c r="DI694" s="62"/>
      <c r="DJ694" s="62"/>
      <c r="DK694" s="62"/>
      <c r="DL694" s="62"/>
      <c r="DM694" s="62"/>
      <c r="DN694" s="62"/>
      <c r="DO694" s="62"/>
      <c r="DP694" s="62"/>
      <c r="DQ694" s="62"/>
      <c r="DR694" s="62"/>
      <c r="DS694" s="62"/>
      <c r="DT694" s="62"/>
      <c r="DU694" s="62"/>
      <c r="DV694" s="62"/>
      <c r="DW694" s="62"/>
      <c r="DX694" s="62"/>
      <c r="DY694" s="62"/>
      <c r="DZ694" s="62"/>
      <c r="EA694" s="62"/>
      <c r="EB694" s="62"/>
      <c r="EC694" s="62"/>
      <c r="ED694" s="62"/>
      <c r="EE694" s="62"/>
      <c r="EF694" s="62"/>
      <c r="EG694" s="62"/>
      <c r="EH694" s="62"/>
      <c r="EI694" s="62"/>
      <c r="EJ694" s="62"/>
      <c r="EK694" s="62"/>
      <c r="EL694" s="62"/>
      <c r="EM694" s="62"/>
      <c r="EN694" s="62"/>
    </row>
    <row r="695" spans="43:144" ht="14.4" x14ac:dyDescent="0.3">
      <c r="AQ695" s="62"/>
      <c r="AR695"/>
      <c r="AS695"/>
      <c r="AT695"/>
      <c r="AU695"/>
      <c r="AV695"/>
      <c r="AW695"/>
      <c r="AX695"/>
      <c r="AY695"/>
      <c r="AZ695"/>
      <c r="BA695"/>
      <c r="BB695"/>
      <c r="BC695"/>
      <c r="BD695"/>
      <c r="BE695" s="62"/>
      <c r="BF695" s="62"/>
      <c r="BG695" s="62"/>
      <c r="BH695" s="62"/>
      <c r="BI695" s="62"/>
      <c r="BJ695" s="62"/>
      <c r="BK695" s="62"/>
      <c r="BL695" s="62"/>
      <c r="BM695" s="62"/>
      <c r="BN695" s="62"/>
      <c r="BO695" s="62"/>
      <c r="BP695" s="62"/>
      <c r="BQ695" s="62"/>
      <c r="BR695" s="62"/>
      <c r="BS695" s="62"/>
      <c r="BT695" s="62"/>
      <c r="BU695" s="62"/>
      <c r="BV695" s="62"/>
      <c r="BW695" s="62"/>
      <c r="BX695" s="62"/>
      <c r="BY695" s="62"/>
      <c r="BZ695" s="62"/>
      <c r="CA695" s="62"/>
      <c r="CB695" s="62"/>
      <c r="CC695" s="62"/>
      <c r="CD695" s="62"/>
      <c r="CE695" s="62"/>
      <c r="CF695" s="62"/>
      <c r="CG695" s="62"/>
      <c r="CH695" s="62"/>
      <c r="CI695" s="62"/>
      <c r="CJ695" s="62"/>
      <c r="CK695" s="62"/>
      <c r="CL695" s="62"/>
      <c r="CM695" s="62"/>
      <c r="CN695" s="62"/>
      <c r="CO695" s="62"/>
      <c r="CP695" s="62"/>
      <c r="CQ695" s="62"/>
      <c r="CR695" s="62"/>
      <c r="CS695" s="62"/>
      <c r="CT695" s="62"/>
      <c r="CU695" s="62"/>
      <c r="CV695" s="62"/>
      <c r="CW695" s="62"/>
      <c r="CX695" s="62"/>
      <c r="CY695" s="62"/>
      <c r="CZ695" s="62"/>
      <c r="DA695" s="62"/>
      <c r="DB695" s="62"/>
      <c r="DC695" s="62"/>
      <c r="DD695" s="62"/>
      <c r="DE695" s="62"/>
      <c r="DF695" s="62"/>
      <c r="DG695" s="62"/>
      <c r="DH695" s="62"/>
      <c r="DI695" s="62"/>
      <c r="DJ695" s="62"/>
      <c r="DK695" s="62"/>
      <c r="DL695" s="62"/>
      <c r="DM695" s="62"/>
      <c r="DN695" s="62"/>
      <c r="DO695" s="62"/>
      <c r="DP695" s="62"/>
      <c r="DQ695" s="62"/>
      <c r="DR695" s="62"/>
      <c r="DS695" s="62"/>
      <c r="DT695" s="62"/>
      <c r="DU695" s="62"/>
      <c r="DV695" s="62"/>
      <c r="DW695" s="62"/>
      <c r="DX695" s="62"/>
      <c r="DY695" s="62"/>
      <c r="DZ695" s="62"/>
      <c r="EA695" s="62"/>
      <c r="EB695" s="62"/>
      <c r="EC695" s="62"/>
      <c r="ED695" s="62"/>
      <c r="EE695" s="62"/>
      <c r="EF695" s="62"/>
      <c r="EG695" s="62"/>
      <c r="EH695" s="62"/>
      <c r="EI695" s="62"/>
      <c r="EJ695" s="62"/>
      <c r="EK695" s="62"/>
      <c r="EL695" s="62"/>
      <c r="EM695" s="62"/>
      <c r="EN695" s="62"/>
    </row>
    <row r="696" spans="43:144" ht="14.4" x14ac:dyDescent="0.3">
      <c r="AQ696" s="62"/>
      <c r="AR696"/>
      <c r="AS696"/>
      <c r="AT696"/>
      <c r="AU696"/>
      <c r="AV696"/>
      <c r="AW696"/>
      <c r="AX696"/>
      <c r="AY696"/>
      <c r="AZ696"/>
      <c r="BA696"/>
      <c r="BB696"/>
      <c r="BC696"/>
      <c r="BD696"/>
      <c r="BE696" s="62"/>
      <c r="BF696" s="62"/>
      <c r="BG696" s="62"/>
      <c r="BH696" s="62"/>
      <c r="BI696" s="62"/>
      <c r="BJ696" s="62"/>
      <c r="BK696" s="62"/>
      <c r="BL696" s="62"/>
      <c r="BM696" s="62"/>
      <c r="BN696" s="62"/>
      <c r="BO696" s="62"/>
      <c r="BP696" s="62"/>
      <c r="BQ696" s="62"/>
      <c r="BR696" s="62"/>
      <c r="BS696" s="62"/>
      <c r="BT696" s="62"/>
      <c r="BU696" s="62"/>
      <c r="BV696" s="62"/>
      <c r="BW696" s="62"/>
      <c r="BX696" s="62"/>
      <c r="BY696" s="62"/>
      <c r="BZ696" s="62"/>
      <c r="CA696" s="62"/>
      <c r="CB696" s="62"/>
      <c r="CC696" s="62"/>
      <c r="CD696" s="62"/>
      <c r="CE696" s="62"/>
      <c r="CF696" s="62"/>
      <c r="CG696" s="62"/>
      <c r="CH696" s="62"/>
      <c r="CI696" s="62"/>
      <c r="CJ696" s="62"/>
      <c r="CK696" s="62"/>
      <c r="CL696" s="62"/>
      <c r="CM696" s="62"/>
      <c r="CN696" s="62"/>
      <c r="CO696" s="62"/>
      <c r="CP696" s="62"/>
      <c r="CQ696" s="62"/>
      <c r="CR696" s="62"/>
      <c r="CS696" s="62"/>
      <c r="CT696" s="62"/>
      <c r="CU696" s="62"/>
      <c r="CV696" s="62"/>
      <c r="CW696" s="62"/>
      <c r="CX696" s="62"/>
      <c r="CY696" s="62"/>
      <c r="CZ696" s="62"/>
      <c r="DA696" s="62"/>
      <c r="DB696" s="62"/>
      <c r="DC696" s="62"/>
      <c r="DD696" s="62"/>
      <c r="DE696" s="62"/>
      <c r="DF696" s="62"/>
      <c r="DG696" s="62"/>
      <c r="DH696" s="62"/>
      <c r="DI696" s="62"/>
      <c r="DJ696" s="62"/>
      <c r="DK696" s="62"/>
      <c r="DL696" s="62"/>
      <c r="DM696" s="62"/>
      <c r="DN696" s="62"/>
      <c r="DO696" s="62"/>
      <c r="DP696" s="62"/>
      <c r="DQ696" s="62"/>
      <c r="DR696" s="62"/>
      <c r="DS696" s="62"/>
      <c r="DT696" s="62"/>
      <c r="DU696" s="62"/>
      <c r="DV696" s="62"/>
      <c r="DW696" s="62"/>
      <c r="DX696" s="62"/>
      <c r="DY696" s="62"/>
      <c r="DZ696" s="62"/>
      <c r="EA696" s="62"/>
      <c r="EB696" s="62"/>
      <c r="EC696" s="62"/>
      <c r="ED696" s="62"/>
      <c r="EE696" s="62"/>
      <c r="EF696" s="62"/>
      <c r="EG696" s="62"/>
      <c r="EH696" s="62"/>
      <c r="EI696" s="62"/>
      <c r="EJ696" s="62"/>
      <c r="EK696" s="62"/>
      <c r="EL696" s="62"/>
      <c r="EM696" s="62"/>
      <c r="EN696" s="62"/>
    </row>
    <row r="697" spans="43:144" ht="14.4" x14ac:dyDescent="0.3">
      <c r="AQ697" s="62"/>
      <c r="AR697"/>
      <c r="AS697"/>
      <c r="AT697"/>
      <c r="AU697"/>
      <c r="AV697"/>
      <c r="AW697"/>
      <c r="AX697"/>
      <c r="AY697"/>
      <c r="AZ697"/>
      <c r="BA697"/>
      <c r="BB697"/>
      <c r="BC697"/>
      <c r="BD697"/>
      <c r="BE697" s="62"/>
      <c r="BF697" s="62"/>
      <c r="BG697" s="62"/>
      <c r="BH697" s="62"/>
      <c r="BI697" s="62"/>
      <c r="BJ697" s="62"/>
      <c r="BK697" s="62"/>
      <c r="BL697" s="62"/>
      <c r="BM697" s="62"/>
      <c r="BN697" s="62"/>
      <c r="BO697" s="62"/>
      <c r="BP697" s="62"/>
      <c r="BQ697" s="62"/>
      <c r="BR697" s="62"/>
      <c r="BS697" s="62"/>
      <c r="BT697" s="62"/>
      <c r="BU697" s="62"/>
      <c r="BV697" s="62"/>
      <c r="BW697" s="62"/>
      <c r="BX697" s="62"/>
      <c r="BY697" s="62"/>
      <c r="BZ697" s="62"/>
      <c r="CA697" s="62"/>
      <c r="CB697" s="62"/>
      <c r="CC697" s="62"/>
      <c r="CD697" s="62"/>
      <c r="CE697" s="62"/>
      <c r="CF697" s="62"/>
      <c r="CG697" s="62"/>
      <c r="CH697" s="62"/>
      <c r="CI697" s="62"/>
      <c r="CJ697" s="62"/>
      <c r="CK697" s="62"/>
      <c r="CL697" s="62"/>
      <c r="CM697" s="62"/>
      <c r="CN697" s="62"/>
      <c r="CO697" s="62"/>
      <c r="CP697" s="62"/>
      <c r="CQ697" s="62"/>
      <c r="CR697" s="62"/>
      <c r="CS697" s="62"/>
      <c r="CT697" s="62"/>
      <c r="CU697" s="62"/>
      <c r="CV697" s="62"/>
      <c r="CW697" s="62"/>
      <c r="CX697" s="62"/>
      <c r="CY697" s="62"/>
      <c r="CZ697" s="62"/>
      <c r="DA697" s="62"/>
      <c r="DB697" s="62"/>
      <c r="DC697" s="62"/>
      <c r="DD697" s="62"/>
      <c r="DE697" s="62"/>
      <c r="DF697" s="62"/>
      <c r="DG697" s="62"/>
      <c r="DH697" s="62"/>
      <c r="DI697" s="62"/>
      <c r="DJ697" s="62"/>
      <c r="DK697" s="62"/>
      <c r="DL697" s="62"/>
      <c r="DM697" s="62"/>
      <c r="DN697" s="62"/>
      <c r="DO697" s="62"/>
      <c r="DP697" s="62"/>
      <c r="DQ697" s="62"/>
      <c r="DR697" s="62"/>
      <c r="DS697" s="62"/>
      <c r="DT697" s="62"/>
      <c r="DU697" s="62"/>
      <c r="DV697" s="62"/>
      <c r="DW697" s="62"/>
      <c r="DX697" s="62"/>
      <c r="DY697" s="62"/>
      <c r="DZ697" s="62"/>
      <c r="EA697" s="62"/>
      <c r="EB697" s="62"/>
      <c r="EC697" s="62"/>
      <c r="ED697" s="62"/>
      <c r="EE697" s="62"/>
      <c r="EF697" s="62"/>
      <c r="EG697" s="62"/>
      <c r="EH697" s="62"/>
      <c r="EI697" s="62"/>
      <c r="EJ697" s="62"/>
      <c r="EK697" s="62"/>
      <c r="EL697" s="62"/>
      <c r="EM697" s="62"/>
      <c r="EN697" s="62"/>
    </row>
    <row r="698" spans="43:144" ht="14.4" x14ac:dyDescent="0.3">
      <c r="AQ698" s="62"/>
      <c r="AR698"/>
      <c r="AS698"/>
      <c r="AT698"/>
      <c r="AU698"/>
      <c r="AV698"/>
      <c r="AW698"/>
      <c r="AX698"/>
      <c r="AY698"/>
      <c r="AZ698"/>
      <c r="BA698"/>
      <c r="BB698"/>
      <c r="BC698"/>
      <c r="BD698"/>
      <c r="BE698" s="62"/>
      <c r="BF698" s="62"/>
      <c r="BG698" s="62"/>
      <c r="BH698" s="62"/>
      <c r="BI698" s="62"/>
      <c r="BJ698" s="62"/>
      <c r="BK698" s="62"/>
      <c r="BL698" s="62"/>
      <c r="BM698" s="62"/>
      <c r="BN698" s="62"/>
      <c r="BO698" s="62"/>
      <c r="BP698" s="62"/>
      <c r="BQ698" s="62"/>
      <c r="BR698" s="62"/>
      <c r="BS698" s="62"/>
      <c r="BT698" s="62"/>
      <c r="BU698" s="62"/>
      <c r="BV698" s="62"/>
      <c r="BW698" s="62"/>
      <c r="BX698" s="62"/>
      <c r="BY698" s="62"/>
      <c r="BZ698" s="62"/>
      <c r="CA698" s="62"/>
      <c r="CB698" s="62"/>
      <c r="CC698" s="62"/>
      <c r="CD698" s="62"/>
      <c r="CE698" s="62"/>
      <c r="CF698" s="62"/>
      <c r="CG698" s="62"/>
      <c r="CH698" s="62"/>
      <c r="CI698" s="62"/>
      <c r="CJ698" s="62"/>
      <c r="CK698" s="62"/>
      <c r="CL698" s="62"/>
      <c r="CM698" s="62"/>
      <c r="CN698" s="62"/>
      <c r="CO698" s="62"/>
      <c r="CP698" s="62"/>
      <c r="CQ698" s="62"/>
      <c r="CR698" s="62"/>
      <c r="CS698" s="62"/>
      <c r="CT698" s="62"/>
      <c r="CU698" s="62"/>
      <c r="CV698" s="62"/>
      <c r="CW698" s="62"/>
      <c r="CX698" s="62"/>
      <c r="CY698" s="62"/>
      <c r="CZ698" s="62"/>
      <c r="DA698" s="62"/>
      <c r="DB698" s="62"/>
      <c r="DC698" s="62"/>
      <c r="DD698" s="62"/>
      <c r="DE698" s="62"/>
      <c r="DF698" s="62"/>
      <c r="DG698" s="62"/>
      <c r="DH698" s="62"/>
      <c r="DI698" s="62"/>
      <c r="DJ698" s="62"/>
      <c r="DK698" s="62"/>
      <c r="DL698" s="62"/>
      <c r="DM698" s="62"/>
      <c r="DN698" s="62"/>
      <c r="DO698" s="62"/>
      <c r="DP698" s="62"/>
      <c r="DQ698" s="62"/>
      <c r="DR698" s="62"/>
      <c r="DS698" s="62"/>
      <c r="DT698" s="62"/>
      <c r="DU698" s="62"/>
      <c r="DV698" s="62"/>
      <c r="DW698" s="62"/>
      <c r="DX698" s="62"/>
      <c r="DY698" s="62"/>
      <c r="DZ698" s="62"/>
      <c r="EA698" s="62"/>
      <c r="EB698" s="62"/>
      <c r="EC698" s="62"/>
      <c r="ED698" s="62"/>
      <c r="EE698" s="62"/>
      <c r="EF698" s="62"/>
      <c r="EG698" s="62"/>
      <c r="EH698" s="62"/>
      <c r="EI698" s="62"/>
      <c r="EJ698" s="62"/>
      <c r="EK698" s="62"/>
      <c r="EL698" s="62"/>
      <c r="EM698" s="62"/>
      <c r="EN698" s="62"/>
    </row>
    <row r="699" spans="43:144" ht="14.4" x14ac:dyDescent="0.3">
      <c r="AQ699" s="62"/>
      <c r="AR699"/>
      <c r="AS699"/>
      <c r="AT699"/>
      <c r="AU699"/>
      <c r="AV699"/>
      <c r="AW699"/>
      <c r="AX699"/>
      <c r="AY699"/>
      <c r="AZ699"/>
      <c r="BA699"/>
      <c r="BB699"/>
      <c r="BC699"/>
      <c r="BD699"/>
      <c r="BE699" s="62"/>
      <c r="BF699" s="62"/>
      <c r="BG699" s="62"/>
      <c r="BH699" s="62"/>
      <c r="BI699" s="62"/>
      <c r="BJ699" s="62"/>
      <c r="BK699" s="62"/>
      <c r="BL699" s="62"/>
      <c r="BM699" s="62"/>
      <c r="BN699" s="62"/>
      <c r="BO699" s="62"/>
      <c r="BP699" s="62"/>
      <c r="BQ699" s="62"/>
      <c r="BR699" s="62"/>
      <c r="BS699" s="62"/>
      <c r="BT699" s="62"/>
      <c r="BU699" s="62"/>
      <c r="BV699" s="62"/>
      <c r="BW699" s="62"/>
      <c r="BX699" s="62"/>
      <c r="BY699" s="62"/>
      <c r="BZ699" s="62"/>
      <c r="CA699" s="62"/>
      <c r="CB699" s="62"/>
      <c r="CC699" s="62"/>
      <c r="CD699" s="62"/>
      <c r="CE699" s="62"/>
      <c r="CF699" s="62"/>
      <c r="CG699" s="62"/>
      <c r="CH699" s="62"/>
      <c r="CI699" s="62"/>
      <c r="CJ699" s="62"/>
      <c r="CK699" s="62"/>
      <c r="CL699" s="62"/>
      <c r="CM699" s="62"/>
      <c r="CN699" s="62"/>
      <c r="CO699" s="62"/>
      <c r="CP699" s="62"/>
      <c r="CQ699" s="62"/>
      <c r="CR699" s="62"/>
      <c r="CS699" s="62"/>
      <c r="CT699" s="62"/>
      <c r="CU699" s="62"/>
      <c r="CV699" s="62"/>
      <c r="CW699" s="62"/>
      <c r="CX699" s="62"/>
      <c r="CY699" s="62"/>
      <c r="CZ699" s="62"/>
      <c r="DA699" s="62"/>
      <c r="DB699" s="62"/>
      <c r="DC699" s="62"/>
      <c r="DD699" s="62"/>
      <c r="DE699" s="62"/>
      <c r="DF699" s="62"/>
      <c r="DG699" s="62"/>
      <c r="DH699" s="62"/>
      <c r="DI699" s="62"/>
      <c r="DJ699" s="62"/>
      <c r="DK699" s="62"/>
      <c r="DL699" s="62"/>
      <c r="DM699" s="62"/>
      <c r="DN699" s="62"/>
      <c r="DO699" s="62"/>
      <c r="DP699" s="62"/>
      <c r="DQ699" s="62"/>
      <c r="DR699" s="62"/>
      <c r="DS699" s="62"/>
      <c r="DT699" s="62"/>
      <c r="DU699" s="62"/>
      <c r="DV699" s="62"/>
      <c r="DW699" s="62"/>
      <c r="DX699" s="62"/>
      <c r="DY699" s="62"/>
      <c r="DZ699" s="62"/>
      <c r="EA699" s="62"/>
      <c r="EB699" s="62"/>
      <c r="EC699" s="62"/>
      <c r="ED699" s="62"/>
      <c r="EE699" s="62"/>
      <c r="EF699" s="62"/>
      <c r="EG699" s="62"/>
      <c r="EH699" s="62"/>
      <c r="EI699" s="62"/>
      <c r="EJ699" s="62"/>
      <c r="EK699" s="62"/>
      <c r="EL699" s="62"/>
      <c r="EM699" s="62"/>
      <c r="EN699" s="62"/>
    </row>
    <row r="700" spans="43:144" ht="14.4" x14ac:dyDescent="0.3">
      <c r="AR700"/>
      <c r="AS700"/>
      <c r="AT700"/>
      <c r="AU700"/>
      <c r="AV700"/>
      <c r="AW700"/>
      <c r="AX700"/>
      <c r="AY700"/>
      <c r="AZ700"/>
      <c r="BA700"/>
      <c r="BB700"/>
      <c r="BC700"/>
      <c r="BD700"/>
    </row>
  </sheetData>
  <dataValidations count="1">
    <dataValidation type="decimal" allowBlank="1" showInputMessage="1" showErrorMessage="1" error="Please enter a confidence level between 0 and 1." prompt="Confidence level can be adjusted between 0 and 100% to dynamically change confidence limits on this sheet." sqref="I11" xr:uid="{00000000-0002-0000-0400-000000000000}">
      <formula1>0</formula1>
      <formula2>1</formula2>
    </dataValidation>
  </dataValidation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1266" r:id="rId3" name="Spinner 2">
              <controlPr defaultSize="0" autoPict="0">
                <anchor moveWithCells="1" sizeWithCells="1">
                  <from>
                    <xdr:col>9</xdr:col>
                    <xdr:colOff>0</xdr:colOff>
                    <xdr:row>9</xdr:row>
                    <xdr:rowOff>0</xdr:rowOff>
                  </from>
                  <to>
                    <xdr:col>10</xdr:col>
                    <xdr:colOff>0</xdr:colOff>
                    <xdr:row>11</xdr:row>
                    <xdr:rowOff>83820</xdr:rowOff>
                  </to>
                </anchor>
              </controlPr>
            </control>
          </mc:Choice>
        </mc:AlternateContent>
        <mc:AlternateContent xmlns:mc="http://schemas.openxmlformats.org/markup-compatibility/2006">
          <mc:Choice Requires="x14">
            <control shapeId="11267" r:id="rId4" name="Spinner 3">
              <controlPr defaultSize="0" autoPict="0">
                <anchor moveWithCells="1" sizeWithCells="1">
                  <from>
                    <xdr:col>9</xdr:col>
                    <xdr:colOff>0</xdr:colOff>
                    <xdr:row>88</xdr:row>
                    <xdr:rowOff>0</xdr:rowOff>
                  </from>
                  <to>
                    <xdr:col>10</xdr:col>
                    <xdr:colOff>0</xdr:colOff>
                    <xdr:row>90</xdr:row>
                    <xdr:rowOff>99060</xdr:rowOff>
                  </to>
                </anchor>
              </controlPr>
            </control>
          </mc:Choice>
        </mc:AlternateContent>
        <mc:AlternateContent xmlns:mc="http://schemas.openxmlformats.org/markup-compatibility/2006">
          <mc:Choice Requires="x14">
            <control shapeId="11268" r:id="rId5" name="Spinner 4">
              <controlPr defaultSize="0" autoPict="0">
                <anchor moveWithCells="1" sizeWithCells="1">
                  <from>
                    <xdr:col>9</xdr:col>
                    <xdr:colOff>68580</xdr:colOff>
                    <xdr:row>55</xdr:row>
                    <xdr:rowOff>0</xdr:rowOff>
                  </from>
                  <to>
                    <xdr:col>10</xdr:col>
                    <xdr:colOff>68580</xdr:colOff>
                    <xdr:row>57</xdr:row>
                    <xdr:rowOff>99060</xdr:rowOff>
                  </to>
                </anchor>
              </controlPr>
            </control>
          </mc:Choice>
        </mc:AlternateContent>
        <mc:AlternateContent xmlns:mc="http://schemas.openxmlformats.org/markup-compatibility/2006">
          <mc:Choice Requires="x14">
            <control shapeId="11269" r:id="rId6" name="Spinner 5">
              <controlPr defaultSize="0" autoPict="0">
                <anchor moveWithCells="1" sizeWithCells="1">
                  <from>
                    <xdr:col>9</xdr:col>
                    <xdr:colOff>68580</xdr:colOff>
                    <xdr:row>73</xdr:row>
                    <xdr:rowOff>0</xdr:rowOff>
                  </from>
                  <to>
                    <xdr:col>10</xdr:col>
                    <xdr:colOff>68580</xdr:colOff>
                    <xdr:row>75</xdr:row>
                    <xdr:rowOff>99060</xdr:rowOff>
                  </to>
                </anchor>
              </controlPr>
            </control>
          </mc:Choice>
        </mc:AlternateContent>
        <mc:AlternateContent xmlns:mc="http://schemas.openxmlformats.org/markup-compatibility/2006">
          <mc:Choice Requires="x14">
            <control shapeId="11270" r:id="rId7" name="Spinner 6">
              <controlPr defaultSize="0" autoPict="0">
                <anchor moveWithCells="1" sizeWithCells="1">
                  <from>
                    <xdr:col>9</xdr:col>
                    <xdr:colOff>0</xdr:colOff>
                    <xdr:row>162</xdr:row>
                    <xdr:rowOff>0</xdr:rowOff>
                  </from>
                  <to>
                    <xdr:col>10</xdr:col>
                    <xdr:colOff>0</xdr:colOff>
                    <xdr:row>164</xdr:row>
                    <xdr:rowOff>99060</xdr:rowOff>
                  </to>
                </anchor>
              </controlPr>
            </control>
          </mc:Choice>
        </mc:AlternateContent>
        <mc:AlternateContent xmlns:mc="http://schemas.openxmlformats.org/markup-compatibility/2006">
          <mc:Choice Requires="x14">
            <control shapeId="11271" r:id="rId8" name="Spinner 7">
              <controlPr defaultSize="0" autoPict="0">
                <anchor moveWithCells="1" sizeWithCells="1">
                  <from>
                    <xdr:col>9</xdr:col>
                    <xdr:colOff>0</xdr:colOff>
                    <xdr:row>185</xdr:row>
                    <xdr:rowOff>0</xdr:rowOff>
                  </from>
                  <to>
                    <xdr:col>10</xdr:col>
                    <xdr:colOff>0</xdr:colOff>
                    <xdr:row>187</xdr:row>
                    <xdr:rowOff>99060</xdr:rowOff>
                  </to>
                </anchor>
              </controlPr>
            </control>
          </mc:Choice>
        </mc:AlternateContent>
      </controls>
    </mc:Choice>
  </mc:AlternateConten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F84C2-A139-4ABF-85CB-62C67A04E96A}">
  <dimension ref="A1:L544"/>
  <sheetViews>
    <sheetView workbookViewId="0">
      <selection activeCell="N22" sqref="N22"/>
    </sheetView>
  </sheetViews>
  <sheetFormatPr defaultRowHeight="14.4" outlineLevelRow="1" x14ac:dyDescent="0.3"/>
  <cols>
    <col min="1" max="12" width="10.77734375" customWidth="1"/>
  </cols>
  <sheetData>
    <row r="1" spans="1:12" ht="11.25" customHeight="1" x14ac:dyDescent="0.3">
      <c r="A1" s="144" t="s">
        <v>22</v>
      </c>
      <c r="B1" s="141" t="s">
        <v>206</v>
      </c>
      <c r="C1" s="141"/>
      <c r="D1" s="141"/>
      <c r="E1" s="141" t="s">
        <v>207</v>
      </c>
      <c r="F1" s="141" t="s">
        <v>208</v>
      </c>
      <c r="G1" s="141" t="s">
        <v>209</v>
      </c>
      <c r="H1" s="141"/>
      <c r="I1" s="141"/>
      <c r="J1" s="141"/>
      <c r="K1" s="141"/>
      <c r="L1" s="141">
        <v>1</v>
      </c>
    </row>
    <row r="2" spans="1:12" ht="11.25" customHeight="1" x14ac:dyDescent="0.3">
      <c r="A2" s="144" t="s">
        <v>210</v>
      </c>
      <c r="B2" s="141"/>
      <c r="C2" s="141" t="s">
        <v>2</v>
      </c>
      <c r="D2" s="141"/>
      <c r="E2" s="141">
        <v>0.25</v>
      </c>
      <c r="F2" s="141" t="s">
        <v>211</v>
      </c>
      <c r="G2" s="141"/>
      <c r="H2" s="141"/>
      <c r="I2" s="141"/>
      <c r="J2" s="141"/>
      <c r="K2" s="141"/>
      <c r="L2" s="141">
        <v>2</v>
      </c>
    </row>
    <row r="3" spans="1:12" ht="11.25" customHeight="1" outlineLevel="1" x14ac:dyDescent="0.3">
      <c r="A3" s="144" t="s">
        <v>30</v>
      </c>
      <c r="B3" s="141"/>
      <c r="C3" s="141"/>
      <c r="D3" s="141"/>
      <c r="E3" s="141"/>
      <c r="F3" s="141" t="s">
        <v>212</v>
      </c>
      <c r="G3" s="141"/>
      <c r="H3" s="141"/>
      <c r="I3" s="141"/>
      <c r="J3" s="141"/>
      <c r="K3" s="141"/>
      <c r="L3" s="141">
        <v>3</v>
      </c>
    </row>
    <row r="4" spans="1:12" ht="11.25" customHeight="1" outlineLevel="1" x14ac:dyDescent="0.3">
      <c r="A4" s="141" t="s">
        <v>213</v>
      </c>
      <c r="B4" s="141"/>
      <c r="C4" s="141"/>
      <c r="D4" s="141"/>
      <c r="E4" s="141"/>
      <c r="F4" s="141"/>
      <c r="G4" s="141"/>
      <c r="H4" s="141"/>
      <c r="I4" s="141"/>
      <c r="J4" s="141"/>
      <c r="K4" s="141"/>
      <c r="L4" s="141">
        <v>4</v>
      </c>
    </row>
    <row r="5" spans="1:12" ht="11.25" customHeight="1" outlineLevel="1" x14ac:dyDescent="0.3">
      <c r="A5" s="144" t="s">
        <v>214</v>
      </c>
      <c r="B5" s="141"/>
      <c r="C5" s="141"/>
      <c r="D5" s="141"/>
      <c r="E5" s="141"/>
      <c r="F5" s="141"/>
      <c r="G5" s="141"/>
      <c r="H5" s="141"/>
      <c r="I5" s="141"/>
      <c r="J5" s="141"/>
      <c r="K5" s="141"/>
      <c r="L5" s="141">
        <v>5</v>
      </c>
    </row>
    <row r="6" spans="1:12" ht="11.25" customHeight="1" outlineLevel="1" x14ac:dyDescent="0.3">
      <c r="A6" s="141" t="s">
        <v>215</v>
      </c>
      <c r="B6" s="141"/>
      <c r="C6" s="141"/>
      <c r="D6" s="141"/>
      <c r="E6" s="141"/>
      <c r="F6" s="141"/>
      <c r="G6" s="141"/>
      <c r="H6" s="141"/>
      <c r="I6" s="141"/>
      <c r="J6" s="141"/>
      <c r="K6" s="141"/>
      <c r="L6" s="141">
        <v>6</v>
      </c>
    </row>
    <row r="7" spans="1:12" ht="11.25" customHeight="1" x14ac:dyDescent="0.3">
      <c r="A7" s="141"/>
      <c r="B7" s="141"/>
      <c r="C7" s="141"/>
      <c r="D7" s="141"/>
      <c r="E7" s="141"/>
      <c r="F7" s="141"/>
      <c r="G7" s="141"/>
      <c r="H7" s="141"/>
      <c r="I7" s="141"/>
      <c r="J7" s="141"/>
      <c r="K7" s="141"/>
      <c r="L7" s="141"/>
    </row>
    <row r="8" spans="1:12" ht="11.25" customHeight="1" x14ac:dyDescent="0.3">
      <c r="A8" s="145" t="s">
        <v>216</v>
      </c>
      <c r="B8" s="141"/>
      <c r="C8" s="141"/>
      <c r="D8" s="141"/>
      <c r="E8" s="141"/>
      <c r="F8" s="141"/>
      <c r="G8" s="141"/>
      <c r="H8" s="141"/>
      <c r="I8" s="142"/>
      <c r="J8" s="141"/>
      <c r="K8" s="141"/>
      <c r="L8" s="141">
        <v>8</v>
      </c>
    </row>
    <row r="9" spans="1:12" ht="11.25" customHeight="1" thickBot="1" x14ac:dyDescent="0.35">
      <c r="A9" s="146"/>
      <c r="B9" s="146" t="s">
        <v>217</v>
      </c>
      <c r="C9" s="146" t="s">
        <v>37</v>
      </c>
      <c r="D9" s="146" t="s">
        <v>218</v>
      </c>
      <c r="E9" s="146" t="s">
        <v>219</v>
      </c>
      <c r="F9" s="146" t="s">
        <v>220</v>
      </c>
      <c r="G9" s="146" t="s">
        <v>221</v>
      </c>
      <c r="H9" s="146" t="s">
        <v>222</v>
      </c>
      <c r="I9" s="146" t="s">
        <v>223</v>
      </c>
      <c r="J9" s="141"/>
      <c r="K9" s="141"/>
      <c r="L9" s="141">
        <v>9</v>
      </c>
    </row>
    <row r="10" spans="1:12" ht="11.25" customHeight="1" x14ac:dyDescent="0.3">
      <c r="A10" s="141"/>
      <c r="B10" s="148">
        <v>0.133361293834696</v>
      </c>
      <c r="C10" s="148">
        <v>0.10465276526607301</v>
      </c>
      <c r="D10" s="148">
        <v>0.410139042986369</v>
      </c>
      <c r="E10" s="148">
        <v>0.433446365197594</v>
      </c>
      <c r="F10" s="141">
        <v>500</v>
      </c>
      <c r="G10" s="141">
        <v>0</v>
      </c>
      <c r="H10" s="148">
        <v>1.96488764061164</v>
      </c>
      <c r="I10" s="149">
        <v>0.95</v>
      </c>
      <c r="J10" s="141"/>
      <c r="K10" s="141"/>
      <c r="L10" s="141">
        <v>10</v>
      </c>
    </row>
    <row r="11" spans="1:12" ht="11.25" customHeight="1" x14ac:dyDescent="0.3">
      <c r="A11" s="141"/>
      <c r="B11" s="141"/>
      <c r="C11" s="141"/>
      <c r="D11" s="142"/>
      <c r="E11" s="142"/>
      <c r="F11" s="141"/>
      <c r="G11" s="141"/>
      <c r="H11" s="141"/>
      <c r="I11" s="141"/>
      <c r="J11" s="141"/>
      <c r="K11" s="141"/>
      <c r="L11" s="141"/>
    </row>
    <row r="12" spans="1:12" ht="11.25" customHeight="1" x14ac:dyDescent="0.3">
      <c r="A12" s="145" t="s">
        <v>224</v>
      </c>
      <c r="B12" s="141"/>
      <c r="C12" s="141"/>
      <c r="D12" s="141"/>
      <c r="E12" s="141"/>
      <c r="F12" s="141"/>
      <c r="G12" s="141"/>
      <c r="H12" s="141"/>
      <c r="I12" s="141"/>
      <c r="J12" s="141"/>
      <c r="K12" s="141"/>
      <c r="L12" s="141">
        <v>12</v>
      </c>
    </row>
    <row r="13" spans="1:12" ht="11.25" customHeight="1" thickBot="1" x14ac:dyDescent="0.35">
      <c r="A13" s="147" t="s">
        <v>45</v>
      </c>
      <c r="B13" s="146" t="s">
        <v>46</v>
      </c>
      <c r="C13" s="146" t="s">
        <v>47</v>
      </c>
      <c r="D13" s="146" t="s">
        <v>225</v>
      </c>
      <c r="E13" s="146" t="s">
        <v>226</v>
      </c>
      <c r="F13" s="146" t="s">
        <v>227</v>
      </c>
      <c r="G13" s="146" t="s">
        <v>228</v>
      </c>
      <c r="H13" s="146" t="s">
        <v>51</v>
      </c>
      <c r="I13" s="146" t="s">
        <v>229</v>
      </c>
      <c r="J13" s="141"/>
      <c r="K13" s="141"/>
      <c r="L13" s="141">
        <v>13</v>
      </c>
    </row>
    <row r="14" spans="1:12" ht="11.25" customHeight="1" x14ac:dyDescent="0.3">
      <c r="A14" s="141" t="s">
        <v>52</v>
      </c>
      <c r="B14" s="150">
        <v>-2.61573331922318</v>
      </c>
      <c r="C14" s="150">
        <v>2.1464142365157501</v>
      </c>
      <c r="D14" s="150">
        <v>-1.21865261361165</v>
      </c>
      <c r="E14" s="150">
        <v>0.223570949826706</v>
      </c>
      <c r="F14" s="150">
        <v>-6.8331961241858599</v>
      </c>
      <c r="G14" s="150">
        <v>1.6017294857394899</v>
      </c>
      <c r="H14" s="150">
        <v>0</v>
      </c>
      <c r="I14" s="150">
        <v>-5.7819622691594401E-2</v>
      </c>
      <c r="J14" s="141"/>
      <c r="K14" s="141"/>
      <c r="L14" s="141">
        <v>14</v>
      </c>
    </row>
    <row r="15" spans="1:12" ht="11.25" customHeight="1" x14ac:dyDescent="0.3">
      <c r="A15" s="141" t="s">
        <v>6</v>
      </c>
      <c r="B15" s="150">
        <v>-2.5061705292768001E-2</v>
      </c>
      <c r="C15" s="150">
        <v>8.5480324690259304E-2</v>
      </c>
      <c r="D15" s="150">
        <v>-0.29318682847286598</v>
      </c>
      <c r="E15" s="150">
        <v>0.76950527419096204</v>
      </c>
      <c r="F15" s="150">
        <v>-0.193020938792129</v>
      </c>
      <c r="G15" s="150">
        <v>0.14289752820659299</v>
      </c>
      <c r="H15" s="150">
        <v>21.675999999999998</v>
      </c>
      <c r="I15" s="150">
        <v>0.19554089571543601</v>
      </c>
      <c r="J15" s="141"/>
      <c r="K15" s="141"/>
      <c r="L15" s="141">
        <v>14</v>
      </c>
    </row>
    <row r="16" spans="1:12" ht="11.25" customHeight="1" x14ac:dyDescent="0.3">
      <c r="A16" s="141" t="s">
        <v>8</v>
      </c>
      <c r="B16" s="150">
        <v>0.10468600820255899</v>
      </c>
      <c r="C16" s="150">
        <v>4.6368210816265798E-2</v>
      </c>
      <c r="D16" s="150">
        <v>2.25771075397707</v>
      </c>
      <c r="E16" s="150">
        <v>2.4409376346855399E-2</v>
      </c>
      <c r="F16" s="150">
        <v>1.35776838524035E-2</v>
      </c>
      <c r="G16" s="150">
        <v>0.195794332552715</v>
      </c>
      <c r="H16" s="150">
        <v>4.1806999999999999</v>
      </c>
      <c r="I16" s="150">
        <v>0.17176371764100601</v>
      </c>
      <c r="J16" s="141"/>
      <c r="K16" s="141"/>
      <c r="L16" s="141">
        <v>14</v>
      </c>
    </row>
    <row r="17" spans="1:12" ht="11.25" customHeight="1" x14ac:dyDescent="0.3">
      <c r="A17" s="141" t="s">
        <v>5</v>
      </c>
      <c r="B17" s="151">
        <v>2.3199108443397198E-3</v>
      </c>
      <c r="C17" s="151">
        <v>1.02743095136089E-3</v>
      </c>
      <c r="D17" s="150">
        <v>2.2579725102371802</v>
      </c>
      <c r="E17" s="150">
        <v>2.4392926959062498E-2</v>
      </c>
      <c r="F17" s="151">
        <v>3.0112446642885501E-4</v>
      </c>
      <c r="G17" s="151">
        <v>4.3386972222505902E-3</v>
      </c>
      <c r="H17" s="150">
        <v>3.2250000000000001</v>
      </c>
      <c r="I17" s="150">
        <v>9.8247455817569704E-2</v>
      </c>
      <c r="J17" s="141"/>
      <c r="K17" s="141"/>
      <c r="L17" s="141">
        <v>14</v>
      </c>
    </row>
    <row r="18" spans="1:12" ht="11.25" customHeight="1" x14ac:dyDescent="0.3">
      <c r="A18" s="141" t="s">
        <v>14</v>
      </c>
      <c r="B18" s="150">
        <v>8.7828553786890196E-2</v>
      </c>
      <c r="C18" s="150">
        <v>0.104277531053203</v>
      </c>
      <c r="D18" s="150">
        <v>0.84225770307200098</v>
      </c>
      <c r="E18" s="150">
        <v>0.40006057110214899</v>
      </c>
      <c r="F18" s="150">
        <v>-0.117065078173045</v>
      </c>
      <c r="G18" s="150">
        <v>0.29272218574682601</v>
      </c>
      <c r="H18" s="150">
        <v>7.5834000000000001</v>
      </c>
      <c r="I18" s="150">
        <v>0.97024613457923703</v>
      </c>
      <c r="J18" s="141"/>
      <c r="K18" s="141"/>
      <c r="L18" s="141">
        <v>14</v>
      </c>
    </row>
    <row r="19" spans="1:12" ht="11.25" customHeight="1" x14ac:dyDescent="0.3">
      <c r="A19" s="141" t="s">
        <v>11</v>
      </c>
      <c r="B19" s="150">
        <v>7.0397153347716193E-2</v>
      </c>
      <c r="C19" s="150">
        <v>3.7484388409241703E-2</v>
      </c>
      <c r="D19" s="150">
        <v>1.8780392674183199</v>
      </c>
      <c r="E19" s="150">
        <v>6.0978022572089598E-2</v>
      </c>
      <c r="F19" s="150">
        <v>-3.2554581534890601E-3</v>
      </c>
      <c r="G19" s="150">
        <v>0.14404976484892201</v>
      </c>
      <c r="H19" s="150">
        <v>148.75</v>
      </c>
      <c r="I19" s="150">
        <v>2.28465160339743E-2</v>
      </c>
      <c r="J19" s="141"/>
      <c r="K19" s="141"/>
      <c r="L19" s="141">
        <v>14</v>
      </c>
    </row>
    <row r="20" spans="1:12" ht="11.25" customHeight="1" x14ac:dyDescent="0.3">
      <c r="A20" s="141" t="s">
        <v>21</v>
      </c>
      <c r="B20" s="150">
        <v>3.96832450853406E-3</v>
      </c>
      <c r="C20" s="150">
        <v>4.6986272170407899E-2</v>
      </c>
      <c r="D20" s="150">
        <v>8.4457104707985897E-2</v>
      </c>
      <c r="E20" s="150">
        <v>0.93272800044150905</v>
      </c>
      <c r="F20" s="150">
        <v>-8.8354420957515001E-2</v>
      </c>
      <c r="G20" s="150">
        <v>9.6291069974583102E-2</v>
      </c>
      <c r="H20" s="150">
        <v>40.783000000000001</v>
      </c>
      <c r="I20" s="150">
        <v>0.23410787437613301</v>
      </c>
      <c r="J20" s="141"/>
      <c r="K20" s="141"/>
      <c r="L20" s="141">
        <v>14</v>
      </c>
    </row>
    <row r="21" spans="1:12" ht="11.25" customHeight="1" x14ac:dyDescent="0.3">
      <c r="A21" s="141" t="s">
        <v>10</v>
      </c>
      <c r="B21" s="150">
        <v>1.5966221754751798E-2</v>
      </c>
      <c r="C21" s="150">
        <v>1.30649751583153E-2</v>
      </c>
      <c r="D21" s="150">
        <v>1.2220629248261501</v>
      </c>
      <c r="E21" s="150">
        <v>0.22227988848636501</v>
      </c>
      <c r="F21" s="150">
        <v>-9.70498645872E-3</v>
      </c>
      <c r="G21" s="150">
        <v>4.1637429968223699E-2</v>
      </c>
      <c r="H21" s="150">
        <v>20.452999999999999</v>
      </c>
      <c r="I21" s="150">
        <v>0.15366064261201401</v>
      </c>
      <c r="J21" s="141"/>
      <c r="K21" s="141"/>
      <c r="L21" s="141">
        <v>14</v>
      </c>
    </row>
    <row r="22" spans="1:12" ht="11.25" customHeight="1" x14ac:dyDescent="0.3">
      <c r="A22" s="141" t="s">
        <v>13</v>
      </c>
      <c r="B22" s="150">
        <v>0.19784814314330601</v>
      </c>
      <c r="C22" s="150">
        <v>8.7435864919210696E-2</v>
      </c>
      <c r="D22" s="150">
        <v>2.26278019124205</v>
      </c>
      <c r="E22" s="150">
        <v>2.4092510277683801E-2</v>
      </c>
      <c r="F22" s="150">
        <v>2.604649281736E-2</v>
      </c>
      <c r="G22" s="150">
        <v>0.36964979346925197</v>
      </c>
      <c r="H22" s="150">
        <v>2.5701000000000001</v>
      </c>
      <c r="I22" s="150">
        <v>-0.10420940719455001</v>
      </c>
      <c r="J22" s="141"/>
      <c r="K22" s="141"/>
      <c r="L22" s="141">
        <v>14</v>
      </c>
    </row>
    <row r="23" spans="1:12" ht="11.25" customHeight="1" x14ac:dyDescent="0.3">
      <c r="A23" s="141" t="s">
        <v>15</v>
      </c>
      <c r="B23" s="150">
        <v>-0.207043097609622</v>
      </c>
      <c r="C23" s="150">
        <v>0.114061499159246</v>
      </c>
      <c r="D23" s="150">
        <v>-1.81518828996417</v>
      </c>
      <c r="E23" s="150">
        <v>7.0115033177162306E-2</v>
      </c>
      <c r="F23" s="150">
        <v>-0.43116112757725999</v>
      </c>
      <c r="G23" s="150">
        <v>1.70749323580155E-2</v>
      </c>
      <c r="H23" s="150">
        <v>1.8369</v>
      </c>
      <c r="I23" s="150">
        <v>-4.1819728896033498E-2</v>
      </c>
      <c r="J23" s="141"/>
      <c r="K23" s="141"/>
      <c r="L23" s="141">
        <v>14</v>
      </c>
    </row>
    <row r="24" spans="1:12" ht="11.25" customHeight="1" x14ac:dyDescent="0.3">
      <c r="A24" s="141" t="s">
        <v>1</v>
      </c>
      <c r="B24" s="151">
        <v>-1.5189118210656599E-4</v>
      </c>
      <c r="C24" s="151">
        <v>7.0293216071566297E-4</v>
      </c>
      <c r="D24" s="150">
        <v>-0.21608227734511901</v>
      </c>
      <c r="E24" s="150">
        <v>0.82901483931849396</v>
      </c>
      <c r="F24" s="151">
        <v>-1.53307389688521E-3</v>
      </c>
      <c r="G24" s="151">
        <v>1.2292915326720701E-3</v>
      </c>
      <c r="H24" s="150">
        <v>20.875</v>
      </c>
      <c r="I24" s="150">
        <v>-3.8125636277941198E-3</v>
      </c>
      <c r="J24" s="141"/>
      <c r="K24" s="141"/>
      <c r="L24" s="141">
        <v>14</v>
      </c>
    </row>
    <row r="25" spans="1:12" ht="11.25" customHeight="1" x14ac:dyDescent="0.3">
      <c r="A25" s="141" t="s">
        <v>12</v>
      </c>
      <c r="B25" s="150">
        <v>-4.1749314644315503E-3</v>
      </c>
      <c r="C25" s="150">
        <v>4.8503460937815199E-2</v>
      </c>
      <c r="D25" s="150">
        <v>-8.6074918855462798E-2</v>
      </c>
      <c r="E25" s="150">
        <v>0.93144253065750304</v>
      </c>
      <c r="F25" s="150">
        <v>-9.9478782388034107E-2</v>
      </c>
      <c r="G25" s="150">
        <v>9.1128919459170996E-2</v>
      </c>
      <c r="H25" s="150">
        <v>1.0933999999999999</v>
      </c>
      <c r="I25" s="150">
        <v>0.105144783770138</v>
      </c>
      <c r="J25" s="141"/>
      <c r="K25" s="141"/>
      <c r="L25" s="141">
        <v>14</v>
      </c>
    </row>
    <row r="26" spans="1:12" ht="11.25" customHeight="1" x14ac:dyDescent="0.3">
      <c r="A26" s="141" t="s">
        <v>17</v>
      </c>
      <c r="B26" s="150">
        <v>5.7525777044431799E-2</v>
      </c>
      <c r="C26" s="150">
        <v>4.7145439866537603E-2</v>
      </c>
      <c r="D26" s="150">
        <v>1.22017690803776</v>
      </c>
      <c r="E26" s="150">
        <v>0.22299322539387501</v>
      </c>
      <c r="F26" s="150">
        <v>-3.5109715060527201E-2</v>
      </c>
      <c r="G26" s="150">
        <v>0.15016126914939101</v>
      </c>
      <c r="H26" s="150">
        <v>4.1384999999999996</v>
      </c>
      <c r="I26" s="150">
        <v>-1.1546200731051601E-2</v>
      </c>
      <c r="J26" s="141"/>
      <c r="K26" s="141"/>
      <c r="L26" s="141">
        <v>14</v>
      </c>
    </row>
    <row r="27" spans="1:12" ht="11.25" customHeight="1" x14ac:dyDescent="0.3">
      <c r="A27" s="141" t="s">
        <v>18</v>
      </c>
      <c r="B27" s="150">
        <v>-1.0600574229637999E-2</v>
      </c>
      <c r="C27" s="150">
        <v>7.7216376866116002E-2</v>
      </c>
      <c r="D27" s="150">
        <v>-0.137284014866666</v>
      </c>
      <c r="E27" s="150">
        <v>0.89086351287148202</v>
      </c>
      <c r="F27" s="150">
        <v>-0.16232207878668001</v>
      </c>
      <c r="G27" s="150">
        <v>0.141120930327404</v>
      </c>
      <c r="H27" s="150">
        <v>3.9422999999999999</v>
      </c>
      <c r="I27" s="150">
        <v>7.3763569818197303E-2</v>
      </c>
      <c r="J27" s="141"/>
      <c r="K27" s="141"/>
      <c r="L27" s="141">
        <v>14</v>
      </c>
    </row>
    <row r="28" spans="1:12" ht="11.25" customHeight="1" x14ac:dyDescent="0.3">
      <c r="A28" s="141" t="s">
        <v>0</v>
      </c>
      <c r="B28" s="150">
        <v>1.7440834006620099E-2</v>
      </c>
      <c r="C28" s="150">
        <v>4.5759842356010501E-2</v>
      </c>
      <c r="D28" s="150">
        <v>0.38113841981645902</v>
      </c>
      <c r="E28" s="150">
        <v>0.70326813146484501</v>
      </c>
      <c r="F28" s="150">
        <v>-7.2472114675041999E-2</v>
      </c>
      <c r="G28" s="150">
        <v>0.107353782688282</v>
      </c>
      <c r="H28" s="150">
        <v>20.875</v>
      </c>
      <c r="I28" s="150">
        <v>-4.0597631043877903E-2</v>
      </c>
      <c r="J28" s="141"/>
      <c r="K28" s="141"/>
      <c r="L28" s="141">
        <v>14</v>
      </c>
    </row>
    <row r="29" spans="1:12" ht="11.25" customHeight="1" x14ac:dyDescent="0.3">
      <c r="A29" s="141" t="s">
        <v>16</v>
      </c>
      <c r="B29" s="150">
        <v>-6.8898669299660195E-2</v>
      </c>
      <c r="C29" s="150">
        <v>8.8063670188380905E-2</v>
      </c>
      <c r="D29" s="150">
        <v>-0.78237335727975099</v>
      </c>
      <c r="E29" s="150">
        <v>0.43437857393322699</v>
      </c>
      <c r="F29" s="150">
        <v>-0.24193388643971001</v>
      </c>
      <c r="G29" s="150">
        <v>0.104136547840389</v>
      </c>
      <c r="H29" s="150">
        <v>1.5006999999999999</v>
      </c>
      <c r="I29" s="150">
        <v>-0.99214672177155905</v>
      </c>
      <c r="J29" s="141"/>
      <c r="K29" s="141"/>
      <c r="L29" s="141">
        <v>14</v>
      </c>
    </row>
    <row r="30" spans="1:12" ht="11.25" customHeight="1" x14ac:dyDescent="0.3">
      <c r="A30" s="141" t="s">
        <v>9</v>
      </c>
      <c r="B30" s="150">
        <v>-2.6164675448515799E-2</v>
      </c>
      <c r="C30" s="150">
        <v>1.42610752903193E-2</v>
      </c>
      <c r="D30" s="150">
        <v>-1.83469162849711</v>
      </c>
      <c r="E30" s="150">
        <v>6.7166259302201894E-2</v>
      </c>
      <c r="F30" s="150">
        <v>-5.41860860282962E-2</v>
      </c>
      <c r="G30" s="150">
        <v>1.85673513126465E-3</v>
      </c>
      <c r="H30" s="150">
        <v>162.97999999999999</v>
      </c>
      <c r="I30" s="150">
        <v>-5.7819622691594401E-2</v>
      </c>
      <c r="J30" s="141"/>
      <c r="K30" s="141"/>
      <c r="L30" s="141">
        <v>14</v>
      </c>
    </row>
    <row r="31" spans="1:12" ht="11.25" customHeight="1" x14ac:dyDescent="0.3">
      <c r="A31" s="141"/>
      <c r="B31" s="150"/>
      <c r="C31" s="150"/>
      <c r="D31" s="150"/>
      <c r="E31" s="150"/>
      <c r="F31" s="150"/>
      <c r="G31" s="150"/>
      <c r="H31" s="150"/>
      <c r="I31" s="150"/>
      <c r="J31" s="141"/>
      <c r="K31" s="141"/>
      <c r="L31" s="141"/>
    </row>
    <row r="32" spans="1:12" ht="11.25" customHeight="1" x14ac:dyDescent="0.3">
      <c r="A32" s="141" t="s">
        <v>230</v>
      </c>
      <c r="B32" s="150"/>
      <c r="C32" s="150"/>
      <c r="D32" s="150"/>
      <c r="E32" s="150"/>
      <c r="F32" s="150"/>
      <c r="G32" s="150"/>
      <c r="H32" s="150"/>
      <c r="I32" s="150"/>
      <c r="J32" s="141"/>
      <c r="K32" s="141"/>
      <c r="L32" s="141">
        <v>16</v>
      </c>
    </row>
    <row r="33" spans="1:12" ht="11.25" customHeight="1" x14ac:dyDescent="0.3">
      <c r="A33" s="141" t="s">
        <v>231</v>
      </c>
      <c r="B33" s="141" t="s">
        <v>60</v>
      </c>
      <c r="C33" s="141" t="s">
        <v>232</v>
      </c>
      <c r="D33" s="141" t="s">
        <v>233</v>
      </c>
      <c r="E33" s="141" t="s">
        <v>234</v>
      </c>
      <c r="F33" s="141" t="s">
        <v>49</v>
      </c>
      <c r="G33" s="141"/>
      <c r="H33" s="141"/>
      <c r="I33" s="141"/>
      <c r="J33" s="141"/>
      <c r="K33" s="141"/>
      <c r="L33" s="141">
        <v>17</v>
      </c>
    </row>
    <row r="34" spans="1:12" ht="11.25" customHeight="1" x14ac:dyDescent="0.3">
      <c r="A34" s="141" t="s">
        <v>235</v>
      </c>
      <c r="B34" s="141">
        <v>16</v>
      </c>
      <c r="C34" s="141">
        <v>12.502621297002801</v>
      </c>
      <c r="D34" s="141">
        <v>0.78141383106267404</v>
      </c>
      <c r="E34" s="141">
        <v>4.6453545508582499</v>
      </c>
      <c r="F34" s="143">
        <v>9.5067145267080394E-9</v>
      </c>
      <c r="G34" s="141"/>
      <c r="H34" s="141"/>
      <c r="I34" s="141"/>
      <c r="J34" s="141"/>
      <c r="K34" s="141"/>
      <c r="L34" s="141">
        <v>18</v>
      </c>
    </row>
    <row r="35" spans="1:12" ht="11.25" customHeight="1" x14ac:dyDescent="0.3">
      <c r="A35" s="141" t="s">
        <v>236</v>
      </c>
      <c r="B35" s="141">
        <v>483</v>
      </c>
      <c r="C35" s="141">
        <v>81.247378702997196</v>
      </c>
      <c r="D35" s="141">
        <v>0.168214034581775</v>
      </c>
      <c r="E35" s="141"/>
      <c r="F35" s="141"/>
      <c r="G35" s="141"/>
      <c r="H35" s="141"/>
      <c r="I35" s="141"/>
      <c r="J35" s="141"/>
      <c r="K35" s="141"/>
      <c r="L35" s="141">
        <v>19</v>
      </c>
    </row>
    <row r="36" spans="1:12" ht="11.25" customHeight="1" x14ac:dyDescent="0.3">
      <c r="A36" s="141" t="s">
        <v>237</v>
      </c>
      <c r="B36" s="141">
        <v>499</v>
      </c>
      <c r="C36" s="141">
        <v>93.75</v>
      </c>
      <c r="D36" s="141"/>
      <c r="E36" s="141"/>
      <c r="F36" s="141"/>
      <c r="G36" s="141"/>
      <c r="H36" s="141"/>
      <c r="I36" s="141"/>
      <c r="J36" s="141"/>
      <c r="K36" s="141"/>
      <c r="L36" s="141">
        <v>20</v>
      </c>
    </row>
    <row r="37" spans="1:12" ht="11.25" customHeight="1" x14ac:dyDescent="0.3">
      <c r="A37" s="141"/>
      <c r="B37" s="141"/>
      <c r="C37" s="141"/>
      <c r="D37" s="141"/>
      <c r="E37" s="141"/>
      <c r="F37" s="141"/>
      <c r="G37" s="141"/>
      <c r="H37" s="141"/>
      <c r="I37" s="141"/>
      <c r="J37" s="141"/>
      <c r="K37" s="141"/>
      <c r="L37" s="141"/>
    </row>
    <row r="38" spans="1:12" ht="11.25" customHeight="1" x14ac:dyDescent="0.3">
      <c r="A38" s="141" t="s">
        <v>238</v>
      </c>
      <c r="B38" s="141"/>
      <c r="C38" s="141"/>
      <c r="D38" s="141"/>
      <c r="E38" s="141"/>
      <c r="F38" s="141"/>
      <c r="G38" s="141"/>
      <c r="H38" s="141"/>
      <c r="I38" s="141"/>
      <c r="J38" s="141"/>
      <c r="K38" s="141"/>
      <c r="L38" s="141">
        <v>22</v>
      </c>
    </row>
    <row r="39" spans="1:12" ht="11.25" customHeight="1" x14ac:dyDescent="0.3">
      <c r="A39" s="141"/>
      <c r="B39" s="141" t="s">
        <v>239</v>
      </c>
      <c r="C39" s="141" t="s">
        <v>38</v>
      </c>
      <c r="D39" s="141" t="s">
        <v>240</v>
      </c>
      <c r="E39" s="141" t="s">
        <v>105</v>
      </c>
      <c r="F39" s="141" t="s">
        <v>106</v>
      </c>
      <c r="G39" s="141" t="s">
        <v>241</v>
      </c>
      <c r="H39" s="141" t="s">
        <v>242</v>
      </c>
      <c r="I39" s="141" t="s">
        <v>243</v>
      </c>
      <c r="J39" s="141"/>
      <c r="K39" s="141"/>
      <c r="L39" s="141">
        <v>23</v>
      </c>
    </row>
    <row r="40" spans="1:12" ht="11.25" customHeight="1" x14ac:dyDescent="0.3">
      <c r="A40" s="141" t="s">
        <v>244</v>
      </c>
      <c r="B40" s="143">
        <v>1.33830446724659E-16</v>
      </c>
      <c r="C40" s="141">
        <v>0.403106384724919</v>
      </c>
      <c r="D40" s="141">
        <v>0.32780111294623299</v>
      </c>
      <c r="E40" s="141">
        <v>-0.58418816832681997</v>
      </c>
      <c r="F40" s="141">
        <v>0.98434640796411899</v>
      </c>
      <c r="G40" s="141" t="s">
        <v>245</v>
      </c>
      <c r="H40" s="141" t="s">
        <v>246</v>
      </c>
      <c r="I40" s="141" t="s">
        <v>247</v>
      </c>
      <c r="J40" s="141"/>
      <c r="K40" s="141"/>
      <c r="L40" s="141">
        <v>24</v>
      </c>
    </row>
    <row r="41" spans="1:12" ht="11.25" customHeight="1" x14ac:dyDescent="0.3">
      <c r="A41" s="141"/>
      <c r="B41" s="141"/>
      <c r="C41" s="141"/>
      <c r="D41" s="141"/>
      <c r="E41" s="141"/>
      <c r="F41" s="141"/>
      <c r="G41" s="141"/>
      <c r="H41" s="141"/>
      <c r="I41" s="141"/>
      <c r="J41" s="141"/>
      <c r="K41" s="141"/>
      <c r="L41" s="141"/>
    </row>
    <row r="42" spans="1:12" ht="11.25" customHeight="1" x14ac:dyDescent="0.3">
      <c r="A42" s="141"/>
      <c r="B42" s="141"/>
      <c r="C42" s="141"/>
      <c r="D42" s="141"/>
      <c r="E42" s="141"/>
      <c r="F42" s="141"/>
      <c r="G42" s="141"/>
      <c r="H42" s="141"/>
      <c r="I42" s="141"/>
      <c r="J42" s="141"/>
      <c r="K42" s="141"/>
      <c r="L42" s="141">
        <v>31</v>
      </c>
    </row>
    <row r="43" spans="1:12" ht="11.25" customHeight="1" x14ac:dyDescent="0.3">
      <c r="A43" s="141" t="s">
        <v>248</v>
      </c>
      <c r="B43" s="141"/>
      <c r="C43" s="141"/>
      <c r="D43" s="141"/>
      <c r="E43" s="141"/>
      <c r="F43" s="141"/>
      <c r="G43" s="141"/>
      <c r="H43" s="141"/>
      <c r="I43" s="141">
        <v>500</v>
      </c>
      <c r="J43" s="141"/>
      <c r="K43" s="141"/>
      <c r="L43" s="141">
        <v>37</v>
      </c>
    </row>
    <row r="44" spans="1:12" ht="11.25" customHeight="1" x14ac:dyDescent="0.3">
      <c r="A44" s="141" t="s">
        <v>249</v>
      </c>
      <c r="B44" s="141" t="s">
        <v>250</v>
      </c>
      <c r="C44" s="141" t="s">
        <v>251</v>
      </c>
      <c r="D44" s="141" t="s">
        <v>227</v>
      </c>
      <c r="E44" s="141" t="s">
        <v>228</v>
      </c>
      <c r="F44" s="141" t="s">
        <v>252</v>
      </c>
      <c r="G44" s="141" t="s">
        <v>67</v>
      </c>
      <c r="H44" s="141" t="s">
        <v>253</v>
      </c>
      <c r="I44" s="141" t="s">
        <v>254</v>
      </c>
      <c r="J44" s="141" t="s">
        <v>255</v>
      </c>
      <c r="K44" s="141" t="s">
        <v>256</v>
      </c>
      <c r="L44" s="141">
        <v>38</v>
      </c>
    </row>
    <row r="45" spans="1:12" ht="11.25" customHeight="1" x14ac:dyDescent="0.3">
      <c r="A45" s="141">
        <v>1</v>
      </c>
      <c r="B45" s="141">
        <v>0</v>
      </c>
      <c r="C45" s="141">
        <v>0.12618729358489</v>
      </c>
      <c r="D45" s="141">
        <v>-0.68532178778895703</v>
      </c>
      <c r="E45" s="141">
        <v>0.93769637495873703</v>
      </c>
      <c r="F45" s="141">
        <v>4.8573382326923903E-2</v>
      </c>
      <c r="G45" s="141">
        <v>-0.12618729358483199</v>
      </c>
      <c r="H45" s="141">
        <v>-0.30985020316411199</v>
      </c>
      <c r="I45" s="141">
        <v>0.30985020316411199</v>
      </c>
      <c r="J45" s="141">
        <v>1.40260203409482E-2</v>
      </c>
      <c r="K45" s="143">
        <v>8.0338489066910006E-5</v>
      </c>
      <c r="L45" s="141">
        <v>39</v>
      </c>
    </row>
    <row r="46" spans="1:12" ht="11.25" customHeight="1" x14ac:dyDescent="0.3">
      <c r="A46" s="141">
        <v>2</v>
      </c>
      <c r="B46" s="141">
        <v>0</v>
      </c>
      <c r="C46" s="141">
        <v>0.173136488746779</v>
      </c>
      <c r="D46" s="141">
        <v>-0.64426399084867902</v>
      </c>
      <c r="E46" s="141">
        <v>0.99053696834223803</v>
      </c>
      <c r="F46" s="141">
        <v>6.9606200087076006E-2</v>
      </c>
      <c r="G46" s="141">
        <v>-0.17313648874677601</v>
      </c>
      <c r="H46" s="141">
        <v>-0.42835492548409299</v>
      </c>
      <c r="I46" s="141">
        <v>0.42835492548409299</v>
      </c>
      <c r="J46" s="141">
        <v>2.88027280399521E-2</v>
      </c>
      <c r="K46" s="141">
        <v>3.2009933996463599E-4</v>
      </c>
      <c r="L46" s="141">
        <v>39</v>
      </c>
    </row>
    <row r="47" spans="1:12" ht="11.25" customHeight="1" x14ac:dyDescent="0.3">
      <c r="A47" s="141">
        <v>3</v>
      </c>
      <c r="B47" s="141">
        <v>0</v>
      </c>
      <c r="C47" s="141">
        <v>0.39012826682445501</v>
      </c>
      <c r="D47" s="141">
        <v>-0.44705580032971198</v>
      </c>
      <c r="E47" s="141">
        <v>1.2273123339786201</v>
      </c>
      <c r="F47" s="141">
        <v>0.115427528115019</v>
      </c>
      <c r="G47" s="141">
        <v>-0.39012826682445101</v>
      </c>
      <c r="H47" s="141">
        <v>-0.99127693006869</v>
      </c>
      <c r="I47" s="141">
        <v>0.99127693006869</v>
      </c>
      <c r="J47" s="141">
        <v>7.92057231126366E-2</v>
      </c>
      <c r="K47" s="141">
        <v>4.9720447470144504E-3</v>
      </c>
      <c r="L47" s="141">
        <v>39</v>
      </c>
    </row>
    <row r="48" spans="1:12" ht="11.25" customHeight="1" x14ac:dyDescent="0.3">
      <c r="A48" s="141">
        <v>4</v>
      </c>
      <c r="B48" s="141">
        <v>0</v>
      </c>
      <c r="C48" s="141">
        <v>0.26522034383459903</v>
      </c>
      <c r="D48" s="141">
        <v>-0.55067643939294597</v>
      </c>
      <c r="E48" s="141">
        <v>1.08111712706214</v>
      </c>
      <c r="F48" s="141">
        <v>6.4875936488768396E-2</v>
      </c>
      <c r="G48" s="141">
        <v>-0.26522034383459903</v>
      </c>
      <c r="H48" s="141">
        <v>-0.65490468047454398</v>
      </c>
      <c r="I48" s="141">
        <v>0.65490468047454398</v>
      </c>
      <c r="J48" s="141">
        <v>2.50210224477357E-2</v>
      </c>
      <c r="K48" s="141">
        <v>6.4746614998312702E-4</v>
      </c>
      <c r="L48" s="141">
        <v>39</v>
      </c>
    </row>
    <row r="49" spans="1:12" ht="11.25" customHeight="1" x14ac:dyDescent="0.3">
      <c r="A49" s="141">
        <v>5</v>
      </c>
      <c r="B49" s="141">
        <v>0</v>
      </c>
      <c r="C49" s="141">
        <v>0.16773338984105801</v>
      </c>
      <c r="D49" s="141">
        <v>-0.64595093875611098</v>
      </c>
      <c r="E49" s="141">
        <v>0.981417718438227</v>
      </c>
      <c r="F49" s="141">
        <v>5.72279816647914E-2</v>
      </c>
      <c r="G49" s="141">
        <v>-0.16773338984105299</v>
      </c>
      <c r="H49" s="141">
        <v>-0.413007420846838</v>
      </c>
      <c r="I49" s="141">
        <v>0.413007420846838</v>
      </c>
      <c r="J49" s="141">
        <v>1.9469492504405401E-2</v>
      </c>
      <c r="K49" s="141">
        <v>1.99232557288813E-4</v>
      </c>
      <c r="L49" s="141">
        <v>39</v>
      </c>
    </row>
    <row r="50" spans="1:12" ht="11.25" customHeight="1" x14ac:dyDescent="0.3">
      <c r="A50" s="141">
        <v>6</v>
      </c>
      <c r="B50" s="141">
        <v>0</v>
      </c>
      <c r="C50" s="141">
        <v>0.28600197555685403</v>
      </c>
      <c r="D50" s="141">
        <v>-0.54000578489518702</v>
      </c>
      <c r="E50" s="141">
        <v>1.1120097360089001</v>
      </c>
      <c r="F50" s="141">
        <v>9.2243475719393397E-2</v>
      </c>
      <c r="G50" s="141">
        <v>-0.28600197555685603</v>
      </c>
      <c r="H50" s="141">
        <v>-0.71566460312220503</v>
      </c>
      <c r="I50" s="141">
        <v>0.71566460312220503</v>
      </c>
      <c r="J50" s="141">
        <v>5.0583524935654801E-2</v>
      </c>
      <c r="K50" s="141">
        <v>1.6051753430464601E-3</v>
      </c>
      <c r="L50" s="141">
        <v>39</v>
      </c>
    </row>
    <row r="51" spans="1:12" ht="11.25" customHeight="1" x14ac:dyDescent="0.3">
      <c r="A51" s="141">
        <v>7</v>
      </c>
      <c r="B51" s="141">
        <v>0</v>
      </c>
      <c r="C51" s="141">
        <v>0.28825524171789701</v>
      </c>
      <c r="D51" s="141">
        <v>-0.529199006637457</v>
      </c>
      <c r="E51" s="141">
        <v>1.10570949007325</v>
      </c>
      <c r="F51" s="141">
        <v>6.9769560377179907E-2</v>
      </c>
      <c r="G51" s="141">
        <v>-0.28825524171789402</v>
      </c>
      <c r="H51" s="141">
        <v>-0.71321856340005496</v>
      </c>
      <c r="I51" s="141">
        <v>0.71321856340005496</v>
      </c>
      <c r="J51" s="141">
        <v>2.8938082172083001E-2</v>
      </c>
      <c r="K51" s="141">
        <v>8.9170084472582395E-4</v>
      </c>
      <c r="L51" s="141">
        <v>39</v>
      </c>
    </row>
    <row r="52" spans="1:12" ht="11.25" customHeight="1" x14ac:dyDescent="0.3">
      <c r="A52" s="141">
        <v>8</v>
      </c>
      <c r="B52" s="141">
        <v>0</v>
      </c>
      <c r="C52" s="141">
        <v>0.29411701539872898</v>
      </c>
      <c r="D52" s="141">
        <v>-0.52794725725174896</v>
      </c>
      <c r="E52" s="141">
        <v>1.1161812880492099</v>
      </c>
      <c r="F52" s="141">
        <v>8.2616477492450893E-2</v>
      </c>
      <c r="G52" s="141">
        <v>-0.29411701539872698</v>
      </c>
      <c r="H52" s="141">
        <v>-0.73212255625168499</v>
      </c>
      <c r="I52" s="141">
        <v>0.73212255625168499</v>
      </c>
      <c r="J52" s="141">
        <v>4.0576176477965402E-2</v>
      </c>
      <c r="K52" s="141">
        <v>1.3334577994445799E-3</v>
      </c>
      <c r="L52" s="141">
        <v>39</v>
      </c>
    </row>
    <row r="53" spans="1:12" ht="11.25" customHeight="1" x14ac:dyDescent="0.3">
      <c r="A53" s="141">
        <v>9</v>
      </c>
      <c r="B53" s="141">
        <v>0</v>
      </c>
      <c r="C53" s="141">
        <v>0.357882250528679</v>
      </c>
      <c r="D53" s="141">
        <v>-0.46239092589309699</v>
      </c>
      <c r="E53" s="141">
        <v>1.1781554269504599</v>
      </c>
      <c r="F53" s="141">
        <v>7.7868918663683506E-2</v>
      </c>
      <c r="G53" s="141">
        <v>-0.357882250528677</v>
      </c>
      <c r="H53" s="141">
        <v>-0.88875295771803997</v>
      </c>
      <c r="I53" s="141">
        <v>0.88875295771803997</v>
      </c>
      <c r="J53" s="141">
        <v>3.6046745498537099E-2</v>
      </c>
      <c r="K53" s="141">
        <v>1.7374938781086701E-3</v>
      </c>
      <c r="L53" s="141">
        <v>39</v>
      </c>
    </row>
    <row r="54" spans="1:12" ht="11.25" customHeight="1" x14ac:dyDescent="0.3">
      <c r="A54" s="141">
        <v>10</v>
      </c>
      <c r="B54" s="141">
        <v>0</v>
      </c>
      <c r="C54" s="141">
        <v>-2.42638800481976E-2</v>
      </c>
      <c r="D54" s="141">
        <v>-0.84215440143676501</v>
      </c>
      <c r="E54" s="141">
        <v>0.79362664134036998</v>
      </c>
      <c r="F54" s="141">
        <v>7.1081554725555399E-2</v>
      </c>
      <c r="G54" s="141">
        <v>2.42638800482004E-2</v>
      </c>
      <c r="H54" s="141">
        <v>6.0069148537782502E-2</v>
      </c>
      <c r="I54" s="141">
        <v>6.0069148537782502E-2</v>
      </c>
      <c r="J54" s="141">
        <v>3.00366579683089E-2</v>
      </c>
      <c r="K54" s="143">
        <v>6.5727985019207498E-6</v>
      </c>
      <c r="L54" s="141">
        <v>39</v>
      </c>
    </row>
    <row r="55" spans="1:12" ht="11.25" customHeight="1" x14ac:dyDescent="0.3">
      <c r="A55" s="141">
        <v>11</v>
      </c>
      <c r="B55" s="141">
        <v>0</v>
      </c>
      <c r="C55" s="141">
        <v>0.32599198819363701</v>
      </c>
      <c r="D55" s="141">
        <v>-0.50861438275284199</v>
      </c>
      <c r="E55" s="141">
        <v>1.1605983591401201</v>
      </c>
      <c r="F55" s="141">
        <v>0.11048676049942401</v>
      </c>
      <c r="G55" s="141">
        <v>-0.32599198819363401</v>
      </c>
      <c r="H55" s="141">
        <v>-0.82534454859719397</v>
      </c>
      <c r="I55" s="141">
        <v>0.82534454859719397</v>
      </c>
      <c r="J55" s="141">
        <v>7.2570188783639994E-2</v>
      </c>
      <c r="K55" s="141">
        <v>3.1354425954592102E-3</v>
      </c>
      <c r="L55" s="141">
        <v>39</v>
      </c>
    </row>
    <row r="56" spans="1:12" ht="11.25" customHeight="1" x14ac:dyDescent="0.3">
      <c r="A56" s="141">
        <v>12</v>
      </c>
      <c r="B56" s="141">
        <v>0</v>
      </c>
      <c r="C56" s="141">
        <v>-1.1273109146332101E-2</v>
      </c>
      <c r="D56" s="141">
        <v>-0.84343864240300104</v>
      </c>
      <c r="E56" s="141">
        <v>0.82089242411033703</v>
      </c>
      <c r="F56" s="141">
        <v>0.105610460133834</v>
      </c>
      <c r="G56" s="141">
        <v>1.12731091463357E-2</v>
      </c>
      <c r="H56" s="141">
        <v>2.8445283859161001E-2</v>
      </c>
      <c r="I56" s="141">
        <v>2.8445283859161001E-2</v>
      </c>
      <c r="J56" s="141">
        <v>6.63058187588869E-2</v>
      </c>
      <c r="K56" s="143">
        <v>3.38001488252525E-6</v>
      </c>
      <c r="L56" s="141">
        <v>39</v>
      </c>
    </row>
    <row r="57" spans="1:12" ht="11.25" customHeight="1" x14ac:dyDescent="0.3">
      <c r="A57" s="141">
        <v>13</v>
      </c>
      <c r="B57" s="141">
        <v>0</v>
      </c>
      <c r="C57" s="141">
        <v>-3.0859018952553899E-2</v>
      </c>
      <c r="D57" s="141">
        <v>-0.85701327990017095</v>
      </c>
      <c r="E57" s="141">
        <v>0.79529524199506396</v>
      </c>
      <c r="F57" s="141">
        <v>9.2582673398276694E-2</v>
      </c>
      <c r="G57" s="141">
        <v>3.08590189525564E-2</v>
      </c>
      <c r="H57" s="141">
        <v>7.7233884430685698E-2</v>
      </c>
      <c r="I57" s="141">
        <v>7.7233884430685698E-2</v>
      </c>
      <c r="J57" s="141">
        <v>5.0956220358682802E-2</v>
      </c>
      <c r="K57" s="143">
        <v>1.88398653518497E-5</v>
      </c>
      <c r="L57" s="141">
        <v>39</v>
      </c>
    </row>
    <row r="58" spans="1:12" ht="11.25" customHeight="1" x14ac:dyDescent="0.3">
      <c r="A58" s="141">
        <v>14</v>
      </c>
      <c r="B58" s="141">
        <v>0</v>
      </c>
      <c r="C58" s="141">
        <v>0.19847763488935999</v>
      </c>
      <c r="D58" s="141">
        <v>-0.61740559049593302</v>
      </c>
      <c r="E58" s="141">
        <v>1.0143608602746499</v>
      </c>
      <c r="F58" s="141">
        <v>6.4831757985018695E-2</v>
      </c>
      <c r="G58" s="141">
        <v>-0.19847763488935699</v>
      </c>
      <c r="H58" s="141">
        <v>-0.49008933266011301</v>
      </c>
      <c r="I58" s="141">
        <v>0.49008933266011301</v>
      </c>
      <c r="J58" s="141">
        <v>2.4986956967521599E-2</v>
      </c>
      <c r="K58" s="141">
        <v>3.6207998739400999E-4</v>
      </c>
      <c r="L58" s="141">
        <v>39</v>
      </c>
    </row>
    <row r="59" spans="1:12" ht="11.25" customHeight="1" x14ac:dyDescent="0.3">
      <c r="A59" s="141">
        <v>15</v>
      </c>
      <c r="B59" s="141">
        <v>0</v>
      </c>
      <c r="C59" s="141">
        <v>0.108900605709999</v>
      </c>
      <c r="D59" s="141">
        <v>-0.70736211828946005</v>
      </c>
      <c r="E59" s="141">
        <v>0.92516332970945703</v>
      </c>
      <c r="F59" s="141">
        <v>6.6057473899592198E-2</v>
      </c>
      <c r="G59" s="141">
        <v>-0.108900605709996</v>
      </c>
      <c r="H59" s="141">
        <v>-0.269033575234912</v>
      </c>
      <c r="I59" s="141">
        <v>0.269033575234912</v>
      </c>
      <c r="J59" s="141">
        <v>2.5940700303897599E-2</v>
      </c>
      <c r="K59" s="141">
        <v>1.13386237412751E-4</v>
      </c>
      <c r="L59" s="141">
        <v>39</v>
      </c>
    </row>
    <row r="60" spans="1:12" ht="11.25" customHeight="1" x14ac:dyDescent="0.3">
      <c r="A60" s="141">
        <v>16</v>
      </c>
      <c r="B60" s="141">
        <v>0</v>
      </c>
      <c r="C60" s="141">
        <v>0.20311786322976599</v>
      </c>
      <c r="D60" s="141">
        <v>-0.60962904212669999</v>
      </c>
      <c r="E60" s="141">
        <v>1.0158647685862301</v>
      </c>
      <c r="F60" s="141">
        <v>5.3666878435929502E-2</v>
      </c>
      <c r="G60" s="141">
        <v>-0.203117863229762</v>
      </c>
      <c r="H60" s="141">
        <v>-0.499536426878738</v>
      </c>
      <c r="I60" s="141">
        <v>0.499536426878738</v>
      </c>
      <c r="J60" s="141">
        <v>1.7121840328112901E-2</v>
      </c>
      <c r="K60" s="141">
        <v>2.5570319974265999E-4</v>
      </c>
      <c r="L60" s="141">
        <v>39</v>
      </c>
    </row>
    <row r="61" spans="1:12" ht="11.25" customHeight="1" x14ac:dyDescent="0.3">
      <c r="A61" s="141">
        <v>17</v>
      </c>
      <c r="B61" s="141">
        <v>0</v>
      </c>
      <c r="C61" s="141">
        <v>5.3881867267220801E-2</v>
      </c>
      <c r="D61" s="141">
        <v>-0.76690581287107795</v>
      </c>
      <c r="E61" s="141">
        <v>0.87466954740551905</v>
      </c>
      <c r="F61" s="141">
        <v>7.9260727624195407E-2</v>
      </c>
      <c r="G61" s="141">
        <v>-5.3881867267216797E-2</v>
      </c>
      <c r="H61" s="141">
        <v>-0.13389877507176201</v>
      </c>
      <c r="I61" s="141">
        <v>0.13389877507176201</v>
      </c>
      <c r="J61" s="141">
        <v>3.7346841832409002E-2</v>
      </c>
      <c r="K61" s="143">
        <v>4.0915543936446703E-5</v>
      </c>
      <c r="L61" s="141">
        <v>39</v>
      </c>
    </row>
    <row r="62" spans="1:12" ht="11.25" customHeight="1" x14ac:dyDescent="0.3">
      <c r="A62" s="141">
        <v>18</v>
      </c>
      <c r="B62" s="141">
        <v>0</v>
      </c>
      <c r="C62" s="141">
        <v>0.16783044223961599</v>
      </c>
      <c r="D62" s="141">
        <v>-0.64887007395910601</v>
      </c>
      <c r="E62" s="141">
        <v>0.98453095843833704</v>
      </c>
      <c r="F62" s="141">
        <v>6.7444489458343901E-2</v>
      </c>
      <c r="G62" s="141">
        <v>-0.16783044223961299</v>
      </c>
      <c r="H62" s="141">
        <v>-0.41485131027720501</v>
      </c>
      <c r="I62" s="141">
        <v>0.41485131027720501</v>
      </c>
      <c r="J62" s="141">
        <v>2.70414960892294E-2</v>
      </c>
      <c r="K62" s="141">
        <v>2.8136651286887602E-4</v>
      </c>
      <c r="L62" s="141">
        <v>39</v>
      </c>
    </row>
    <row r="63" spans="1:12" ht="11.25" customHeight="1" x14ac:dyDescent="0.3">
      <c r="A63" s="141">
        <v>19</v>
      </c>
      <c r="B63" s="141">
        <v>0</v>
      </c>
      <c r="C63" s="141">
        <v>0.49256232535650202</v>
      </c>
      <c r="D63" s="141">
        <v>-0.32220402072325099</v>
      </c>
      <c r="E63" s="141">
        <v>1.30732867143625</v>
      </c>
      <c r="F63" s="141">
        <v>6.1085424397988697E-2</v>
      </c>
      <c r="G63" s="141">
        <v>-0.49256232535649802</v>
      </c>
      <c r="H63" s="141">
        <v>-1.2145103003287401</v>
      </c>
      <c r="I63" s="141">
        <v>1.2145103003287401</v>
      </c>
      <c r="J63" s="141">
        <v>2.2182626337687601E-2</v>
      </c>
      <c r="K63" s="141">
        <v>1.96837888509609E-3</v>
      </c>
      <c r="L63" s="141">
        <v>39</v>
      </c>
    </row>
    <row r="64" spans="1:12" ht="11.25" customHeight="1" x14ac:dyDescent="0.3">
      <c r="A64" s="141">
        <v>20</v>
      </c>
      <c r="B64" s="141">
        <v>0</v>
      </c>
      <c r="C64" s="141">
        <v>0.13102315126238601</v>
      </c>
      <c r="D64" s="141">
        <v>-0.68755674542442202</v>
      </c>
      <c r="E64" s="141">
        <v>0.94960304794919304</v>
      </c>
      <c r="F64" s="141">
        <v>7.3108090900331796E-2</v>
      </c>
      <c r="G64" s="141">
        <v>-0.13102315126238301</v>
      </c>
      <c r="H64" s="141">
        <v>-0.32465979002844902</v>
      </c>
      <c r="I64" s="141">
        <v>0.32465979002844902</v>
      </c>
      <c r="J64" s="141">
        <v>3.17737635172941E-2</v>
      </c>
      <c r="K64" s="141">
        <v>2.034697716321E-4</v>
      </c>
      <c r="L64" s="141">
        <v>39</v>
      </c>
    </row>
    <row r="65" spans="1:12" ht="11.25" customHeight="1" x14ac:dyDescent="0.3">
      <c r="A65" s="141">
        <v>21</v>
      </c>
      <c r="B65" s="141">
        <v>0</v>
      </c>
      <c r="C65" s="141">
        <v>0.112729762815399</v>
      </c>
      <c r="D65" s="141">
        <v>-0.703837454677397</v>
      </c>
      <c r="E65" s="141">
        <v>0.92929698030819496</v>
      </c>
      <c r="F65" s="141">
        <v>6.7025132658543402E-2</v>
      </c>
      <c r="G65" s="141">
        <v>-0.112729762815395</v>
      </c>
      <c r="H65" s="141">
        <v>-0.27860282471777398</v>
      </c>
      <c r="I65" s="141">
        <v>0.27860282471777398</v>
      </c>
      <c r="J65" s="141">
        <v>2.6706263951545999E-2</v>
      </c>
      <c r="K65" s="141">
        <v>1.25282761631106E-4</v>
      </c>
      <c r="L65" s="141">
        <v>39</v>
      </c>
    </row>
    <row r="66" spans="1:12" ht="11.25" customHeight="1" x14ac:dyDescent="0.3">
      <c r="A66" s="141">
        <v>22</v>
      </c>
      <c r="B66" s="141">
        <v>0</v>
      </c>
      <c r="C66" s="141">
        <v>0.20867112791871201</v>
      </c>
      <c r="D66" s="141">
        <v>-0.61054142276545198</v>
      </c>
      <c r="E66" s="141">
        <v>1.02788367860288</v>
      </c>
      <c r="F66" s="141">
        <v>7.4921109606911396E-2</v>
      </c>
      <c r="G66" s="141">
        <v>-0.20867112791870801</v>
      </c>
      <c r="H66" s="141">
        <v>-0.51748878454371705</v>
      </c>
      <c r="I66" s="141">
        <v>0.51748878454371705</v>
      </c>
      <c r="J66" s="141">
        <v>3.3369229141234899E-2</v>
      </c>
      <c r="K66" s="141">
        <v>5.4379914510219597E-4</v>
      </c>
      <c r="L66" s="141">
        <v>39</v>
      </c>
    </row>
    <row r="67" spans="1:12" ht="11.25" customHeight="1" x14ac:dyDescent="0.3">
      <c r="A67" s="141">
        <v>23</v>
      </c>
      <c r="B67" s="141">
        <v>0</v>
      </c>
      <c r="C67" s="141">
        <v>0.198362562083815</v>
      </c>
      <c r="D67" s="141">
        <v>-0.61576130002745699</v>
      </c>
      <c r="E67" s="141">
        <v>1.0124864241950899</v>
      </c>
      <c r="F67" s="141">
        <v>5.8824831618717897E-2</v>
      </c>
      <c r="G67" s="141">
        <v>-0.19836256208381101</v>
      </c>
      <c r="H67" s="141">
        <v>-0.48869979327924601</v>
      </c>
      <c r="I67" s="141">
        <v>0.48869979327924601</v>
      </c>
      <c r="J67" s="141">
        <v>2.0571177806738599E-2</v>
      </c>
      <c r="K67" s="141">
        <v>2.9506769710814198E-4</v>
      </c>
      <c r="L67" s="141">
        <v>39</v>
      </c>
    </row>
    <row r="68" spans="1:12" ht="11.25" customHeight="1" x14ac:dyDescent="0.3">
      <c r="A68" s="141">
        <v>24</v>
      </c>
      <c r="B68" s="141">
        <v>0</v>
      </c>
      <c r="C68" s="141">
        <v>0.20497753649818401</v>
      </c>
      <c r="D68" s="141">
        <v>-0.61081066895229597</v>
      </c>
      <c r="E68" s="141">
        <v>1.02076574194866</v>
      </c>
      <c r="F68" s="141">
        <v>6.4521305402039902E-2</v>
      </c>
      <c r="G68" s="141">
        <v>-0.20497753649818101</v>
      </c>
      <c r="H68" s="141">
        <v>-0.50607721077953105</v>
      </c>
      <c r="I68" s="141">
        <v>0.50607721077953105</v>
      </c>
      <c r="J68" s="141">
        <v>2.4748225444646499E-2</v>
      </c>
      <c r="K68" s="141">
        <v>3.82306740292961E-4</v>
      </c>
      <c r="L68" s="141">
        <v>39</v>
      </c>
    </row>
    <row r="69" spans="1:12" ht="11.25" customHeight="1" x14ac:dyDescent="0.3">
      <c r="A69" s="141">
        <v>25</v>
      </c>
      <c r="B69" s="141">
        <v>0</v>
      </c>
      <c r="C69" s="141">
        <v>0.225171665491534</v>
      </c>
      <c r="D69" s="141">
        <v>-0.59205346739158005</v>
      </c>
      <c r="E69" s="141">
        <v>1.04239679837465</v>
      </c>
      <c r="F69" s="141">
        <v>6.9070852459211907E-2</v>
      </c>
      <c r="G69" s="141">
        <v>-0.22517166549153</v>
      </c>
      <c r="H69" s="141">
        <v>-0.55696799852941004</v>
      </c>
      <c r="I69" s="141">
        <v>0.55696799852941004</v>
      </c>
      <c r="J69" s="141">
        <v>2.8361382992231499E-2</v>
      </c>
      <c r="K69" s="141">
        <v>5.3264051989715996E-4</v>
      </c>
      <c r="L69" s="141">
        <v>39</v>
      </c>
    </row>
    <row r="70" spans="1:12" ht="11.25" customHeight="1" x14ac:dyDescent="0.3">
      <c r="A70" s="141">
        <v>26</v>
      </c>
      <c r="B70" s="141">
        <v>0</v>
      </c>
      <c r="C70" s="141">
        <v>0.12783624477431099</v>
      </c>
      <c r="D70" s="141">
        <v>-0.684571535596875</v>
      </c>
      <c r="E70" s="141">
        <v>0.94024402514549799</v>
      </c>
      <c r="F70" s="141">
        <v>5.2320004556585101E-2</v>
      </c>
      <c r="G70" s="141">
        <v>-0.12783624477430899</v>
      </c>
      <c r="H70" s="141">
        <v>-0.31425749350999499</v>
      </c>
      <c r="I70" s="141">
        <v>0.31425749350999499</v>
      </c>
      <c r="J70" s="141">
        <v>1.6273213371327502E-2</v>
      </c>
      <c r="K70" s="143">
        <v>9.6099512550852295E-5</v>
      </c>
      <c r="L70" s="141">
        <v>39</v>
      </c>
    </row>
    <row r="71" spans="1:12" ht="11.25" customHeight="1" x14ac:dyDescent="0.3">
      <c r="A71" s="141">
        <v>27</v>
      </c>
      <c r="B71" s="141">
        <v>0</v>
      </c>
      <c r="C71" s="141">
        <v>0.13109585968715901</v>
      </c>
      <c r="D71" s="141">
        <v>-0.68333417544588304</v>
      </c>
      <c r="E71" s="141">
        <v>0.945525894820202</v>
      </c>
      <c r="F71" s="141">
        <v>5.9912524386545998E-2</v>
      </c>
      <c r="G71" s="141">
        <v>-0.13109585968715601</v>
      </c>
      <c r="H71" s="141">
        <v>-0.32310353514298801</v>
      </c>
      <c r="I71" s="141">
        <v>0.32310353514298801</v>
      </c>
      <c r="J71" s="141">
        <v>2.1338948247053E-2</v>
      </c>
      <c r="K71" s="141">
        <v>1.3389834324472799E-4</v>
      </c>
      <c r="L71" s="141">
        <v>39</v>
      </c>
    </row>
    <row r="72" spans="1:12" ht="11.25" customHeight="1" x14ac:dyDescent="0.3">
      <c r="A72" s="141">
        <v>28</v>
      </c>
      <c r="B72" s="141">
        <v>0</v>
      </c>
      <c r="C72" s="141">
        <v>0.207594793097265</v>
      </c>
      <c r="D72" s="141">
        <v>-0.60656232874017102</v>
      </c>
      <c r="E72" s="141">
        <v>1.0217519149347001</v>
      </c>
      <c r="F72" s="141">
        <v>5.8943940030337899E-2</v>
      </c>
      <c r="G72" s="141">
        <v>-0.207594793097262</v>
      </c>
      <c r="H72" s="141">
        <v>-0.51146673299767997</v>
      </c>
      <c r="I72" s="141">
        <v>0.51146673299767997</v>
      </c>
      <c r="J72" s="141">
        <v>2.0654567111111299E-2</v>
      </c>
      <c r="K72" s="141">
        <v>3.2453837432228099E-4</v>
      </c>
      <c r="L72" s="141">
        <v>39</v>
      </c>
    </row>
    <row r="73" spans="1:12" ht="11.25" customHeight="1" x14ac:dyDescent="0.3">
      <c r="A73" s="141">
        <v>29</v>
      </c>
      <c r="B73" s="141">
        <v>0</v>
      </c>
      <c r="C73" s="141">
        <v>0.54721391170154399</v>
      </c>
      <c r="D73" s="141">
        <v>-0.27138504766459098</v>
      </c>
      <c r="E73" s="141">
        <v>1.36581287106768</v>
      </c>
      <c r="F73" s="141">
        <v>7.3163355251102194E-2</v>
      </c>
      <c r="G73" s="141">
        <v>-0.54721391170154099</v>
      </c>
      <c r="H73" s="141">
        <v>-1.35596465917736</v>
      </c>
      <c r="I73" s="141">
        <v>1.35596465917736</v>
      </c>
      <c r="J73" s="141">
        <v>3.1821818939826697E-2</v>
      </c>
      <c r="K73" s="141">
        <v>3.5548192965828701E-3</v>
      </c>
      <c r="L73" s="141">
        <v>39</v>
      </c>
    </row>
    <row r="74" spans="1:12" ht="11.25" customHeight="1" x14ac:dyDescent="0.3">
      <c r="A74" s="141">
        <v>30</v>
      </c>
      <c r="B74" s="141">
        <v>0</v>
      </c>
      <c r="C74" s="141">
        <v>1.2963506488268301E-3</v>
      </c>
      <c r="D74" s="141">
        <v>-0.812738929669645</v>
      </c>
      <c r="E74" s="141">
        <v>0.81533163096729899</v>
      </c>
      <c r="F74" s="141">
        <v>5.8506447004372998E-2</v>
      </c>
      <c r="G74" s="141">
        <v>-1.29635064882344E-3</v>
      </c>
      <c r="H74" s="141">
        <v>-3.1934175297210002E-3</v>
      </c>
      <c r="I74" s="141">
        <v>3.1934175297210002E-3</v>
      </c>
      <c r="J74" s="141">
        <v>2.03491007726317E-2</v>
      </c>
      <c r="K74" s="143">
        <v>1.24605258232784E-8</v>
      </c>
      <c r="L74" s="141">
        <v>39</v>
      </c>
    </row>
    <row r="75" spans="1:12" ht="11.25" customHeight="1" x14ac:dyDescent="0.3">
      <c r="A75" s="141">
        <v>31</v>
      </c>
      <c r="B75" s="141">
        <v>0</v>
      </c>
      <c r="C75" s="141">
        <v>0.22563652684198901</v>
      </c>
      <c r="D75" s="141">
        <v>-0.59592055741406602</v>
      </c>
      <c r="E75" s="141">
        <v>1.04719361109804</v>
      </c>
      <c r="F75" s="141">
        <v>8.12992064916601E-2</v>
      </c>
      <c r="G75" s="141">
        <v>-0.22563652684198701</v>
      </c>
      <c r="H75" s="141">
        <v>-0.56128407017732396</v>
      </c>
      <c r="I75" s="141">
        <v>0.56128407017732396</v>
      </c>
      <c r="J75" s="141">
        <v>3.9292565525858802E-2</v>
      </c>
      <c r="K75" s="141">
        <v>7.5794160407750301E-4</v>
      </c>
      <c r="L75" s="141">
        <v>39</v>
      </c>
    </row>
    <row r="76" spans="1:12" ht="11.25" customHeight="1" x14ac:dyDescent="0.3">
      <c r="A76" s="141">
        <v>32</v>
      </c>
      <c r="B76" s="141">
        <v>0</v>
      </c>
      <c r="C76" s="141">
        <v>0.33179485871936398</v>
      </c>
      <c r="D76" s="141">
        <v>-0.49381180844605599</v>
      </c>
      <c r="E76" s="141">
        <v>1.1574015258847801</v>
      </c>
      <c r="F76" s="141">
        <v>9.1308674775813101E-2</v>
      </c>
      <c r="G76" s="141">
        <v>-0.33179485871936099</v>
      </c>
      <c r="H76" s="141">
        <v>-0.82980678642222006</v>
      </c>
      <c r="I76" s="141">
        <v>0.82980678642222006</v>
      </c>
      <c r="J76" s="141">
        <v>4.9563486840107501E-2</v>
      </c>
      <c r="K76" s="141">
        <v>2.1122425290455902E-3</v>
      </c>
      <c r="L76" s="141">
        <v>39</v>
      </c>
    </row>
    <row r="77" spans="1:12" ht="11.25" customHeight="1" x14ac:dyDescent="0.3">
      <c r="A77" s="141">
        <v>33</v>
      </c>
      <c r="B77" s="141">
        <v>0</v>
      </c>
      <c r="C77" s="141">
        <v>0.333445293989175</v>
      </c>
      <c r="D77" s="141">
        <v>-0.49138511186734202</v>
      </c>
      <c r="E77" s="141">
        <v>1.15827569984569</v>
      </c>
      <c r="F77" s="141">
        <v>8.9473079751196602E-2</v>
      </c>
      <c r="G77" s="141">
        <v>-0.333445293989173</v>
      </c>
      <c r="H77" s="141">
        <v>-0.83307034741135699</v>
      </c>
      <c r="I77" s="141">
        <v>0.83307034741135699</v>
      </c>
      <c r="J77" s="141">
        <v>4.7590749606997301E-2</v>
      </c>
      <c r="K77" s="141">
        <v>2.0399211080665198E-3</v>
      </c>
      <c r="L77" s="141">
        <v>39</v>
      </c>
    </row>
    <row r="78" spans="1:12" ht="11.25" customHeight="1" x14ac:dyDescent="0.3">
      <c r="A78" s="141">
        <v>34</v>
      </c>
      <c r="B78" s="141">
        <v>0</v>
      </c>
      <c r="C78" s="141">
        <v>0.32737328937967097</v>
      </c>
      <c r="D78" s="141">
        <v>-0.49332292456780003</v>
      </c>
      <c r="E78" s="141">
        <v>1.14806950332714</v>
      </c>
      <c r="F78" s="141">
        <v>7.9015026362858495E-2</v>
      </c>
      <c r="G78" s="141">
        <v>-0.32737328937966798</v>
      </c>
      <c r="H78" s="141">
        <v>-0.813439141035324</v>
      </c>
      <c r="I78" s="141">
        <v>0.813439141035324</v>
      </c>
      <c r="J78" s="141">
        <v>3.7115656887048501E-2</v>
      </c>
      <c r="K78" s="141">
        <v>1.50032116814024E-3</v>
      </c>
      <c r="L78" s="141">
        <v>39</v>
      </c>
    </row>
    <row r="79" spans="1:12" ht="11.25" customHeight="1" x14ac:dyDescent="0.3">
      <c r="A79" s="141">
        <v>35</v>
      </c>
      <c r="B79" s="141">
        <v>0</v>
      </c>
      <c r="C79" s="141">
        <v>0.28310882351838301</v>
      </c>
      <c r="D79" s="141">
        <v>-0.530766165132318</v>
      </c>
      <c r="E79" s="141">
        <v>1.09698381216908</v>
      </c>
      <c r="F79" s="141">
        <v>5.7925960548884402E-2</v>
      </c>
      <c r="G79" s="141">
        <v>-0.28310882351838002</v>
      </c>
      <c r="H79" s="141">
        <v>-0.69726453788698906</v>
      </c>
      <c r="I79" s="141">
        <v>0.69726453788698906</v>
      </c>
      <c r="J79" s="141">
        <v>1.9947306500634102E-2</v>
      </c>
      <c r="K79" s="141">
        <v>5.8207784424959001E-4</v>
      </c>
      <c r="L79" s="141">
        <v>39</v>
      </c>
    </row>
    <row r="80" spans="1:12" ht="11.25" customHeight="1" x14ac:dyDescent="0.3">
      <c r="A80" s="141">
        <v>36</v>
      </c>
      <c r="B80" s="141">
        <v>0</v>
      </c>
      <c r="C80" s="141">
        <v>7.3816962736142702E-2</v>
      </c>
      <c r="D80" s="141">
        <v>-0.73888119269573704</v>
      </c>
      <c r="E80" s="141">
        <v>0.88651511816802298</v>
      </c>
      <c r="F80" s="141">
        <v>5.3475316038229297E-2</v>
      </c>
      <c r="G80" s="141">
        <v>-7.38169627361389E-2</v>
      </c>
      <c r="H80" s="141">
        <v>-0.181529938650516</v>
      </c>
      <c r="I80" s="141">
        <v>0.181529938650516</v>
      </c>
      <c r="J80" s="141">
        <v>1.6999826634550699E-2</v>
      </c>
      <c r="K80" s="143">
        <v>3.3522662014193798E-5</v>
      </c>
      <c r="L80" s="141">
        <v>39</v>
      </c>
    </row>
    <row r="81" spans="1:12" ht="11.25" customHeight="1" x14ac:dyDescent="0.3">
      <c r="A81" s="141">
        <v>37</v>
      </c>
      <c r="B81" s="141">
        <v>0</v>
      </c>
      <c r="C81" s="141">
        <v>0.200955531482095</v>
      </c>
      <c r="D81" s="141">
        <v>-0.61740514044010197</v>
      </c>
      <c r="E81" s="141">
        <v>1.01931620340429</v>
      </c>
      <c r="F81" s="141">
        <v>7.2469603626571899E-2</v>
      </c>
      <c r="G81" s="141">
        <v>-0.200955531482092</v>
      </c>
      <c r="H81" s="141">
        <v>-0.49780188562275202</v>
      </c>
      <c r="I81" s="141">
        <v>0.49780188562275202</v>
      </c>
      <c r="J81" s="141">
        <v>3.1221196631125499E-2</v>
      </c>
      <c r="K81" s="141">
        <v>4.6977410064249602E-4</v>
      </c>
      <c r="L81" s="141">
        <v>39</v>
      </c>
    </row>
    <row r="82" spans="1:12" ht="11.25" customHeight="1" x14ac:dyDescent="0.3">
      <c r="A82" s="141">
        <v>38</v>
      </c>
      <c r="B82" s="141">
        <v>0</v>
      </c>
      <c r="C82" s="141">
        <v>0.22104180471033599</v>
      </c>
      <c r="D82" s="141">
        <v>-0.59808142849899304</v>
      </c>
      <c r="E82" s="141">
        <v>1.0401650379196601</v>
      </c>
      <c r="F82" s="141">
        <v>7.4667734055691201E-2</v>
      </c>
      <c r="G82" s="141">
        <v>-0.221041804710333</v>
      </c>
      <c r="H82" s="141">
        <v>-0.548103259882192</v>
      </c>
      <c r="I82" s="141">
        <v>0.548103259882192</v>
      </c>
      <c r="J82" s="141">
        <v>3.3143908133902902E-2</v>
      </c>
      <c r="K82" s="141">
        <v>6.0578390075284095E-4</v>
      </c>
      <c r="L82" s="141">
        <v>39</v>
      </c>
    </row>
    <row r="83" spans="1:12" ht="11.25" customHeight="1" x14ac:dyDescent="0.3">
      <c r="A83" s="141">
        <v>39</v>
      </c>
      <c r="B83" s="141">
        <v>0</v>
      </c>
      <c r="C83" s="141">
        <v>0.21088604258388099</v>
      </c>
      <c r="D83" s="141">
        <v>-0.60468368495057501</v>
      </c>
      <c r="E83" s="141">
        <v>1.0264557701183401</v>
      </c>
      <c r="F83" s="141">
        <v>6.3801895888747406E-2</v>
      </c>
      <c r="G83" s="141">
        <v>-0.210886042583879</v>
      </c>
      <c r="H83" s="141">
        <v>-0.52051852110563801</v>
      </c>
      <c r="I83" s="141">
        <v>0.52051852110563801</v>
      </c>
      <c r="J83" s="141">
        <v>2.4199419086043599E-2</v>
      </c>
      <c r="K83" s="141">
        <v>3.9524585256615202E-4</v>
      </c>
      <c r="L83" s="141">
        <v>39</v>
      </c>
    </row>
    <row r="84" spans="1:12" ht="11.25" customHeight="1" x14ac:dyDescent="0.3">
      <c r="A84" s="141">
        <v>40</v>
      </c>
      <c r="B84" s="141">
        <v>0</v>
      </c>
      <c r="C84" s="141">
        <v>0.37453262505372598</v>
      </c>
      <c r="D84" s="141">
        <v>-0.44439288171222502</v>
      </c>
      <c r="E84" s="141">
        <v>1.19345813181968</v>
      </c>
      <c r="F84" s="141">
        <v>7.4103841748789895E-2</v>
      </c>
      <c r="G84" s="141">
        <v>-0.37453262505372298</v>
      </c>
      <c r="H84" s="141">
        <v>-0.92846522759686201</v>
      </c>
      <c r="I84" s="141">
        <v>0.92846522759686201</v>
      </c>
      <c r="J84" s="141">
        <v>3.2645191440670997E-2</v>
      </c>
      <c r="K84" s="141">
        <v>1.7112591780154001E-3</v>
      </c>
      <c r="L84" s="141">
        <v>39</v>
      </c>
    </row>
    <row r="85" spans="1:12" ht="11.25" customHeight="1" x14ac:dyDescent="0.3">
      <c r="A85" s="141">
        <v>41</v>
      </c>
      <c r="B85" s="141">
        <v>0</v>
      </c>
      <c r="C85" s="141">
        <v>0.37896777407432403</v>
      </c>
      <c r="D85" s="141">
        <v>-0.44498132640493798</v>
      </c>
      <c r="E85" s="141">
        <v>1.2029168745535901</v>
      </c>
      <c r="F85" s="141">
        <v>8.7344508975901597E-2</v>
      </c>
      <c r="G85" s="141">
        <v>-0.37896777407431997</v>
      </c>
      <c r="H85" s="141">
        <v>-0.94569225348692099</v>
      </c>
      <c r="I85" s="141">
        <v>0.94569225348692099</v>
      </c>
      <c r="J85" s="141">
        <v>4.5353309949490397E-2</v>
      </c>
      <c r="K85" s="141">
        <v>2.4992923430518701E-3</v>
      </c>
      <c r="L85" s="141">
        <v>39</v>
      </c>
    </row>
    <row r="86" spans="1:12" ht="11.25" customHeight="1" x14ac:dyDescent="0.3">
      <c r="A86" s="141">
        <v>42</v>
      </c>
      <c r="B86" s="141">
        <v>0</v>
      </c>
      <c r="C86" s="141">
        <v>0.22318755902411</v>
      </c>
      <c r="D86" s="141">
        <v>-0.58907955747579099</v>
      </c>
      <c r="E86" s="141">
        <v>1.0354546755240099</v>
      </c>
      <c r="F86" s="141">
        <v>5.1751226408841097E-2</v>
      </c>
      <c r="G86" s="141">
        <v>-0.223187559024107</v>
      </c>
      <c r="H86" s="141">
        <v>-0.54855977352772001</v>
      </c>
      <c r="I86" s="141">
        <v>0.54855977352772001</v>
      </c>
      <c r="J86" s="141">
        <v>1.5921319772620901E-2</v>
      </c>
      <c r="K86" s="141">
        <v>2.8638365989870499E-4</v>
      </c>
      <c r="L86" s="141">
        <v>39</v>
      </c>
    </row>
    <row r="87" spans="1:12" ht="11.25" customHeight="1" x14ac:dyDescent="0.3">
      <c r="A87" s="141">
        <v>43</v>
      </c>
      <c r="B87" s="141">
        <v>0</v>
      </c>
      <c r="C87" s="141">
        <v>0.16874518130975599</v>
      </c>
      <c r="D87" s="141">
        <v>-0.65256428387746601</v>
      </c>
      <c r="E87" s="141">
        <v>0.99005464649697805</v>
      </c>
      <c r="F87" s="141">
        <v>8.0648573724074996E-2</v>
      </c>
      <c r="G87" s="141">
        <v>-0.168745181309752</v>
      </c>
      <c r="H87" s="141">
        <v>-0.41962673835960601</v>
      </c>
      <c r="I87" s="141">
        <v>0.41962673835960601</v>
      </c>
      <c r="J87" s="141">
        <v>3.8666169917977902E-2</v>
      </c>
      <c r="K87" s="141">
        <v>4.1661443624917398E-4</v>
      </c>
      <c r="L87" s="141">
        <v>39</v>
      </c>
    </row>
    <row r="88" spans="1:12" ht="11.25" customHeight="1" x14ac:dyDescent="0.3">
      <c r="A88" s="141">
        <v>44</v>
      </c>
      <c r="B88" s="141">
        <v>0</v>
      </c>
      <c r="C88" s="141">
        <v>5.8906622325371097E-2</v>
      </c>
      <c r="D88" s="141">
        <v>-0.75766836210663102</v>
      </c>
      <c r="E88" s="141">
        <v>0.87548160675737297</v>
      </c>
      <c r="F88" s="141">
        <v>6.7049637472210794E-2</v>
      </c>
      <c r="G88" s="141">
        <v>-5.8906622325368301E-2</v>
      </c>
      <c r="H88" s="141">
        <v>-0.14558458774391</v>
      </c>
      <c r="I88" s="141">
        <v>0.14558458774391</v>
      </c>
      <c r="J88" s="141">
        <v>2.6725795480337201E-2</v>
      </c>
      <c r="K88" s="143">
        <v>3.4235549913586001E-5</v>
      </c>
      <c r="L88" s="141">
        <v>39</v>
      </c>
    </row>
    <row r="89" spans="1:12" ht="11.25" customHeight="1" x14ac:dyDescent="0.3">
      <c r="A89" s="141">
        <v>45</v>
      </c>
      <c r="B89" s="141">
        <v>0</v>
      </c>
      <c r="C89" s="141">
        <v>0.418322736118723</v>
      </c>
      <c r="D89" s="141">
        <v>-0.40022189616778903</v>
      </c>
      <c r="E89" s="141">
        <v>1.23686736840523</v>
      </c>
      <c r="F89" s="141">
        <v>7.3005749484529495E-2</v>
      </c>
      <c r="G89" s="141">
        <v>-0.41832273611872001</v>
      </c>
      <c r="H89" s="141">
        <v>-1.03650641982167</v>
      </c>
      <c r="I89" s="141">
        <v>1.03650641982167</v>
      </c>
      <c r="J89" s="141">
        <v>3.16848678592681E-2</v>
      </c>
      <c r="K89" s="141">
        <v>2.0679034262734599E-3</v>
      </c>
      <c r="L89" s="141">
        <v>39</v>
      </c>
    </row>
    <row r="90" spans="1:12" ht="11.25" customHeight="1" x14ac:dyDescent="0.3">
      <c r="A90" s="141">
        <v>46</v>
      </c>
      <c r="B90" s="141">
        <v>0</v>
      </c>
      <c r="C90" s="141">
        <v>0.17112224276750801</v>
      </c>
      <c r="D90" s="141">
        <v>-0.64214664823291401</v>
      </c>
      <c r="E90" s="141">
        <v>0.98439113376792997</v>
      </c>
      <c r="F90" s="141">
        <v>5.5677413996077799E-2</v>
      </c>
      <c r="G90" s="141">
        <v>-0.17112224276750501</v>
      </c>
      <c r="H90" s="141">
        <v>-0.42112830773440502</v>
      </c>
      <c r="I90" s="141">
        <v>0.42112830773440502</v>
      </c>
      <c r="J90" s="141">
        <v>1.84287502347712E-2</v>
      </c>
      <c r="K90" s="141">
        <v>1.9586372219603399E-4</v>
      </c>
      <c r="L90" s="141">
        <v>39</v>
      </c>
    </row>
    <row r="91" spans="1:12" ht="11.25" customHeight="1" x14ac:dyDescent="0.3">
      <c r="A91" s="141">
        <v>47</v>
      </c>
      <c r="B91" s="141">
        <v>0</v>
      </c>
      <c r="C91" s="141">
        <v>0.226831786238373</v>
      </c>
      <c r="D91" s="141">
        <v>-0.58832971653761501</v>
      </c>
      <c r="E91" s="141">
        <v>1.0419932890143599</v>
      </c>
      <c r="F91" s="141">
        <v>6.2436003362447097E-2</v>
      </c>
      <c r="G91" s="141">
        <v>-0.22683178623837</v>
      </c>
      <c r="H91" s="141">
        <v>-0.55958269596302601</v>
      </c>
      <c r="I91" s="141">
        <v>0.55958269596302601</v>
      </c>
      <c r="J91" s="141">
        <v>2.31743714225013E-2</v>
      </c>
      <c r="K91" s="141">
        <v>4.3698904429922801E-4</v>
      </c>
      <c r="L91" s="141">
        <v>39</v>
      </c>
    </row>
    <row r="92" spans="1:12" ht="11.25" customHeight="1" x14ac:dyDescent="0.3">
      <c r="A92" s="141">
        <v>48</v>
      </c>
      <c r="B92" s="141">
        <v>0</v>
      </c>
      <c r="C92" s="141">
        <v>0.38321488573094298</v>
      </c>
      <c r="D92" s="141">
        <v>-0.43577732245042999</v>
      </c>
      <c r="E92" s="141">
        <v>1.2022070939123199</v>
      </c>
      <c r="F92" s="141">
        <v>7.4294529393293604E-2</v>
      </c>
      <c r="G92" s="141">
        <v>-0.38321488573093998</v>
      </c>
      <c r="H92" s="141">
        <v>-0.95007113821299405</v>
      </c>
      <c r="I92" s="141">
        <v>0.95007113821299405</v>
      </c>
      <c r="J92" s="141">
        <v>3.2813416023784202E-2</v>
      </c>
      <c r="K92" s="141">
        <v>1.8013765702443901E-3</v>
      </c>
      <c r="L92" s="141">
        <v>39</v>
      </c>
    </row>
    <row r="93" spans="1:12" ht="11.25" customHeight="1" x14ac:dyDescent="0.3">
      <c r="A93" s="141">
        <v>49</v>
      </c>
      <c r="B93" s="141">
        <v>0</v>
      </c>
      <c r="C93" s="141">
        <v>4.7542343690679903E-2</v>
      </c>
      <c r="D93" s="141">
        <v>-0.76902593566055599</v>
      </c>
      <c r="E93" s="141">
        <v>0.86411062304191599</v>
      </c>
      <c r="F93" s="141">
        <v>6.7028483353304705E-2</v>
      </c>
      <c r="G93" s="141">
        <v>-4.7542343690676801E-2</v>
      </c>
      <c r="H93" s="141">
        <v>-0.11749735903524899</v>
      </c>
      <c r="I93" s="141">
        <v>0.11749735903524899</v>
      </c>
      <c r="J93" s="141">
        <v>2.6708934196927402E-2</v>
      </c>
      <c r="K93" s="143">
        <v>2.2285434719139E-5</v>
      </c>
      <c r="L93" s="141">
        <v>39</v>
      </c>
    </row>
    <row r="94" spans="1:12" ht="11.25" customHeight="1" x14ac:dyDescent="0.3">
      <c r="A94" s="141">
        <v>50</v>
      </c>
      <c r="B94" s="141">
        <v>0</v>
      </c>
      <c r="C94" s="141">
        <v>0.116100723517502</v>
      </c>
      <c r="D94" s="141">
        <v>-0.703490501186955</v>
      </c>
      <c r="E94" s="141">
        <v>0.93569194822196</v>
      </c>
      <c r="F94" s="141">
        <v>7.5986249389731003E-2</v>
      </c>
      <c r="G94" s="141">
        <v>-0.1161007235175</v>
      </c>
      <c r="H94" s="141">
        <v>-0.28806352405241598</v>
      </c>
      <c r="I94" s="141">
        <v>0.28806352405241598</v>
      </c>
      <c r="J94" s="141">
        <v>3.43247821780975E-2</v>
      </c>
      <c r="K94" s="141">
        <v>1.7350193435516901E-4</v>
      </c>
      <c r="L94" s="141">
        <v>39</v>
      </c>
    </row>
    <row r="95" spans="1:12" ht="11.25" customHeight="1" x14ac:dyDescent="0.3">
      <c r="A95" s="141">
        <v>51</v>
      </c>
      <c r="B95" s="141">
        <v>0</v>
      </c>
      <c r="C95" s="141">
        <v>7.6944154178321997E-2</v>
      </c>
      <c r="D95" s="141">
        <v>-0.74572035893126898</v>
      </c>
      <c r="E95" s="141">
        <v>0.899608667287913</v>
      </c>
      <c r="F95" s="141">
        <v>8.4149808297980397E-2</v>
      </c>
      <c r="G95" s="141">
        <v>-7.6944154178318694E-2</v>
      </c>
      <c r="H95" s="141">
        <v>-0.19168299797765401</v>
      </c>
      <c r="I95" s="141">
        <v>0.19168299797765401</v>
      </c>
      <c r="J95" s="141">
        <v>4.2096310537896399E-2</v>
      </c>
      <c r="K95" s="143">
        <v>9.4981812679588505E-5</v>
      </c>
      <c r="L95" s="141">
        <v>39</v>
      </c>
    </row>
    <row r="96" spans="1:12" ht="11.25" customHeight="1" x14ac:dyDescent="0.3">
      <c r="A96" s="141">
        <v>52</v>
      </c>
      <c r="B96" s="141">
        <v>0</v>
      </c>
      <c r="C96" s="141">
        <v>0.19155719494412701</v>
      </c>
      <c r="D96" s="141">
        <v>-0.63452212772743899</v>
      </c>
      <c r="E96" s="141">
        <v>1.0176365176156901</v>
      </c>
      <c r="F96" s="141">
        <v>9.2409314242668295E-2</v>
      </c>
      <c r="G96" s="141">
        <v>-0.19155719494412499</v>
      </c>
      <c r="H96" s="141">
        <v>-0.47938077593377898</v>
      </c>
      <c r="I96" s="141">
        <v>0.47938077593377898</v>
      </c>
      <c r="J96" s="141">
        <v>5.07655700669188E-2</v>
      </c>
      <c r="K96" s="141">
        <v>7.2294971665309805E-4</v>
      </c>
      <c r="L96" s="141">
        <v>39</v>
      </c>
    </row>
    <row r="97" spans="1:12" ht="11.25" customHeight="1" x14ac:dyDescent="0.3">
      <c r="A97" s="141">
        <v>53</v>
      </c>
      <c r="B97" s="141">
        <v>0</v>
      </c>
      <c r="C97" s="141">
        <v>8.4491971451890399E-2</v>
      </c>
      <c r="D97" s="141">
        <v>-0.73141162367511803</v>
      </c>
      <c r="E97" s="141">
        <v>0.90039556657889896</v>
      </c>
      <c r="F97" s="141">
        <v>6.4898122127164601E-2</v>
      </c>
      <c r="G97" s="141">
        <v>-8.4491971451887998E-2</v>
      </c>
      <c r="H97" s="141">
        <v>-0.208636609357466</v>
      </c>
      <c r="I97" s="141">
        <v>0.208636609357466</v>
      </c>
      <c r="J97" s="141">
        <v>2.5038138262980899E-2</v>
      </c>
      <c r="K97" s="143">
        <v>6.5757685220720904E-5</v>
      </c>
      <c r="L97" s="141">
        <v>39</v>
      </c>
    </row>
    <row r="98" spans="1:12" ht="11.25" customHeight="1" x14ac:dyDescent="0.3">
      <c r="A98" s="141">
        <v>54</v>
      </c>
      <c r="B98" s="141">
        <v>0</v>
      </c>
      <c r="C98" s="141">
        <v>0.56347757383404296</v>
      </c>
      <c r="D98" s="141">
        <v>-0.27756728978594902</v>
      </c>
      <c r="E98" s="141">
        <v>1.4045224374540399</v>
      </c>
      <c r="F98" s="141">
        <v>0.122481626538691</v>
      </c>
      <c r="G98" s="141">
        <v>-0.56347757383404096</v>
      </c>
      <c r="H98" s="141">
        <v>-1.4395602299742101</v>
      </c>
      <c r="I98" s="141">
        <v>1.4395602299742101</v>
      </c>
      <c r="J98" s="141">
        <v>8.9182504164185702E-2</v>
      </c>
      <c r="K98" s="141">
        <v>1.19360067919656E-2</v>
      </c>
      <c r="L98" s="141">
        <v>39</v>
      </c>
    </row>
    <row r="99" spans="1:12" ht="11.25" customHeight="1" x14ac:dyDescent="0.3">
      <c r="A99" s="141">
        <v>55</v>
      </c>
      <c r="B99" s="141">
        <v>0</v>
      </c>
      <c r="C99" s="141">
        <v>1.3624053766697401E-2</v>
      </c>
      <c r="D99" s="141">
        <v>-0.80558503320168495</v>
      </c>
      <c r="E99" s="141">
        <v>0.83283314073507897</v>
      </c>
      <c r="F99" s="141">
        <v>7.4911299206806503E-2</v>
      </c>
      <c r="G99" s="141">
        <v>-1.36240537666939E-2</v>
      </c>
      <c r="H99" s="141">
        <v>-3.37864812798883E-2</v>
      </c>
      <c r="I99" s="141">
        <v>3.37864812798883E-2</v>
      </c>
      <c r="J99" s="141">
        <v>3.3360490774767902E-2</v>
      </c>
      <c r="K99" s="143">
        <v>2.3174207753775799E-6</v>
      </c>
      <c r="L99" s="141">
        <v>39</v>
      </c>
    </row>
    <row r="100" spans="1:12" ht="11.25" customHeight="1" x14ac:dyDescent="0.3">
      <c r="A100" s="141">
        <v>56</v>
      </c>
      <c r="B100" s="141">
        <v>0</v>
      </c>
      <c r="C100" s="141">
        <v>0.38632607374314998</v>
      </c>
      <c r="D100" s="141">
        <v>-0.43477033519166902</v>
      </c>
      <c r="E100" s="141">
        <v>1.20742248267797</v>
      </c>
      <c r="F100" s="141">
        <v>8.0084684776470405E-2</v>
      </c>
      <c r="G100" s="141">
        <v>-0.38632607374314698</v>
      </c>
      <c r="H100" s="141">
        <v>-0.96042646867299697</v>
      </c>
      <c r="I100" s="141">
        <v>0.96042646867299697</v>
      </c>
      <c r="J100" s="141">
        <v>3.8127358110709601E-2</v>
      </c>
      <c r="K100" s="141">
        <v>2.1507922380583399E-3</v>
      </c>
      <c r="L100" s="141">
        <v>39</v>
      </c>
    </row>
    <row r="101" spans="1:12" ht="11.25" customHeight="1" x14ac:dyDescent="0.3">
      <c r="A101" s="141">
        <v>57</v>
      </c>
      <c r="B101" s="141">
        <v>0</v>
      </c>
      <c r="C101" s="141">
        <v>0.18646712087970199</v>
      </c>
      <c r="D101" s="141">
        <v>-0.62716925885541397</v>
      </c>
      <c r="E101" s="141">
        <v>1.00010350061482</v>
      </c>
      <c r="F101" s="141">
        <v>5.70511299976302E-2</v>
      </c>
      <c r="G101" s="141">
        <v>-0.186467120879698</v>
      </c>
      <c r="H101" s="141">
        <v>-0.45910708001355799</v>
      </c>
      <c r="I101" s="141">
        <v>0.45910708001355799</v>
      </c>
      <c r="J101" s="141">
        <v>1.9349345267765002E-2</v>
      </c>
      <c r="K101" s="141">
        <v>2.4464199551258603E-4</v>
      </c>
      <c r="L101" s="141">
        <v>39</v>
      </c>
    </row>
    <row r="102" spans="1:12" ht="11.25" customHeight="1" x14ac:dyDescent="0.3">
      <c r="A102" s="141">
        <v>58</v>
      </c>
      <c r="B102" s="141">
        <v>0</v>
      </c>
      <c r="C102" s="141">
        <v>2.29880283298582E-2</v>
      </c>
      <c r="D102" s="141">
        <v>-0.78927325998402598</v>
      </c>
      <c r="E102" s="141">
        <v>0.83524931664374302</v>
      </c>
      <c r="F102" s="141">
        <v>5.1727527187170198E-2</v>
      </c>
      <c r="G102" s="141">
        <v>-2.29880283298558E-2</v>
      </c>
      <c r="H102" s="141">
        <v>-5.6500524767649302E-2</v>
      </c>
      <c r="I102" s="141">
        <v>5.6500524767649302E-2</v>
      </c>
      <c r="J102" s="141">
        <v>1.5906740930101301E-2</v>
      </c>
      <c r="K102" s="143">
        <v>3.0352956012614499E-6</v>
      </c>
      <c r="L102" s="141">
        <v>39</v>
      </c>
    </row>
    <row r="103" spans="1:12" ht="11.25" customHeight="1" x14ac:dyDescent="0.3">
      <c r="A103" s="141">
        <v>59</v>
      </c>
      <c r="B103" s="141">
        <v>0</v>
      </c>
      <c r="C103" s="141">
        <v>0.205502512300205</v>
      </c>
      <c r="D103" s="141">
        <v>-0.61065829024864604</v>
      </c>
      <c r="E103" s="141">
        <v>1.0216633148490599</v>
      </c>
      <c r="F103" s="141">
        <v>6.5730474237946507E-2</v>
      </c>
      <c r="G103" s="141">
        <v>-0.205502512300203</v>
      </c>
      <c r="H103" s="141">
        <v>-0.50761707061535499</v>
      </c>
      <c r="I103" s="141">
        <v>0.50761707061535499</v>
      </c>
      <c r="J103" s="141">
        <v>2.56845111306396E-2</v>
      </c>
      <c r="K103" s="141">
        <v>3.9957215227233298E-4</v>
      </c>
      <c r="L103" s="141">
        <v>39</v>
      </c>
    </row>
    <row r="104" spans="1:12" ht="11.25" customHeight="1" x14ac:dyDescent="0.3">
      <c r="A104" s="141">
        <v>60</v>
      </c>
      <c r="B104" s="141">
        <v>0</v>
      </c>
      <c r="C104" s="141">
        <v>0.262944178860955</v>
      </c>
      <c r="D104" s="141">
        <v>-0.54921539167972</v>
      </c>
      <c r="E104" s="141">
        <v>1.07510374940163</v>
      </c>
      <c r="F104" s="141">
        <v>5.1312176091478097E-2</v>
      </c>
      <c r="G104" s="141">
        <v>-0.26294417886095101</v>
      </c>
      <c r="H104" s="141">
        <v>-0.64618695346206301</v>
      </c>
      <c r="I104" s="141">
        <v>0.64618695346206301</v>
      </c>
      <c r="J104" s="141">
        <v>1.5652317131498901E-2</v>
      </c>
      <c r="K104" s="141">
        <v>3.90568815456686E-4</v>
      </c>
      <c r="L104" s="141">
        <v>39</v>
      </c>
    </row>
    <row r="105" spans="1:12" ht="11.25" customHeight="1" x14ac:dyDescent="0.3">
      <c r="A105" s="141">
        <v>61</v>
      </c>
      <c r="B105" s="141">
        <v>0</v>
      </c>
      <c r="C105" s="141">
        <v>5.7498117288827602E-2</v>
      </c>
      <c r="D105" s="141">
        <v>-0.75697872763963803</v>
      </c>
      <c r="E105" s="141">
        <v>0.87197496221729398</v>
      </c>
      <c r="F105" s="141">
        <v>6.0077118310437903E-2</v>
      </c>
      <c r="G105" s="141">
        <v>-5.7498117288825E-2</v>
      </c>
      <c r="H105" s="141">
        <v>-0.14172041338309199</v>
      </c>
      <c r="I105" s="141">
        <v>0.14172041338309199</v>
      </c>
      <c r="J105" s="141">
        <v>2.14563556094471E-2</v>
      </c>
      <c r="K105" s="143">
        <v>2.5905480815614801E-5</v>
      </c>
      <c r="L105" s="141">
        <v>39</v>
      </c>
    </row>
    <row r="106" spans="1:12" ht="11.25" customHeight="1" x14ac:dyDescent="0.3">
      <c r="A106" s="141">
        <v>62</v>
      </c>
      <c r="B106" s="141">
        <v>0</v>
      </c>
      <c r="C106" s="141">
        <v>6.5200803863958406E-2</v>
      </c>
      <c r="D106" s="141">
        <v>-0.74638802522956704</v>
      </c>
      <c r="E106" s="141">
        <v>0.87678963295748402</v>
      </c>
      <c r="F106" s="141">
        <v>4.8917276285342398E-2</v>
      </c>
      <c r="G106" s="141">
        <v>-6.5200803863954895E-2</v>
      </c>
      <c r="H106" s="141">
        <v>-0.160115364709083</v>
      </c>
      <c r="I106" s="141">
        <v>0.160115364709083</v>
      </c>
      <c r="J106" s="141">
        <v>1.4225328612597199E-2</v>
      </c>
      <c r="K106" s="143">
        <v>2.17621474693411E-5</v>
      </c>
      <c r="L106" s="141">
        <v>39</v>
      </c>
    </row>
    <row r="107" spans="1:12" ht="11.25" customHeight="1" x14ac:dyDescent="0.3">
      <c r="A107" s="141">
        <v>63</v>
      </c>
      <c r="B107" s="141">
        <v>0</v>
      </c>
      <c r="C107" s="141">
        <v>7.8914127790568098E-2</v>
      </c>
      <c r="D107" s="141">
        <v>-0.73630426582349895</v>
      </c>
      <c r="E107" s="141">
        <v>0.89413252140463495</v>
      </c>
      <c r="F107" s="141">
        <v>6.2628101441727604E-2</v>
      </c>
      <c r="G107" s="141">
        <v>-7.8914127790565794E-2</v>
      </c>
      <c r="H107" s="141">
        <v>-0.19469144824213</v>
      </c>
      <c r="I107" s="141">
        <v>0.19469144824213</v>
      </c>
      <c r="J107" s="141">
        <v>2.3317192884333801E-2</v>
      </c>
      <c r="K107" s="143">
        <v>5.3231358837298403E-5</v>
      </c>
      <c r="L107" s="141">
        <v>39</v>
      </c>
    </row>
    <row r="108" spans="1:12" ht="11.25" customHeight="1" x14ac:dyDescent="0.3">
      <c r="A108" s="141">
        <v>64</v>
      </c>
      <c r="B108" s="141">
        <v>0</v>
      </c>
      <c r="C108" s="141">
        <v>0.206717025487164</v>
      </c>
      <c r="D108" s="141">
        <v>-0.62400553208521303</v>
      </c>
      <c r="E108" s="141">
        <v>1.03743958305954</v>
      </c>
      <c r="F108" s="141">
        <v>0.102625832393772</v>
      </c>
      <c r="G108" s="141">
        <v>-0.206717025487161</v>
      </c>
      <c r="H108" s="141">
        <v>-0.52057729726720403</v>
      </c>
      <c r="I108" s="141">
        <v>0.52057729726720403</v>
      </c>
      <c r="J108" s="141">
        <v>6.2611074638926498E-2</v>
      </c>
      <c r="K108" s="141">
        <v>1.0647627932672699E-3</v>
      </c>
      <c r="L108" s="141">
        <v>39</v>
      </c>
    </row>
    <row r="109" spans="1:12" ht="11.25" customHeight="1" x14ac:dyDescent="0.3">
      <c r="A109" s="141">
        <v>65</v>
      </c>
      <c r="B109" s="141">
        <v>0</v>
      </c>
      <c r="C109" s="141">
        <v>0.47949046619630198</v>
      </c>
      <c r="D109" s="141">
        <v>-0.33764234564272499</v>
      </c>
      <c r="E109" s="141">
        <v>1.29662327803533</v>
      </c>
      <c r="F109" s="141">
        <v>6.87873611185877E-2</v>
      </c>
      <c r="G109" s="141">
        <v>-0.47949046619629798</v>
      </c>
      <c r="H109" s="141">
        <v>-1.1858904244771</v>
      </c>
      <c r="I109" s="141">
        <v>1.1858904244771</v>
      </c>
      <c r="J109" s="141">
        <v>2.81290503579163E-2</v>
      </c>
      <c r="K109" s="141">
        <v>2.3943446981878002E-3</v>
      </c>
      <c r="L109" s="141">
        <v>39</v>
      </c>
    </row>
    <row r="110" spans="1:12" ht="11.25" customHeight="1" x14ac:dyDescent="0.3">
      <c r="A110" s="141">
        <v>66</v>
      </c>
      <c r="B110" s="141">
        <v>0</v>
      </c>
      <c r="C110" s="141">
        <v>0.31459826266317198</v>
      </c>
      <c r="D110" s="141">
        <v>-0.50054909599902697</v>
      </c>
      <c r="E110" s="141">
        <v>1.12974562132537</v>
      </c>
      <c r="F110" s="141">
        <v>6.2388154508065202E-2</v>
      </c>
      <c r="G110" s="141">
        <v>-0.31459826266316998</v>
      </c>
      <c r="H110" s="141">
        <v>-0.77608410830469499</v>
      </c>
      <c r="I110" s="141">
        <v>0.77608410830469499</v>
      </c>
      <c r="J110" s="141">
        <v>2.31388649145686E-2</v>
      </c>
      <c r="K110" s="141">
        <v>8.3922396883690095E-4</v>
      </c>
      <c r="L110" s="141">
        <v>39</v>
      </c>
    </row>
    <row r="111" spans="1:12" ht="11.25" customHeight="1" x14ac:dyDescent="0.3">
      <c r="A111" s="141">
        <v>67</v>
      </c>
      <c r="B111" s="141">
        <v>0</v>
      </c>
      <c r="C111" s="141">
        <v>9.5429286670517796E-2</v>
      </c>
      <c r="D111" s="141">
        <v>-0.73433967300546099</v>
      </c>
      <c r="E111" s="141">
        <v>0.92519824634649706</v>
      </c>
      <c r="F111" s="141">
        <v>0.10060778690003901</v>
      </c>
      <c r="G111" s="141">
        <v>-9.5429286670514493E-2</v>
      </c>
      <c r="H111" s="141">
        <v>-0.24000847783705201</v>
      </c>
      <c r="I111" s="141">
        <v>0.24000847783705201</v>
      </c>
      <c r="J111" s="141">
        <v>6.0172902992841698E-2</v>
      </c>
      <c r="K111" s="141">
        <v>2.1694879666210701E-4</v>
      </c>
      <c r="L111" s="141">
        <v>39</v>
      </c>
    </row>
    <row r="112" spans="1:12" ht="11.25" customHeight="1" x14ac:dyDescent="0.3">
      <c r="A112" s="141">
        <v>68</v>
      </c>
      <c r="B112" s="141">
        <v>0</v>
      </c>
      <c r="C112" s="141">
        <v>0.26184307769106202</v>
      </c>
      <c r="D112" s="141">
        <v>-0.56227420291498897</v>
      </c>
      <c r="E112" s="141">
        <v>1.08596035829711</v>
      </c>
      <c r="F112" s="141">
        <v>8.77545149727465E-2</v>
      </c>
      <c r="G112" s="141">
        <v>-0.26184307769105802</v>
      </c>
      <c r="H112" s="141">
        <v>-0.65356042725770802</v>
      </c>
      <c r="I112" s="141">
        <v>0.65356042725770802</v>
      </c>
      <c r="J112" s="141">
        <v>4.57800974648064E-2</v>
      </c>
      <c r="K112" s="141">
        <v>1.2054544847257399E-3</v>
      </c>
      <c r="L112" s="141">
        <v>39</v>
      </c>
    </row>
    <row r="113" spans="1:12" ht="11.25" customHeight="1" x14ac:dyDescent="0.3">
      <c r="A113" s="141">
        <v>69</v>
      </c>
      <c r="B113" s="141">
        <v>0</v>
      </c>
      <c r="C113" s="141">
        <v>0.140818932330663</v>
      </c>
      <c r="D113" s="141">
        <v>-0.70014075469333903</v>
      </c>
      <c r="E113" s="141">
        <v>0.98177861935466404</v>
      </c>
      <c r="F113" s="141">
        <v>0.122330047244204</v>
      </c>
      <c r="G113" s="141">
        <v>-0.14081893233066001</v>
      </c>
      <c r="H113" s="141">
        <v>-0.35971758091309503</v>
      </c>
      <c r="I113" s="141">
        <v>0.35971758091309503</v>
      </c>
      <c r="J113" s="141">
        <v>8.8961901995723097E-2</v>
      </c>
      <c r="K113" s="141">
        <v>7.4326199654823504E-4</v>
      </c>
      <c r="L113" s="141">
        <v>39</v>
      </c>
    </row>
    <row r="114" spans="1:12" ht="11.25" customHeight="1" x14ac:dyDescent="0.3">
      <c r="A114" s="141">
        <v>70</v>
      </c>
      <c r="B114" s="141">
        <v>0</v>
      </c>
      <c r="C114" s="141">
        <v>0.14506567959537001</v>
      </c>
      <c r="D114" s="141">
        <v>-0.66911986194588902</v>
      </c>
      <c r="E114" s="141">
        <v>0.95925122113662997</v>
      </c>
      <c r="F114" s="141">
        <v>5.9045529024587498E-2</v>
      </c>
      <c r="G114" s="141">
        <v>-0.14506567959536701</v>
      </c>
      <c r="H114" s="141">
        <v>-0.35742210826971899</v>
      </c>
      <c r="I114" s="141">
        <v>0.35742210826971899</v>
      </c>
      <c r="J114" s="141">
        <v>2.07258241350756E-2</v>
      </c>
      <c r="K114" s="141">
        <v>1.5904550876427999E-4</v>
      </c>
      <c r="L114" s="141">
        <v>39</v>
      </c>
    </row>
    <row r="115" spans="1:12" ht="11.25" customHeight="1" x14ac:dyDescent="0.3">
      <c r="A115" s="141">
        <v>71</v>
      </c>
      <c r="B115" s="141">
        <v>0</v>
      </c>
      <c r="C115" s="141">
        <v>0.16865431601847999</v>
      </c>
      <c r="D115" s="141">
        <v>-0.64250839963320905</v>
      </c>
      <c r="E115" s="141">
        <v>0.97981703167016898</v>
      </c>
      <c r="F115" s="141">
        <v>4.7051007924220199E-2</v>
      </c>
      <c r="G115" s="141">
        <v>-0.168654316018477</v>
      </c>
      <c r="H115" s="141">
        <v>-0.41394544240095699</v>
      </c>
      <c r="I115" s="141">
        <v>0.41394544240095699</v>
      </c>
      <c r="J115" s="141">
        <v>1.3160598354287701E-2</v>
      </c>
      <c r="K115" s="141">
        <v>1.34420789902118E-4</v>
      </c>
      <c r="L115" s="141">
        <v>39</v>
      </c>
    </row>
    <row r="116" spans="1:12" ht="11.25" customHeight="1" x14ac:dyDescent="0.3">
      <c r="A116" s="141">
        <v>72</v>
      </c>
      <c r="B116" s="141">
        <v>0</v>
      </c>
      <c r="C116" s="141">
        <v>0.26308742135977398</v>
      </c>
      <c r="D116" s="141">
        <v>-0.55007153651238305</v>
      </c>
      <c r="E116" s="141">
        <v>1.0762463792319299</v>
      </c>
      <c r="F116" s="141">
        <v>5.5259958608171997E-2</v>
      </c>
      <c r="G116" s="141">
        <v>-0.26308742135977098</v>
      </c>
      <c r="H116" s="141">
        <v>-0.64736193413246601</v>
      </c>
      <c r="I116" s="141">
        <v>0.64736193413246601</v>
      </c>
      <c r="J116" s="141">
        <v>1.81534378684227E-2</v>
      </c>
      <c r="K116" s="141">
        <v>4.5578565791794002E-4</v>
      </c>
      <c r="L116" s="141">
        <v>39</v>
      </c>
    </row>
    <row r="117" spans="1:12" ht="11.25" customHeight="1" x14ac:dyDescent="0.3">
      <c r="A117" s="141">
        <v>73</v>
      </c>
      <c r="B117" s="141">
        <v>0</v>
      </c>
      <c r="C117" s="141">
        <v>-1.62265037634413E-2</v>
      </c>
      <c r="D117" s="141">
        <v>-0.82712819595606102</v>
      </c>
      <c r="E117" s="141">
        <v>0.79467518842917795</v>
      </c>
      <c r="F117" s="141">
        <v>4.58708109646749E-2</v>
      </c>
      <c r="G117" s="141">
        <v>1.6226503763444599E-2</v>
      </c>
      <c r="H117" s="141">
        <v>3.9813209771705799E-2</v>
      </c>
      <c r="I117" s="141">
        <v>3.9813209771705799E-2</v>
      </c>
      <c r="J117" s="141">
        <v>1.2508654844337899E-2</v>
      </c>
      <c r="K117" s="143">
        <v>1.18108940594029E-6</v>
      </c>
      <c r="L117" s="141">
        <v>39</v>
      </c>
    </row>
    <row r="118" spans="1:12" ht="11.25" customHeight="1" x14ac:dyDescent="0.3">
      <c r="A118" s="141">
        <v>74</v>
      </c>
      <c r="B118" s="141">
        <v>0</v>
      </c>
      <c r="C118" s="141">
        <v>2.1956171624408102E-2</v>
      </c>
      <c r="D118" s="141">
        <v>-0.79366315317701597</v>
      </c>
      <c r="E118" s="141">
        <v>0.83757549642583196</v>
      </c>
      <c r="F118" s="141">
        <v>6.3965903946489294E-2</v>
      </c>
      <c r="G118" s="141">
        <v>-2.1956171624405399E-2</v>
      </c>
      <c r="H118" s="141">
        <v>-5.41966808910729E-2</v>
      </c>
      <c r="I118" s="141">
        <v>5.41966808910729E-2</v>
      </c>
      <c r="J118" s="141">
        <v>2.4323992215420101E-2</v>
      </c>
      <c r="K118" s="143">
        <v>4.3075039994126504E-6</v>
      </c>
      <c r="L118" s="141">
        <v>39</v>
      </c>
    </row>
    <row r="119" spans="1:12" ht="11.25" customHeight="1" x14ac:dyDescent="0.3">
      <c r="A119" s="141">
        <v>75</v>
      </c>
      <c r="B119" s="141">
        <v>0</v>
      </c>
      <c r="C119" s="141">
        <v>0.115404835846662</v>
      </c>
      <c r="D119" s="141">
        <v>-0.697998382171232</v>
      </c>
      <c r="E119" s="141">
        <v>0.92880805386455501</v>
      </c>
      <c r="F119" s="141">
        <v>5.61833669125704E-2</v>
      </c>
      <c r="G119" s="141">
        <v>-0.115404835846658</v>
      </c>
      <c r="H119" s="141">
        <v>-0.28405760673671698</v>
      </c>
      <c r="I119" s="141">
        <v>0.28405760673671698</v>
      </c>
      <c r="J119" s="141">
        <v>1.8765204255878899E-2</v>
      </c>
      <c r="K119" s="143">
        <v>9.0770406750952296E-5</v>
      </c>
      <c r="L119" s="141">
        <v>39</v>
      </c>
    </row>
    <row r="120" spans="1:12" ht="11.25" customHeight="1" x14ac:dyDescent="0.3">
      <c r="A120" s="141">
        <v>76</v>
      </c>
      <c r="B120" s="141">
        <v>0</v>
      </c>
      <c r="C120" s="141">
        <v>0.336753221337738</v>
      </c>
      <c r="D120" s="141">
        <v>-0.47680758706358201</v>
      </c>
      <c r="E120" s="141">
        <v>1.1503140297390599</v>
      </c>
      <c r="F120" s="141">
        <v>5.67713001881179E-2</v>
      </c>
      <c r="G120" s="141">
        <v>-0.336753221337735</v>
      </c>
      <c r="H120" s="141">
        <v>-0.82905159712834697</v>
      </c>
      <c r="I120" s="141">
        <v>0.82905159712834697</v>
      </c>
      <c r="J120" s="141">
        <v>1.91599977556128E-2</v>
      </c>
      <c r="K120" s="141">
        <v>7.8978973237053699E-4</v>
      </c>
      <c r="L120" s="141">
        <v>39</v>
      </c>
    </row>
    <row r="121" spans="1:12" ht="11.25" customHeight="1" x14ac:dyDescent="0.3">
      <c r="A121" s="141">
        <v>77</v>
      </c>
      <c r="B121" s="141">
        <v>0</v>
      </c>
      <c r="C121" s="141">
        <v>0.14771560057312499</v>
      </c>
      <c r="D121" s="141">
        <v>-0.665446674315331</v>
      </c>
      <c r="E121" s="141">
        <v>0.96087787546158199</v>
      </c>
      <c r="F121" s="141">
        <v>5.5272599807327703E-2</v>
      </c>
      <c r="G121" s="141">
        <v>-0.147715600573122</v>
      </c>
      <c r="H121" s="141">
        <v>-0.36347561162250103</v>
      </c>
      <c r="I121" s="141">
        <v>0.36347561162250103</v>
      </c>
      <c r="J121" s="141">
        <v>1.81617443339776E-2</v>
      </c>
      <c r="K121" s="141">
        <v>1.4375376857328601E-4</v>
      </c>
      <c r="L121" s="141">
        <v>39</v>
      </c>
    </row>
    <row r="122" spans="1:12" ht="11.25" customHeight="1" x14ac:dyDescent="0.3">
      <c r="A122" s="141">
        <v>78</v>
      </c>
      <c r="B122" s="141">
        <v>0</v>
      </c>
      <c r="C122" s="141">
        <v>0.390766381514696</v>
      </c>
      <c r="D122" s="141">
        <v>-0.43185780499873699</v>
      </c>
      <c r="E122" s="141">
        <v>1.2133905680281301</v>
      </c>
      <c r="F122" s="141">
        <v>8.4047634661649398E-2</v>
      </c>
      <c r="G122" s="141">
        <v>-0.39076638151469401</v>
      </c>
      <c r="H122" s="141">
        <v>-0.97342388512302302</v>
      </c>
      <c r="I122" s="141">
        <v>0.97342388512302302</v>
      </c>
      <c r="J122" s="141">
        <v>4.1994146979359499E-2</v>
      </c>
      <c r="K122" s="141">
        <v>2.4432937099889002E-3</v>
      </c>
      <c r="L122" s="141">
        <v>39</v>
      </c>
    </row>
    <row r="123" spans="1:12" ht="11.25" customHeight="1" x14ac:dyDescent="0.3">
      <c r="A123" s="141">
        <v>79</v>
      </c>
      <c r="B123" s="141">
        <v>0</v>
      </c>
      <c r="C123" s="141">
        <v>0.20816359739978599</v>
      </c>
      <c r="D123" s="141">
        <v>-0.60814252195926899</v>
      </c>
      <c r="E123" s="141">
        <v>1.0244697167588399</v>
      </c>
      <c r="F123" s="141">
        <v>6.6196223433062598E-2</v>
      </c>
      <c r="G123" s="141">
        <v>-0.20816359739978299</v>
      </c>
      <c r="H123" s="141">
        <v>-0.51428669949510397</v>
      </c>
      <c r="I123" s="141">
        <v>0.51428669949510397</v>
      </c>
      <c r="J123" s="141">
        <v>2.60497883407565E-2</v>
      </c>
      <c r="K123" s="141">
        <v>4.1613007688121398E-4</v>
      </c>
      <c r="L123" s="141">
        <v>39</v>
      </c>
    </row>
    <row r="124" spans="1:12" ht="11.25" customHeight="1" x14ac:dyDescent="0.3">
      <c r="A124" s="141">
        <v>80</v>
      </c>
      <c r="B124" s="141">
        <v>0</v>
      </c>
      <c r="C124" s="141">
        <v>0.26928447495484897</v>
      </c>
      <c r="D124" s="141">
        <v>-0.54187835499918102</v>
      </c>
      <c r="E124" s="141">
        <v>1.0804473049088801</v>
      </c>
      <c r="F124" s="141">
        <v>4.7051518330967199E-2</v>
      </c>
      <c r="G124" s="141">
        <v>-0.26928447495484598</v>
      </c>
      <c r="H124" s="141">
        <v>-0.66093237264639804</v>
      </c>
      <c r="I124" s="141">
        <v>0.66093237264639804</v>
      </c>
      <c r="J124" s="141">
        <v>1.3160883886731201E-2</v>
      </c>
      <c r="K124" s="141">
        <v>3.4269189182106101E-4</v>
      </c>
      <c r="L124" s="141">
        <v>39</v>
      </c>
    </row>
    <row r="125" spans="1:12" ht="11.25" customHeight="1" x14ac:dyDescent="0.3">
      <c r="A125" s="141">
        <v>81</v>
      </c>
      <c r="B125" s="141">
        <v>0</v>
      </c>
      <c r="C125" s="141">
        <v>-3.7042503442551701E-2</v>
      </c>
      <c r="D125" s="141">
        <v>-0.85409560074827395</v>
      </c>
      <c r="E125" s="141">
        <v>0.78001059386316995</v>
      </c>
      <c r="F125" s="141">
        <v>6.8541663361207303E-2</v>
      </c>
      <c r="G125" s="141">
        <v>3.7042503442555601E-2</v>
      </c>
      <c r="H125" s="141">
        <v>9.1605194891304004E-2</v>
      </c>
      <c r="I125" s="141">
        <v>9.1605194891304004E-2</v>
      </c>
      <c r="J125" s="141">
        <v>2.7928464042857301E-2</v>
      </c>
      <c r="K125" s="143">
        <v>1.41820858540336E-5</v>
      </c>
      <c r="L125" s="141">
        <v>39</v>
      </c>
    </row>
    <row r="126" spans="1:12" ht="11.25" customHeight="1" x14ac:dyDescent="0.3">
      <c r="A126" s="141">
        <v>82</v>
      </c>
      <c r="B126" s="141">
        <v>0</v>
      </c>
      <c r="C126" s="141">
        <v>0.23401156560247399</v>
      </c>
      <c r="D126" s="141">
        <v>-0.58384067300682296</v>
      </c>
      <c r="E126" s="141">
        <v>1.0518638042117701</v>
      </c>
      <c r="F126" s="141">
        <v>7.0967370773251298E-2</v>
      </c>
      <c r="G126" s="141">
        <v>-0.23401156560247099</v>
      </c>
      <c r="H126" s="141">
        <v>-0.57930458064826795</v>
      </c>
      <c r="I126" s="141">
        <v>0.57930458064826795</v>
      </c>
      <c r="J126" s="141">
        <v>2.9940234933368299E-2</v>
      </c>
      <c r="K126" s="141">
        <v>6.0928672468797001E-4</v>
      </c>
      <c r="L126" s="141">
        <v>39</v>
      </c>
    </row>
    <row r="127" spans="1:12" ht="11.25" customHeight="1" x14ac:dyDescent="0.3">
      <c r="A127" s="141">
        <v>83</v>
      </c>
      <c r="B127" s="141">
        <v>0</v>
      </c>
      <c r="C127" s="141">
        <v>0.25355603037128199</v>
      </c>
      <c r="D127" s="141">
        <v>-0.56586003041338495</v>
      </c>
      <c r="E127" s="141">
        <v>1.0729720911559499</v>
      </c>
      <c r="F127" s="141">
        <v>7.5495352581716496E-2</v>
      </c>
      <c r="G127" s="141">
        <v>-0.253556030371279</v>
      </c>
      <c r="H127" s="141">
        <v>-0.628967064103227</v>
      </c>
      <c r="I127" s="141">
        <v>0.628967064103227</v>
      </c>
      <c r="J127" s="141">
        <v>3.3882715408427702E-2</v>
      </c>
      <c r="K127" s="141">
        <v>8.1612229650985201E-4</v>
      </c>
      <c r="L127" s="141">
        <v>39</v>
      </c>
    </row>
    <row r="128" spans="1:12" ht="11.25" customHeight="1" x14ac:dyDescent="0.3">
      <c r="A128" s="141">
        <v>84</v>
      </c>
      <c r="B128" s="141">
        <v>0</v>
      </c>
      <c r="C128" s="141">
        <v>0.239734893249717</v>
      </c>
      <c r="D128" s="141">
        <v>-0.57235423156671505</v>
      </c>
      <c r="E128" s="141">
        <v>1.05182401806615</v>
      </c>
      <c r="F128" s="141">
        <v>5.1022569388476102E-2</v>
      </c>
      <c r="G128" s="141">
        <v>-0.239734893249714</v>
      </c>
      <c r="H128" s="141">
        <v>-0.58909727189688599</v>
      </c>
      <c r="I128" s="141">
        <v>0.58909727189688599</v>
      </c>
      <c r="J128" s="141">
        <v>1.54761319022776E-2</v>
      </c>
      <c r="K128" s="141">
        <v>3.2089376211324799E-4</v>
      </c>
      <c r="L128" s="141">
        <v>39</v>
      </c>
    </row>
    <row r="129" spans="1:12" ht="11.25" customHeight="1" x14ac:dyDescent="0.3">
      <c r="A129" s="141">
        <v>85</v>
      </c>
      <c r="B129" s="141">
        <v>0</v>
      </c>
      <c r="C129" s="141">
        <v>0.33354060916302403</v>
      </c>
      <c r="D129" s="141">
        <v>-0.48079473320646199</v>
      </c>
      <c r="E129" s="141">
        <v>1.1478759515325101</v>
      </c>
      <c r="F129" s="141">
        <v>5.9578201830905599E-2</v>
      </c>
      <c r="G129" s="141">
        <v>-0.33354060916302097</v>
      </c>
      <c r="H129" s="141">
        <v>-0.82195636723952803</v>
      </c>
      <c r="I129" s="141">
        <v>0.82195636723952803</v>
      </c>
      <c r="J129" s="141">
        <v>2.1101462444731899E-2</v>
      </c>
      <c r="K129" s="141">
        <v>8.5668957555998595E-4</v>
      </c>
      <c r="L129" s="141">
        <v>39</v>
      </c>
    </row>
    <row r="130" spans="1:12" ht="11.25" customHeight="1" x14ac:dyDescent="0.3">
      <c r="A130" s="141">
        <v>86</v>
      </c>
      <c r="B130" s="141">
        <v>0</v>
      </c>
      <c r="C130" s="141">
        <v>-4.6809974966971903E-2</v>
      </c>
      <c r="D130" s="141">
        <v>-0.861017894528608</v>
      </c>
      <c r="E130" s="141">
        <v>0.76739794459466404</v>
      </c>
      <c r="F130" s="141">
        <v>5.9125401090753697E-2</v>
      </c>
      <c r="G130" s="141">
        <v>4.6809974966974401E-2</v>
      </c>
      <c r="H130" s="141">
        <v>0.115336717352301</v>
      </c>
      <c r="I130" s="141">
        <v>0.115336717352301</v>
      </c>
      <c r="J130" s="141">
        <v>2.07819345325971E-2</v>
      </c>
      <c r="K130" s="143">
        <v>1.66070620019607E-5</v>
      </c>
      <c r="L130" s="141">
        <v>39</v>
      </c>
    </row>
    <row r="131" spans="1:12" ht="11.25" customHeight="1" x14ac:dyDescent="0.3">
      <c r="A131" s="141">
        <v>87</v>
      </c>
      <c r="B131" s="141">
        <v>0</v>
      </c>
      <c r="C131" s="141">
        <v>0.179254565915619</v>
      </c>
      <c r="D131" s="141">
        <v>-0.63599274243002502</v>
      </c>
      <c r="E131" s="141">
        <v>0.99450187426126402</v>
      </c>
      <c r="F131" s="141">
        <v>6.2725514801780402E-2</v>
      </c>
      <c r="G131" s="141">
        <v>-0.179254565915617</v>
      </c>
      <c r="H131" s="141">
        <v>-0.44226083531565902</v>
      </c>
      <c r="I131" s="141">
        <v>0.44226083531565902</v>
      </c>
      <c r="J131" s="141">
        <v>2.33897856200323E-2</v>
      </c>
      <c r="K131" s="141">
        <v>2.7555799832960898E-4</v>
      </c>
      <c r="L131" s="141">
        <v>39</v>
      </c>
    </row>
    <row r="132" spans="1:12" ht="11.25" customHeight="1" x14ac:dyDescent="0.3">
      <c r="A132" s="141">
        <v>88</v>
      </c>
      <c r="B132" s="141">
        <v>0</v>
      </c>
      <c r="C132" s="141">
        <v>0.20304638853500401</v>
      </c>
      <c r="D132" s="141">
        <v>-0.61079127318192905</v>
      </c>
      <c r="E132" s="141">
        <v>1.0168840502519401</v>
      </c>
      <c r="F132" s="141">
        <v>5.7789962872649502E-2</v>
      </c>
      <c r="G132" s="141">
        <v>-0.20304638853500101</v>
      </c>
      <c r="H132" s="141">
        <v>-0.50005608322347705</v>
      </c>
      <c r="I132" s="141">
        <v>0.50005608322347705</v>
      </c>
      <c r="J132" s="141">
        <v>1.9853752495298999E-2</v>
      </c>
      <c r="K132" s="141">
        <v>2.9794783244597301E-4</v>
      </c>
      <c r="L132" s="141">
        <v>39</v>
      </c>
    </row>
    <row r="133" spans="1:12" ht="11.25" customHeight="1" x14ac:dyDescent="0.3">
      <c r="A133" s="141">
        <v>89</v>
      </c>
      <c r="B133" s="141">
        <v>0</v>
      </c>
      <c r="C133" s="141">
        <v>0.33827862376193002</v>
      </c>
      <c r="D133" s="141">
        <v>-0.48813450850526202</v>
      </c>
      <c r="E133" s="141">
        <v>1.1646917560291199</v>
      </c>
      <c r="F133" s="141">
        <v>9.3179174366354797E-2</v>
      </c>
      <c r="G133" s="141">
        <v>-0.33827862376192702</v>
      </c>
      <c r="H133" s="141">
        <v>-0.846936970469223</v>
      </c>
      <c r="I133" s="141">
        <v>0.846936970469223</v>
      </c>
      <c r="J133" s="141">
        <v>5.16149473329158E-2</v>
      </c>
      <c r="K133" s="141">
        <v>2.2963815494212799E-3</v>
      </c>
      <c r="L133" s="141">
        <v>39</v>
      </c>
    </row>
    <row r="134" spans="1:12" ht="11.25" customHeight="1" x14ac:dyDescent="0.3">
      <c r="A134" s="141">
        <v>90</v>
      </c>
      <c r="B134" s="141">
        <v>0</v>
      </c>
      <c r="C134" s="141">
        <v>0.30708341640299103</v>
      </c>
      <c r="D134" s="141">
        <v>-0.50996042072842096</v>
      </c>
      <c r="E134" s="141">
        <v>1.1241272535344</v>
      </c>
      <c r="F134" s="141">
        <v>6.8513065898048398E-2</v>
      </c>
      <c r="G134" s="141">
        <v>-0.30708341640298797</v>
      </c>
      <c r="H134" s="141">
        <v>-0.75940059286993</v>
      </c>
      <c r="I134" s="141">
        <v>0.75940059286993</v>
      </c>
      <c r="J134" s="141">
        <v>2.7905163861155002E-2</v>
      </c>
      <c r="K134" s="141">
        <v>9.7379801129999599E-4</v>
      </c>
      <c r="L134" s="141">
        <v>39</v>
      </c>
    </row>
    <row r="135" spans="1:12" ht="11.25" customHeight="1" x14ac:dyDescent="0.3">
      <c r="A135" s="141">
        <v>91</v>
      </c>
      <c r="B135" s="141">
        <v>0</v>
      </c>
      <c r="C135" s="141">
        <v>0.49274539804645001</v>
      </c>
      <c r="D135" s="141">
        <v>-0.33692268075613102</v>
      </c>
      <c r="E135" s="141">
        <v>1.3224134768490301</v>
      </c>
      <c r="F135" s="141">
        <v>0.10039206291310999</v>
      </c>
      <c r="G135" s="141">
        <v>-0.49274539804644601</v>
      </c>
      <c r="H135" s="141">
        <v>-1.2391044949501999</v>
      </c>
      <c r="I135" s="141">
        <v>1.2391044949501999</v>
      </c>
      <c r="J135" s="141">
        <v>5.9915133246805599E-2</v>
      </c>
      <c r="K135" s="141">
        <v>5.75620710718318E-3</v>
      </c>
      <c r="L135" s="141">
        <v>39</v>
      </c>
    </row>
    <row r="136" spans="1:12" ht="11.25" customHeight="1" x14ac:dyDescent="0.3">
      <c r="A136" s="141">
        <v>92</v>
      </c>
      <c r="B136" s="141">
        <v>0</v>
      </c>
      <c r="C136" s="141">
        <v>0.19263899264402001</v>
      </c>
      <c r="D136" s="141">
        <v>-0.62466054254957903</v>
      </c>
      <c r="E136" s="141">
        <v>1.0099385278376201</v>
      </c>
      <c r="F136" s="141">
        <v>6.9298499784488904E-2</v>
      </c>
      <c r="G136" s="141">
        <v>-0.19263899264401599</v>
      </c>
      <c r="H136" s="141">
        <v>-0.47654350499582798</v>
      </c>
      <c r="I136" s="141">
        <v>0.47654350499582798</v>
      </c>
      <c r="J136" s="141">
        <v>2.8548640928330302E-2</v>
      </c>
      <c r="K136" s="141">
        <v>3.9257312599798398E-4</v>
      </c>
      <c r="L136" s="141">
        <v>39</v>
      </c>
    </row>
    <row r="137" spans="1:12" ht="11.25" customHeight="1" x14ac:dyDescent="0.3">
      <c r="A137" s="141">
        <v>93</v>
      </c>
      <c r="B137" s="141">
        <v>0</v>
      </c>
      <c r="C137" s="141">
        <v>0.47396697331327597</v>
      </c>
      <c r="D137" s="141">
        <v>-0.35042892181840202</v>
      </c>
      <c r="E137" s="141">
        <v>1.29836286844495</v>
      </c>
      <c r="F137" s="141">
        <v>8.8429747914807899E-2</v>
      </c>
      <c r="G137" s="141">
        <v>-0.47396697331327298</v>
      </c>
      <c r="H137" s="141">
        <v>-1.18346040216244</v>
      </c>
      <c r="I137" s="141">
        <v>1.18346040216244</v>
      </c>
      <c r="J137" s="141">
        <v>4.64873239365469E-2</v>
      </c>
      <c r="K137" s="141">
        <v>4.0166742931229699E-3</v>
      </c>
      <c r="L137" s="141">
        <v>39</v>
      </c>
    </row>
    <row r="138" spans="1:12" ht="11.25" customHeight="1" x14ac:dyDescent="0.3">
      <c r="A138" s="141">
        <v>94</v>
      </c>
      <c r="B138" s="141">
        <v>0</v>
      </c>
      <c r="C138" s="141">
        <v>1.6721967471489099E-3</v>
      </c>
      <c r="D138" s="141">
        <v>-0.81657359583498701</v>
      </c>
      <c r="E138" s="141">
        <v>0.81991798932928495</v>
      </c>
      <c r="F138" s="141">
        <v>7.2132832272098907E-2</v>
      </c>
      <c r="G138" s="141">
        <v>-1.6721967471452501E-3</v>
      </c>
      <c r="H138" s="141">
        <v>-4.1417040836834798E-3</v>
      </c>
      <c r="I138" s="141">
        <v>4.1417040836834798E-3</v>
      </c>
      <c r="J138" s="141">
        <v>3.09316966597422E-2</v>
      </c>
      <c r="K138" s="143">
        <v>3.2207614900375299E-8</v>
      </c>
      <c r="L138" s="141">
        <v>39</v>
      </c>
    </row>
    <row r="139" spans="1:12" ht="11.25" customHeight="1" x14ac:dyDescent="0.3">
      <c r="A139" s="141">
        <v>95</v>
      </c>
      <c r="B139" s="141">
        <v>0</v>
      </c>
      <c r="C139" s="141">
        <v>0.25406184198382897</v>
      </c>
      <c r="D139" s="141">
        <v>-0.55831523418467999</v>
      </c>
      <c r="E139" s="141">
        <v>1.0664389181523399</v>
      </c>
      <c r="F139" s="141">
        <v>5.2196371700718398E-2</v>
      </c>
      <c r="G139" s="141">
        <v>-0.25406184198382598</v>
      </c>
      <c r="H139" s="141">
        <v>-0.62453117811900305</v>
      </c>
      <c r="I139" s="141">
        <v>0.62453117811900305</v>
      </c>
      <c r="J139" s="141">
        <v>1.61963966056301E-2</v>
      </c>
      <c r="K139" s="141">
        <v>3.7771942613377399E-4</v>
      </c>
      <c r="L139" s="141">
        <v>39</v>
      </c>
    </row>
    <row r="140" spans="1:12" ht="11.25" customHeight="1" x14ac:dyDescent="0.3">
      <c r="A140" s="141">
        <v>96</v>
      </c>
      <c r="B140" s="141">
        <v>0</v>
      </c>
      <c r="C140" s="141">
        <v>7.3797414123626601E-2</v>
      </c>
      <c r="D140" s="141">
        <v>-0.73880762193404503</v>
      </c>
      <c r="E140" s="141">
        <v>0.88640245018129804</v>
      </c>
      <c r="F140" s="141">
        <v>5.31075160261366E-2</v>
      </c>
      <c r="G140" s="141">
        <v>-7.3797414123623797E-2</v>
      </c>
      <c r="H140" s="141">
        <v>-0.181460356443333</v>
      </c>
      <c r="I140" s="141">
        <v>0.181460356443333</v>
      </c>
      <c r="J140" s="141">
        <v>1.6766783256097501E-2</v>
      </c>
      <c r="K140" s="143">
        <v>3.3029941625867799E-5</v>
      </c>
      <c r="L140" s="141">
        <v>39</v>
      </c>
    </row>
    <row r="141" spans="1:12" ht="11.25" customHeight="1" x14ac:dyDescent="0.3">
      <c r="A141" s="141">
        <v>97</v>
      </c>
      <c r="B141" s="141">
        <v>0</v>
      </c>
      <c r="C141" s="141">
        <v>-3.9853840965630598E-2</v>
      </c>
      <c r="D141" s="141">
        <v>-0.86331717468485203</v>
      </c>
      <c r="E141" s="141">
        <v>0.78360949275359004</v>
      </c>
      <c r="F141" s="141">
        <v>8.6149779691842204E-2</v>
      </c>
      <c r="G141" s="141">
        <v>3.98538409656332E-2</v>
      </c>
      <c r="H141" s="141">
        <v>9.93888412216717E-2</v>
      </c>
      <c r="I141" s="141">
        <v>9.93888412216717E-2</v>
      </c>
      <c r="J141" s="141">
        <v>4.4121078002828197E-2</v>
      </c>
      <c r="K141" s="143">
        <v>2.6820666303530299E-5</v>
      </c>
      <c r="L141" s="141">
        <v>39</v>
      </c>
    </row>
    <row r="142" spans="1:12" ht="11.25" customHeight="1" x14ac:dyDescent="0.3">
      <c r="A142" s="141">
        <v>98</v>
      </c>
      <c r="B142" s="141">
        <v>0</v>
      </c>
      <c r="C142" s="141">
        <v>0.43841858428921998</v>
      </c>
      <c r="D142" s="141">
        <v>-0.37962519318824101</v>
      </c>
      <c r="E142" s="141">
        <v>1.2564623617666799</v>
      </c>
      <c r="F142" s="141">
        <v>7.1536891214523293E-2</v>
      </c>
      <c r="G142" s="141">
        <v>-0.43841858428921698</v>
      </c>
      <c r="H142" s="141">
        <v>-1.08559197521979</v>
      </c>
      <c r="I142" s="141">
        <v>1.08559197521979</v>
      </c>
      <c r="J142" s="141">
        <v>3.04227100750664E-2</v>
      </c>
      <c r="K142" s="141">
        <v>2.1752029889241498E-3</v>
      </c>
      <c r="L142" s="141">
        <v>39</v>
      </c>
    </row>
    <row r="143" spans="1:12" ht="11.25" customHeight="1" x14ac:dyDescent="0.3">
      <c r="A143" s="141">
        <v>99</v>
      </c>
      <c r="B143" s="141">
        <v>0</v>
      </c>
      <c r="C143" s="141">
        <v>0.29972956321754002</v>
      </c>
      <c r="D143" s="141">
        <v>-0.52396033958390797</v>
      </c>
      <c r="E143" s="141">
        <v>1.12341946601899</v>
      </c>
      <c r="F143" s="141">
        <v>8.6708980530144406E-2</v>
      </c>
      <c r="G143" s="141">
        <v>-0.29972956321753702</v>
      </c>
      <c r="H143" s="141">
        <v>-0.74770038667482597</v>
      </c>
      <c r="I143" s="141">
        <v>0.74770038667482597</v>
      </c>
      <c r="J143" s="141">
        <v>4.4695719493738503E-2</v>
      </c>
      <c r="K143" s="141">
        <v>1.5386168992120499E-3</v>
      </c>
      <c r="L143" s="141">
        <v>39</v>
      </c>
    </row>
    <row r="144" spans="1:12" ht="11.25" customHeight="1" x14ac:dyDescent="0.3">
      <c r="A144" s="141">
        <v>100</v>
      </c>
      <c r="B144" s="141">
        <v>0</v>
      </c>
      <c r="C144" s="141">
        <v>0.189736491286983</v>
      </c>
      <c r="D144" s="141">
        <v>-0.62417077115101305</v>
      </c>
      <c r="E144" s="141">
        <v>1.00364375372498</v>
      </c>
      <c r="F144" s="141">
        <v>5.8043295643444501E-2</v>
      </c>
      <c r="G144" s="141">
        <v>-0.189736491286979</v>
      </c>
      <c r="H144" s="141">
        <v>-0.46731848701186002</v>
      </c>
      <c r="I144" s="141">
        <v>0.46731848701186002</v>
      </c>
      <c r="J144" s="141">
        <v>2.0028199059184501E-2</v>
      </c>
      <c r="K144" s="141">
        <v>2.6254594970917999E-4</v>
      </c>
      <c r="L144" s="141">
        <v>39</v>
      </c>
    </row>
    <row r="145" spans="1:12" ht="11.25" customHeight="1" x14ac:dyDescent="0.3">
      <c r="A145" s="141">
        <v>101</v>
      </c>
      <c r="B145" s="141">
        <v>0</v>
      </c>
      <c r="C145" s="141">
        <v>0.29146475532246302</v>
      </c>
      <c r="D145" s="141">
        <v>-0.52312063377568996</v>
      </c>
      <c r="E145" s="141">
        <v>1.1060501444206201</v>
      </c>
      <c r="F145" s="141">
        <v>6.0457096257920402E-2</v>
      </c>
      <c r="G145" s="141">
        <v>-0.29146475532246002</v>
      </c>
      <c r="H145" s="141">
        <v>-0.71849749885133296</v>
      </c>
      <c r="I145" s="141">
        <v>0.71849749885133296</v>
      </c>
      <c r="J145" s="141">
        <v>2.17286298199015E-2</v>
      </c>
      <c r="K145" s="141">
        <v>6.7448857442257504E-4</v>
      </c>
      <c r="L145" s="141">
        <v>39</v>
      </c>
    </row>
    <row r="146" spans="1:12" ht="11.25" customHeight="1" x14ac:dyDescent="0.3">
      <c r="A146" s="141">
        <v>102</v>
      </c>
      <c r="B146" s="141">
        <v>0</v>
      </c>
      <c r="C146" s="141">
        <v>0.33984709218147302</v>
      </c>
      <c r="D146" s="141">
        <v>-0.47796289572143003</v>
      </c>
      <c r="E146" s="141">
        <v>1.15765708008438</v>
      </c>
      <c r="F146" s="141">
        <v>7.0841144474763001E-2</v>
      </c>
      <c r="G146" s="141">
        <v>-0.33984709218147002</v>
      </c>
      <c r="H146" s="141">
        <v>-0.84125833433651798</v>
      </c>
      <c r="I146" s="141">
        <v>0.84125833433651798</v>
      </c>
      <c r="J146" s="141">
        <v>2.9833823099074501E-2</v>
      </c>
      <c r="K146" s="141">
        <v>1.2801846597345901E-3</v>
      </c>
      <c r="L146" s="141">
        <v>39</v>
      </c>
    </row>
    <row r="147" spans="1:12" ht="11.25" customHeight="1" x14ac:dyDescent="0.3">
      <c r="A147" s="141">
        <v>103</v>
      </c>
      <c r="B147" s="141">
        <v>0</v>
      </c>
      <c r="C147" s="141">
        <v>0.30325466129716799</v>
      </c>
      <c r="D147" s="141">
        <v>-0.51645470126660897</v>
      </c>
      <c r="E147" s="141">
        <v>1.12296402386094</v>
      </c>
      <c r="F147" s="141">
        <v>7.6315606508093894E-2</v>
      </c>
      <c r="G147" s="141">
        <v>-0.303254661297164</v>
      </c>
      <c r="H147" s="141">
        <v>-0.75253706270945997</v>
      </c>
      <c r="I147" s="141">
        <v>0.75253706270945997</v>
      </c>
      <c r="J147" s="141">
        <v>3.4622983814510198E-2</v>
      </c>
      <c r="K147" s="141">
        <v>1.1947427515778799E-3</v>
      </c>
      <c r="L147" s="141">
        <v>39</v>
      </c>
    </row>
    <row r="148" spans="1:12" ht="11.25" customHeight="1" x14ac:dyDescent="0.3">
      <c r="A148" s="141">
        <v>104</v>
      </c>
      <c r="B148" s="141">
        <v>0</v>
      </c>
      <c r="C148" s="141">
        <v>0.18246083857706599</v>
      </c>
      <c r="D148" s="141">
        <v>-0.63199023394039999</v>
      </c>
      <c r="E148" s="141">
        <v>0.99691191109453203</v>
      </c>
      <c r="F148" s="141">
        <v>5.9986551335857501E-2</v>
      </c>
      <c r="G148" s="141">
        <v>-0.18246083857706299</v>
      </c>
      <c r="H148" s="141">
        <v>-0.449711618852912</v>
      </c>
      <c r="I148" s="141">
        <v>0.449711618852912</v>
      </c>
      <c r="J148" s="141">
        <v>2.13917129454511E-2</v>
      </c>
      <c r="K148" s="141">
        <v>2.6004946710618201E-4</v>
      </c>
      <c r="L148" s="141">
        <v>39</v>
      </c>
    </row>
    <row r="149" spans="1:12" ht="11.25" customHeight="1" x14ac:dyDescent="0.3">
      <c r="A149" s="141">
        <v>105</v>
      </c>
      <c r="B149" s="141">
        <v>0</v>
      </c>
      <c r="C149" s="141">
        <v>0.15831243334167</v>
      </c>
      <c r="D149" s="141">
        <v>-0.66375288902250296</v>
      </c>
      <c r="E149" s="141">
        <v>0.98037775570584196</v>
      </c>
      <c r="F149" s="141">
        <v>8.2619182868792204E-2</v>
      </c>
      <c r="G149" s="141">
        <v>-0.158312433341667</v>
      </c>
      <c r="H149" s="141">
        <v>-0.39407534360819702</v>
      </c>
      <c r="I149" s="141">
        <v>0.39407534360819702</v>
      </c>
      <c r="J149" s="141">
        <v>4.0578833953290198E-2</v>
      </c>
      <c r="K149" s="141">
        <v>3.8636686352160998E-4</v>
      </c>
      <c r="L149" s="141">
        <v>39</v>
      </c>
    </row>
    <row r="150" spans="1:12" ht="11.25" customHeight="1" x14ac:dyDescent="0.3">
      <c r="A150" s="141">
        <v>106</v>
      </c>
      <c r="B150" s="141">
        <v>0</v>
      </c>
      <c r="C150" s="141">
        <v>0.37389653198050199</v>
      </c>
      <c r="D150" s="141">
        <v>-0.444239995021534</v>
      </c>
      <c r="E150" s="141">
        <v>1.1920330589825401</v>
      </c>
      <c r="F150" s="141">
        <v>7.1811096492609305E-2</v>
      </c>
      <c r="G150" s="141">
        <v>-0.37389653198049899</v>
      </c>
      <c r="H150" s="141">
        <v>-0.92593701442304499</v>
      </c>
      <c r="I150" s="141">
        <v>0.92593701442304499</v>
      </c>
      <c r="J150" s="141">
        <v>3.0656381272181801E-2</v>
      </c>
      <c r="K150" s="141">
        <v>1.5949868341774099E-3</v>
      </c>
      <c r="L150" s="141">
        <v>39</v>
      </c>
    </row>
    <row r="151" spans="1:12" ht="11.25" customHeight="1" x14ac:dyDescent="0.3">
      <c r="A151" s="141">
        <v>107</v>
      </c>
      <c r="B151" s="141">
        <v>0</v>
      </c>
      <c r="C151" s="141">
        <v>0.36589817886403297</v>
      </c>
      <c r="D151" s="141">
        <v>-0.45121112951520198</v>
      </c>
      <c r="E151" s="141">
        <v>1.1830074872432701</v>
      </c>
      <c r="F151" s="141">
        <v>6.8715007113461402E-2</v>
      </c>
      <c r="G151" s="141">
        <v>-0.36589817886402998</v>
      </c>
      <c r="H151" s="141">
        <v>-0.90492298536803395</v>
      </c>
      <c r="I151" s="141">
        <v>0.90492298536803395</v>
      </c>
      <c r="J151" s="141">
        <v>2.80699063805381E-2</v>
      </c>
      <c r="K151" s="141">
        <v>1.39117015686E-3</v>
      </c>
      <c r="L151" s="141">
        <v>39</v>
      </c>
    </row>
    <row r="152" spans="1:12" ht="11.25" customHeight="1" x14ac:dyDescent="0.3">
      <c r="A152" s="141">
        <v>108</v>
      </c>
      <c r="B152" s="141">
        <v>0</v>
      </c>
      <c r="C152" s="141">
        <v>0.47442366967635002</v>
      </c>
      <c r="D152" s="141">
        <v>-0.34356395303688703</v>
      </c>
      <c r="E152" s="141">
        <v>1.2924112923895901</v>
      </c>
      <c r="F152" s="141">
        <v>7.1370378086081099E-2</v>
      </c>
      <c r="G152" s="141">
        <v>-0.47442366967634703</v>
      </c>
      <c r="H152" s="141">
        <v>-1.17466042612524</v>
      </c>
      <c r="I152" s="141">
        <v>1.17466042612524</v>
      </c>
      <c r="J152" s="141">
        <v>3.0281247821054701E-2</v>
      </c>
      <c r="K152" s="141">
        <v>2.5345667176701501E-3</v>
      </c>
      <c r="L152" s="141">
        <v>39</v>
      </c>
    </row>
    <row r="153" spans="1:12" ht="11.25" customHeight="1" x14ac:dyDescent="0.3">
      <c r="A153" s="141">
        <v>109</v>
      </c>
      <c r="B153" s="141">
        <v>0</v>
      </c>
      <c r="C153" s="141">
        <v>0.18802350320212899</v>
      </c>
      <c r="D153" s="141">
        <v>-0.63462528654557304</v>
      </c>
      <c r="E153" s="141">
        <v>1.01067229294983</v>
      </c>
      <c r="F153" s="141">
        <v>8.4109984907997606E-2</v>
      </c>
      <c r="G153" s="141">
        <v>-0.18802350320212599</v>
      </c>
      <c r="H153" s="141">
        <v>-0.46839373069324403</v>
      </c>
      <c r="I153" s="141">
        <v>0.46839373069324403</v>
      </c>
      <c r="J153" s="141">
        <v>4.20564763149094E-2</v>
      </c>
      <c r="K153" s="141">
        <v>5.6658647431330901E-4</v>
      </c>
      <c r="L153" s="141">
        <v>39</v>
      </c>
    </row>
    <row r="154" spans="1:12" ht="11.25" customHeight="1" x14ac:dyDescent="0.3">
      <c r="A154" s="141">
        <v>110</v>
      </c>
      <c r="B154" s="141">
        <v>0</v>
      </c>
      <c r="C154" s="141">
        <v>9.91782235837224E-2</v>
      </c>
      <c r="D154" s="141">
        <v>-0.71226507733185196</v>
      </c>
      <c r="E154" s="141">
        <v>0.91062152449929701</v>
      </c>
      <c r="F154" s="141">
        <v>4.8287901458044402E-2</v>
      </c>
      <c r="G154" s="141">
        <v>-9.9178223583719596E-2</v>
      </c>
      <c r="H154" s="141">
        <v>-0.24350971019976</v>
      </c>
      <c r="I154" s="141">
        <v>0.24350971019976</v>
      </c>
      <c r="J154" s="141">
        <v>1.38616342745661E-2</v>
      </c>
      <c r="K154" s="143">
        <v>4.9029811906608203E-5</v>
      </c>
      <c r="L154" s="141">
        <v>39</v>
      </c>
    </row>
    <row r="155" spans="1:12" ht="11.25" customHeight="1" x14ac:dyDescent="0.3">
      <c r="A155" s="141">
        <v>111</v>
      </c>
      <c r="B155" s="141">
        <v>0</v>
      </c>
      <c r="C155" s="141">
        <v>0.11549775441521801</v>
      </c>
      <c r="D155" s="141">
        <v>-0.70186716942780902</v>
      </c>
      <c r="E155" s="141">
        <v>0.93286267825824398</v>
      </c>
      <c r="F155" s="141">
        <v>6.9497969572868606E-2</v>
      </c>
      <c r="G155" s="141">
        <v>-0.115497754415215</v>
      </c>
      <c r="H155" s="141">
        <v>-0.28573845325902703</v>
      </c>
      <c r="I155" s="141">
        <v>0.28573845325902703</v>
      </c>
      <c r="J155" s="141">
        <v>2.8713227090474101E-2</v>
      </c>
      <c r="K155" s="141">
        <v>1.4197863251235701E-4</v>
      </c>
      <c r="L155" s="141">
        <v>39</v>
      </c>
    </row>
    <row r="156" spans="1:12" ht="11.25" customHeight="1" x14ac:dyDescent="0.3">
      <c r="A156" s="141">
        <v>112</v>
      </c>
      <c r="B156" s="141">
        <v>0</v>
      </c>
      <c r="C156" s="141">
        <v>0.27789876612987102</v>
      </c>
      <c r="D156" s="141">
        <v>-0.53933709988243195</v>
      </c>
      <c r="E156" s="141">
        <v>1.09513463214217</v>
      </c>
      <c r="F156" s="141">
        <v>6.9103737417308797E-2</v>
      </c>
      <c r="G156" s="141">
        <v>-0.27789876612986603</v>
      </c>
      <c r="H156" s="141">
        <v>-0.68739941498381896</v>
      </c>
      <c r="I156" s="141">
        <v>0.68739941498381896</v>
      </c>
      <c r="J156" s="141">
        <v>2.83883953970493E-2</v>
      </c>
      <c r="K156" s="141">
        <v>8.1211502836775105E-4</v>
      </c>
      <c r="L156" s="141">
        <v>39</v>
      </c>
    </row>
    <row r="157" spans="1:12" ht="11.25" customHeight="1" x14ac:dyDescent="0.3">
      <c r="A157" s="141">
        <v>113</v>
      </c>
      <c r="B157" s="141">
        <v>0</v>
      </c>
      <c r="C157" s="141">
        <v>0.27023009742889798</v>
      </c>
      <c r="D157" s="141">
        <v>-0.55266756498634795</v>
      </c>
      <c r="E157" s="141">
        <v>1.09312775984414</v>
      </c>
      <c r="F157" s="141">
        <v>8.4738210298047803E-2</v>
      </c>
      <c r="G157" s="141">
        <v>-0.27023009742889398</v>
      </c>
      <c r="H157" s="141">
        <v>-0.67340392244744096</v>
      </c>
      <c r="I157" s="141">
        <v>0.67340392244744096</v>
      </c>
      <c r="J157" s="141">
        <v>4.2687070091202303E-2</v>
      </c>
      <c r="K157" s="141">
        <v>1.18944614899524E-3</v>
      </c>
      <c r="L157" s="141">
        <v>39</v>
      </c>
    </row>
    <row r="158" spans="1:12" ht="11.25" customHeight="1" x14ac:dyDescent="0.3">
      <c r="A158" s="141">
        <v>114</v>
      </c>
      <c r="B158" s="141">
        <v>0</v>
      </c>
      <c r="C158" s="141">
        <v>0.49529450445363599</v>
      </c>
      <c r="D158" s="141">
        <v>-0.324246027393775</v>
      </c>
      <c r="E158" s="141">
        <v>1.3148350363010499</v>
      </c>
      <c r="F158" s="141">
        <v>7.5844498608941394E-2</v>
      </c>
      <c r="G158" s="141">
        <v>-0.49529450445363299</v>
      </c>
      <c r="H158" s="141">
        <v>-1.22881947013099</v>
      </c>
      <c r="I158" s="141">
        <v>1.22881947013099</v>
      </c>
      <c r="J158" s="141">
        <v>3.4196837282594802E-2</v>
      </c>
      <c r="K158" s="141">
        <v>3.1450283540006398E-3</v>
      </c>
      <c r="L158" s="141">
        <v>39</v>
      </c>
    </row>
    <row r="159" spans="1:12" ht="11.25" customHeight="1" x14ac:dyDescent="0.3">
      <c r="A159" s="141">
        <v>115</v>
      </c>
      <c r="B159" s="141">
        <v>0</v>
      </c>
      <c r="C159" s="141">
        <v>0.26657715057959802</v>
      </c>
      <c r="D159" s="141">
        <v>-0.55187258514679804</v>
      </c>
      <c r="E159" s="141">
        <v>1.08502688630599</v>
      </c>
      <c r="F159" s="141">
        <v>7.27296553745619E-2</v>
      </c>
      <c r="G159" s="141">
        <v>-0.26657715057959502</v>
      </c>
      <c r="H159" s="141">
        <v>-0.66043459422388895</v>
      </c>
      <c r="I159" s="141">
        <v>0.66043459422388895</v>
      </c>
      <c r="J159" s="141">
        <v>3.1445668514246197E-2</v>
      </c>
      <c r="K159" s="141">
        <v>8.3300488998278E-4</v>
      </c>
      <c r="L159" s="141">
        <v>39</v>
      </c>
    </row>
    <row r="160" spans="1:12" ht="11.25" customHeight="1" x14ac:dyDescent="0.3">
      <c r="A160" s="141">
        <v>116</v>
      </c>
      <c r="B160" s="141">
        <v>0</v>
      </c>
      <c r="C160" s="141">
        <v>0.12056824051475</v>
      </c>
      <c r="D160" s="141">
        <v>-0.68977428619424797</v>
      </c>
      <c r="E160" s="141">
        <v>0.93091076722374799</v>
      </c>
      <c r="F160" s="141">
        <v>4.3235668693694801E-2</v>
      </c>
      <c r="G160" s="141">
        <v>-0.120568240514747</v>
      </c>
      <c r="H160" s="141">
        <v>-0.29561633205514898</v>
      </c>
      <c r="I160" s="141">
        <v>0.29561633205514898</v>
      </c>
      <c r="J160" s="141">
        <v>1.11127650676626E-2</v>
      </c>
      <c r="K160" s="143">
        <v>5.7767462226412003E-5</v>
      </c>
      <c r="L160" s="141">
        <v>39</v>
      </c>
    </row>
    <row r="161" spans="1:12" ht="11.25" customHeight="1" x14ac:dyDescent="0.3">
      <c r="A161" s="141">
        <v>117</v>
      </c>
      <c r="B161" s="141">
        <v>0</v>
      </c>
      <c r="C161" s="141">
        <v>2.7708003396671E-2</v>
      </c>
      <c r="D161" s="141">
        <v>-0.78956605070054697</v>
      </c>
      <c r="E161" s="141">
        <v>0.84498205749388899</v>
      </c>
      <c r="F161" s="141">
        <v>6.9220617724483E-2</v>
      </c>
      <c r="G161" s="141">
        <v>-2.77080033966681E-2</v>
      </c>
      <c r="H161" s="141">
        <v>-6.8540813263321995E-2</v>
      </c>
      <c r="I161" s="141">
        <v>6.8540813263321995E-2</v>
      </c>
      <c r="J161" s="141">
        <v>2.8484507431689499E-2</v>
      </c>
      <c r="K161" s="143">
        <v>8.1023046393521996E-6</v>
      </c>
      <c r="L161" s="141">
        <v>39</v>
      </c>
    </row>
    <row r="162" spans="1:12" ht="11.25" customHeight="1" x14ac:dyDescent="0.3">
      <c r="A162" s="141">
        <v>118</v>
      </c>
      <c r="B162" s="141">
        <v>0</v>
      </c>
      <c r="C162" s="141">
        <v>0.28836770253183402</v>
      </c>
      <c r="D162" s="141">
        <v>-0.53184868283018405</v>
      </c>
      <c r="E162" s="141">
        <v>1.10858408789385</v>
      </c>
      <c r="F162" s="141">
        <v>7.7713816948966993E-2</v>
      </c>
      <c r="G162" s="141">
        <v>-0.28836770253183103</v>
      </c>
      <c r="H162" s="141">
        <v>-0.71606954518450106</v>
      </c>
      <c r="I162" s="141">
        <v>0.71606954518450106</v>
      </c>
      <c r="J162" s="141">
        <v>3.5903290470341097E-2</v>
      </c>
      <c r="K162" s="141">
        <v>1.1232466639018699E-3</v>
      </c>
      <c r="L162" s="141">
        <v>39</v>
      </c>
    </row>
    <row r="163" spans="1:12" ht="11.25" customHeight="1" x14ac:dyDescent="0.3">
      <c r="A163" s="141">
        <v>119</v>
      </c>
      <c r="B163" s="141">
        <v>0</v>
      </c>
      <c r="C163" s="141">
        <v>0.18089390983394099</v>
      </c>
      <c r="D163" s="141">
        <v>-0.63352954323479105</v>
      </c>
      <c r="E163" s="141">
        <v>0.99531736290267303</v>
      </c>
      <c r="F163" s="141">
        <v>5.9889344830832698E-2</v>
      </c>
      <c r="G163" s="141">
        <v>-0.18089390983393799</v>
      </c>
      <c r="H163" s="141">
        <v>-0.44583382679664302</v>
      </c>
      <c r="I163" s="141">
        <v>0.44583382679664302</v>
      </c>
      <c r="J163" s="141">
        <v>2.13224397903778E-2</v>
      </c>
      <c r="K163" s="141">
        <v>2.54738377334463E-4</v>
      </c>
      <c r="L163" s="141">
        <v>39</v>
      </c>
    </row>
    <row r="164" spans="1:12" ht="11.25" customHeight="1" x14ac:dyDescent="0.3">
      <c r="A164" s="141">
        <v>120</v>
      </c>
      <c r="B164" s="141">
        <v>0</v>
      </c>
      <c r="C164" s="141">
        <v>0.21581788345558101</v>
      </c>
      <c r="D164" s="141">
        <v>-0.59630749636334401</v>
      </c>
      <c r="E164" s="141">
        <v>1.02794326327451</v>
      </c>
      <c r="F164" s="141">
        <v>5.1171817498285699E-2</v>
      </c>
      <c r="G164" s="141">
        <v>-0.21581788345557801</v>
      </c>
      <c r="H164" s="141">
        <v>-0.53035075361234596</v>
      </c>
      <c r="I164" s="141">
        <v>0.53035075361234596</v>
      </c>
      <c r="J164" s="141">
        <v>1.55668039981816E-2</v>
      </c>
      <c r="K164" s="141">
        <v>2.61631882693006E-4</v>
      </c>
      <c r="L164" s="141">
        <v>39</v>
      </c>
    </row>
    <row r="165" spans="1:12" ht="11.25" customHeight="1" x14ac:dyDescent="0.3">
      <c r="A165" s="141">
        <v>121</v>
      </c>
      <c r="B165" s="141">
        <v>0</v>
      </c>
      <c r="C165" s="141">
        <v>0.10699900150734699</v>
      </c>
      <c r="D165" s="141">
        <v>-0.71268937316981396</v>
      </c>
      <c r="E165" s="141">
        <v>0.92668737618450903</v>
      </c>
      <c r="F165" s="141">
        <v>7.6257194722973404E-2</v>
      </c>
      <c r="G165" s="141">
        <v>-0.106999001507345</v>
      </c>
      <c r="H165" s="141">
        <v>-0.26551448391051702</v>
      </c>
      <c r="I165" s="141">
        <v>0.26551448391051702</v>
      </c>
      <c r="J165" s="141">
        <v>3.45700033976096E-2</v>
      </c>
      <c r="K165" s="141">
        <v>1.4849305638385099E-4</v>
      </c>
      <c r="L165" s="141">
        <v>39</v>
      </c>
    </row>
    <row r="166" spans="1:12" ht="11.25" customHeight="1" x14ac:dyDescent="0.3">
      <c r="A166" s="141">
        <v>122</v>
      </c>
      <c r="B166" s="141">
        <v>0</v>
      </c>
      <c r="C166" s="141">
        <v>0.34779966846057703</v>
      </c>
      <c r="D166" s="141">
        <v>-0.46925849189294799</v>
      </c>
      <c r="E166" s="141">
        <v>1.1648578288141</v>
      </c>
      <c r="F166" s="141">
        <v>6.8557294263743601E-2</v>
      </c>
      <c r="G166" s="141">
        <v>-0.34779966846057198</v>
      </c>
      <c r="H166" s="141">
        <v>-0.86010561457372103</v>
      </c>
      <c r="I166" s="141">
        <v>0.86010561457372103</v>
      </c>
      <c r="J166" s="141">
        <v>2.79412036483833E-2</v>
      </c>
      <c r="K166" s="141">
        <v>1.2508557231487899E-3</v>
      </c>
      <c r="L166" s="141">
        <v>39</v>
      </c>
    </row>
    <row r="167" spans="1:12" ht="11.25" customHeight="1" x14ac:dyDescent="0.3">
      <c r="A167" s="141">
        <v>123</v>
      </c>
      <c r="B167" s="141">
        <v>0</v>
      </c>
      <c r="C167" s="141">
        <v>0.46452888834906397</v>
      </c>
      <c r="D167" s="141">
        <v>-0.35233894047050102</v>
      </c>
      <c r="E167" s="141">
        <v>1.28139671716863</v>
      </c>
      <c r="F167" s="141">
        <v>6.7967287716168001E-2</v>
      </c>
      <c r="G167" s="141">
        <v>-0.46452888834906197</v>
      </c>
      <c r="H167" s="141">
        <v>-1.1484931289725</v>
      </c>
      <c r="I167" s="141">
        <v>1.1484931289725</v>
      </c>
      <c r="J167" s="141">
        <v>2.74623470685889E-2</v>
      </c>
      <c r="K167" s="141">
        <v>2.19098350599477E-3</v>
      </c>
      <c r="L167" s="141">
        <v>39</v>
      </c>
    </row>
    <row r="168" spans="1:12" ht="11.25" customHeight="1" x14ac:dyDescent="0.3">
      <c r="A168" s="141">
        <v>124</v>
      </c>
      <c r="B168" s="141">
        <v>0</v>
      </c>
      <c r="C168" s="141">
        <v>0.14928165073751301</v>
      </c>
      <c r="D168" s="141">
        <v>-0.66718542315808005</v>
      </c>
      <c r="E168" s="141">
        <v>0.96574872463310601</v>
      </c>
      <c r="F168" s="141">
        <v>6.6708392772197006E-2</v>
      </c>
      <c r="G168" s="141">
        <v>-0.14928165073751001</v>
      </c>
      <c r="H168" s="141">
        <v>-0.36889025022284999</v>
      </c>
      <c r="I168" s="141">
        <v>0.36889025022284999</v>
      </c>
      <c r="J168" s="141">
        <v>2.6454449400215501E-2</v>
      </c>
      <c r="K168" s="141">
        <v>2.17514334691587E-4</v>
      </c>
      <c r="L168" s="141">
        <v>39</v>
      </c>
    </row>
    <row r="169" spans="1:12" ht="11.25" customHeight="1" x14ac:dyDescent="0.3">
      <c r="A169" s="141">
        <v>125</v>
      </c>
      <c r="B169" s="141">
        <v>0</v>
      </c>
      <c r="C169" s="141">
        <v>0.39285662207549099</v>
      </c>
      <c r="D169" s="141">
        <v>-0.42107787600069302</v>
      </c>
      <c r="E169" s="141">
        <v>1.2067911201516801</v>
      </c>
      <c r="F169" s="141">
        <v>5.8142133344256497E-2</v>
      </c>
      <c r="G169" s="141">
        <v>-0.39285662207548899</v>
      </c>
      <c r="H169" s="141">
        <v>-0.96763440686305802</v>
      </c>
      <c r="I169" s="141">
        <v>0.96763440686305802</v>
      </c>
      <c r="J169" s="141">
        <v>2.00964662563747E-2</v>
      </c>
      <c r="K169" s="141">
        <v>1.1295619590607701E-3</v>
      </c>
      <c r="L169" s="141">
        <v>39</v>
      </c>
    </row>
    <row r="170" spans="1:12" ht="11.25" customHeight="1" x14ac:dyDescent="0.3">
      <c r="A170" s="141">
        <v>126</v>
      </c>
      <c r="B170" s="141">
        <v>0</v>
      </c>
      <c r="C170" s="141">
        <v>0.26115529562852902</v>
      </c>
      <c r="D170" s="141">
        <v>-0.55918002993041005</v>
      </c>
      <c r="E170" s="141">
        <v>1.08149062118747</v>
      </c>
      <c r="F170" s="141">
        <v>7.8038312794988102E-2</v>
      </c>
      <c r="G170" s="141">
        <v>-0.26115529562852502</v>
      </c>
      <c r="H170" s="141">
        <v>-0.64859725477295604</v>
      </c>
      <c r="I170" s="141">
        <v>0.64859725477295604</v>
      </c>
      <c r="J170" s="141">
        <v>3.6203746488987998E-2</v>
      </c>
      <c r="K170" s="141">
        <v>9.2954318750715196E-4</v>
      </c>
      <c r="L170" s="141">
        <v>39</v>
      </c>
    </row>
    <row r="171" spans="1:12" ht="11.25" customHeight="1" x14ac:dyDescent="0.3">
      <c r="A171" s="141">
        <v>127</v>
      </c>
      <c r="B171" s="141">
        <v>0</v>
      </c>
      <c r="C171" s="141">
        <v>0.47095577035220398</v>
      </c>
      <c r="D171" s="141">
        <v>-0.34893907603577601</v>
      </c>
      <c r="E171" s="141">
        <v>1.2908506167401801</v>
      </c>
      <c r="F171" s="141">
        <v>7.6829964134651693E-2</v>
      </c>
      <c r="G171" s="141">
        <v>-0.47095577035220099</v>
      </c>
      <c r="H171" s="141">
        <v>-1.16897679423336</v>
      </c>
      <c r="I171" s="141">
        <v>1.16897679423336</v>
      </c>
      <c r="J171" s="141">
        <v>3.5091265741338799E-2</v>
      </c>
      <c r="K171" s="141">
        <v>2.9233152646890399E-3</v>
      </c>
      <c r="L171" s="141">
        <v>39</v>
      </c>
    </row>
    <row r="172" spans="1:12" ht="11.25" customHeight="1" x14ac:dyDescent="0.3">
      <c r="A172" s="141">
        <v>128</v>
      </c>
      <c r="B172" s="141">
        <v>0</v>
      </c>
      <c r="C172" s="141">
        <v>0.30151419668149698</v>
      </c>
      <c r="D172" s="141">
        <v>-0.53141833659321902</v>
      </c>
      <c r="E172" s="141">
        <v>1.13444672995621</v>
      </c>
      <c r="F172" s="141">
        <v>0.1071651291627</v>
      </c>
      <c r="G172" s="141">
        <v>-0.30151419668149498</v>
      </c>
      <c r="H172" s="141">
        <v>-0.76160915592362299</v>
      </c>
      <c r="I172" s="141">
        <v>0.76160915592362299</v>
      </c>
      <c r="J172" s="141">
        <v>6.8272334927412096E-2</v>
      </c>
      <c r="K172" s="141">
        <v>2.5001793086806899E-3</v>
      </c>
      <c r="L172" s="141">
        <v>39</v>
      </c>
    </row>
    <row r="173" spans="1:12" ht="11.25" customHeight="1" x14ac:dyDescent="0.3">
      <c r="A173" s="141">
        <v>129</v>
      </c>
      <c r="B173" s="141">
        <v>0</v>
      </c>
      <c r="C173" s="141">
        <v>0.32056848809473298</v>
      </c>
      <c r="D173" s="141">
        <v>-0.50092827906054205</v>
      </c>
      <c r="E173" s="141">
        <v>1.1420652552500099</v>
      </c>
      <c r="F173" s="141">
        <v>8.1141182585305394E-2</v>
      </c>
      <c r="G173" s="141">
        <v>-0.32056848809472999</v>
      </c>
      <c r="H173" s="141">
        <v>-0.79736955639305196</v>
      </c>
      <c r="I173" s="141">
        <v>0.79736955639305196</v>
      </c>
      <c r="J173" s="141">
        <v>3.91399655071063E-2</v>
      </c>
      <c r="K173" s="141">
        <v>1.5234587088353399E-3</v>
      </c>
      <c r="L173" s="141">
        <v>39</v>
      </c>
    </row>
    <row r="174" spans="1:12" ht="11.25" customHeight="1" x14ac:dyDescent="0.3">
      <c r="A174" s="141">
        <v>130</v>
      </c>
      <c r="B174" s="141">
        <v>0</v>
      </c>
      <c r="C174" s="141">
        <v>0.290666014712117</v>
      </c>
      <c r="D174" s="141">
        <v>-0.52589919874361202</v>
      </c>
      <c r="E174" s="141">
        <v>1.10723122816784</v>
      </c>
      <c r="F174" s="141">
        <v>6.7018808474164707E-2</v>
      </c>
      <c r="G174" s="141">
        <v>-0.29066601471211401</v>
      </c>
      <c r="H174" s="141">
        <v>-0.71835654645575098</v>
      </c>
      <c r="I174" s="141">
        <v>0.71835654645575098</v>
      </c>
      <c r="J174" s="141">
        <v>2.6701224427937799E-2</v>
      </c>
      <c r="K174" s="141">
        <v>8.3275296270725297E-4</v>
      </c>
      <c r="L174" s="141">
        <v>39</v>
      </c>
    </row>
    <row r="175" spans="1:12" ht="11.25" customHeight="1" x14ac:dyDescent="0.3">
      <c r="A175" s="141">
        <v>131</v>
      </c>
      <c r="B175" s="141">
        <v>0</v>
      </c>
      <c r="C175" s="141">
        <v>0.17673607480905801</v>
      </c>
      <c r="D175" s="141">
        <v>-0.63472295653209398</v>
      </c>
      <c r="E175" s="141">
        <v>0.988195106150209</v>
      </c>
      <c r="F175" s="141">
        <v>4.8356321213508802E-2</v>
      </c>
      <c r="G175" s="141">
        <v>-0.17673607480905401</v>
      </c>
      <c r="H175" s="141">
        <v>-0.43394413203929999</v>
      </c>
      <c r="I175" s="141">
        <v>0.43394413203929999</v>
      </c>
      <c r="J175" s="141">
        <v>1.39009435634651E-2</v>
      </c>
      <c r="K175" s="141">
        <v>1.5615016792779201E-4</v>
      </c>
      <c r="L175" s="141">
        <v>39</v>
      </c>
    </row>
    <row r="176" spans="1:12" ht="11.25" customHeight="1" x14ac:dyDescent="0.3">
      <c r="A176" s="141">
        <v>132</v>
      </c>
      <c r="B176" s="141">
        <v>0</v>
      </c>
      <c r="C176" s="141">
        <v>0.14514015879179301</v>
      </c>
      <c r="D176" s="141">
        <v>-0.66836824098846903</v>
      </c>
      <c r="E176" s="141">
        <v>0.958648558572054</v>
      </c>
      <c r="F176" s="141">
        <v>5.6576441198269802E-2</v>
      </c>
      <c r="G176" s="141">
        <v>-0.14514015879179001</v>
      </c>
      <c r="H176" s="141">
        <v>-0.357296143377481</v>
      </c>
      <c r="I176" s="141">
        <v>0.357296143377481</v>
      </c>
      <c r="J176" s="141">
        <v>1.90286958315906E-2</v>
      </c>
      <c r="K176" s="141">
        <v>1.4566675859277201E-4</v>
      </c>
      <c r="L176" s="141">
        <v>39</v>
      </c>
    </row>
    <row r="177" spans="1:12" ht="11.25" customHeight="1" x14ac:dyDescent="0.3">
      <c r="A177" s="141">
        <v>133</v>
      </c>
      <c r="B177" s="141">
        <v>0</v>
      </c>
      <c r="C177" s="141">
        <v>9.6101256555605197E-3</v>
      </c>
      <c r="D177" s="141">
        <v>-0.80628835873276605</v>
      </c>
      <c r="E177" s="141">
        <v>0.82550861004388698</v>
      </c>
      <c r="F177" s="141">
        <v>6.4881477683430902E-2</v>
      </c>
      <c r="G177" s="141">
        <v>-9.6101256555576296E-3</v>
      </c>
      <c r="H177" s="141">
        <v>-2.37301934568411E-2</v>
      </c>
      <c r="I177" s="141">
        <v>2.37301934568411E-2</v>
      </c>
      <c r="J177" s="141">
        <v>2.50252968300279E-2</v>
      </c>
      <c r="K177" s="143">
        <v>8.5023607129855996E-7</v>
      </c>
      <c r="L177" s="141">
        <v>39</v>
      </c>
    </row>
    <row r="178" spans="1:12" ht="11.25" customHeight="1" x14ac:dyDescent="0.3">
      <c r="A178" s="141">
        <v>134</v>
      </c>
      <c r="B178" s="141">
        <v>0</v>
      </c>
      <c r="C178" s="141">
        <v>0.444701435141102</v>
      </c>
      <c r="D178" s="141">
        <v>-0.37179640264849501</v>
      </c>
      <c r="E178" s="141">
        <v>1.2611992729307</v>
      </c>
      <c r="F178" s="141">
        <v>6.6805850239239906E-2</v>
      </c>
      <c r="G178" s="141">
        <v>-0.444701435141098</v>
      </c>
      <c r="H178" s="141">
        <v>-1.0989464575500301</v>
      </c>
      <c r="I178" s="141">
        <v>1.0989464575500301</v>
      </c>
      <c r="J178" s="141">
        <v>2.6531802993038301E-2</v>
      </c>
      <c r="K178" s="141">
        <v>1.93619521064948E-3</v>
      </c>
      <c r="L178" s="141">
        <v>39</v>
      </c>
    </row>
    <row r="179" spans="1:12" ht="11.25" customHeight="1" x14ac:dyDescent="0.3">
      <c r="A179" s="141">
        <v>135</v>
      </c>
      <c r="B179" s="141">
        <v>0</v>
      </c>
      <c r="C179" s="141">
        <v>6.1899682585244899E-2</v>
      </c>
      <c r="D179" s="141">
        <v>-0.75105046208642001</v>
      </c>
      <c r="E179" s="141">
        <v>0.87484982725690996</v>
      </c>
      <c r="F179" s="141">
        <v>5.4458367268182303E-2</v>
      </c>
      <c r="G179" s="141">
        <v>-6.1899682585242297E-2</v>
      </c>
      <c r="H179" s="141">
        <v>-0.15227194478196199</v>
      </c>
      <c r="I179" s="141">
        <v>0.15227194478196199</v>
      </c>
      <c r="J179" s="141">
        <v>1.76305964772192E-2</v>
      </c>
      <c r="K179" s="143">
        <v>2.44784010268827E-5</v>
      </c>
      <c r="L179" s="141">
        <v>39</v>
      </c>
    </row>
    <row r="180" spans="1:12" ht="11.25" customHeight="1" x14ac:dyDescent="0.3">
      <c r="A180" s="141">
        <v>136</v>
      </c>
      <c r="B180" s="141">
        <v>0</v>
      </c>
      <c r="C180" s="141">
        <v>0.49472864873477601</v>
      </c>
      <c r="D180" s="141">
        <v>-0.33024206498015501</v>
      </c>
      <c r="E180" s="141">
        <v>1.31969936244971</v>
      </c>
      <c r="F180" s="141">
        <v>8.9807509480360898E-2</v>
      </c>
      <c r="G180" s="141">
        <v>-0.49472864873477301</v>
      </c>
      <c r="H180" s="141">
        <v>-1.2362474956955301</v>
      </c>
      <c r="I180" s="141">
        <v>1.2362474956955301</v>
      </c>
      <c r="J180" s="141">
        <v>4.79471809776029E-2</v>
      </c>
      <c r="K180" s="141">
        <v>4.5275573814982598E-3</v>
      </c>
      <c r="L180" s="141">
        <v>39</v>
      </c>
    </row>
    <row r="181" spans="1:12" ht="11.25" customHeight="1" x14ac:dyDescent="0.3">
      <c r="A181" s="141">
        <v>137</v>
      </c>
      <c r="B181" s="141">
        <v>0</v>
      </c>
      <c r="C181" s="141">
        <v>3.0688155375736499E-2</v>
      </c>
      <c r="D181" s="141">
        <v>-0.78482562200881301</v>
      </c>
      <c r="E181" s="141">
        <v>0.84620193276028599</v>
      </c>
      <c r="F181" s="141">
        <v>6.3616384631669798E-2</v>
      </c>
      <c r="G181" s="141">
        <v>-3.0688155375734098E-2</v>
      </c>
      <c r="H181" s="141">
        <v>-7.5740447432931707E-2</v>
      </c>
      <c r="I181" s="141">
        <v>7.5740447432931707E-2</v>
      </c>
      <c r="J181" s="141">
        <v>2.4058898555442298E-2</v>
      </c>
      <c r="K181" s="143">
        <v>8.3187666822457496E-6</v>
      </c>
      <c r="L181" s="141">
        <v>39</v>
      </c>
    </row>
    <row r="182" spans="1:12" ht="11.25" customHeight="1" x14ac:dyDescent="0.3">
      <c r="A182" s="141">
        <v>138</v>
      </c>
      <c r="B182" s="141">
        <v>0</v>
      </c>
      <c r="C182" s="141">
        <v>0.309308248967476</v>
      </c>
      <c r="D182" s="141">
        <v>-0.51026742643581002</v>
      </c>
      <c r="E182" s="141">
        <v>1.12888392437076</v>
      </c>
      <c r="F182" s="141">
        <v>7.5942796586532801E-2</v>
      </c>
      <c r="G182" s="141">
        <v>-0.309308248967472</v>
      </c>
      <c r="H182" s="141">
        <v>-0.76742513743976104</v>
      </c>
      <c r="I182" s="141">
        <v>0.76742513743976104</v>
      </c>
      <c r="J182" s="141">
        <v>3.4285536089319502E-2</v>
      </c>
      <c r="K182" s="141">
        <v>1.2299439720316701E-3</v>
      </c>
      <c r="L182" s="141">
        <v>39</v>
      </c>
    </row>
    <row r="183" spans="1:12" ht="11.25" customHeight="1" x14ac:dyDescent="0.3">
      <c r="A183" s="141">
        <v>139</v>
      </c>
      <c r="B183" s="141">
        <v>0</v>
      </c>
      <c r="C183" s="141">
        <v>9.2992411743762202E-2</v>
      </c>
      <c r="D183" s="141">
        <v>-0.71763133807334201</v>
      </c>
      <c r="E183" s="141">
        <v>0.90361616156086699</v>
      </c>
      <c r="F183" s="141">
        <v>4.4580217139629501E-2</v>
      </c>
      <c r="G183" s="141">
        <v>-9.2992411743759495E-2</v>
      </c>
      <c r="H183" s="141">
        <v>-0.22808524930106</v>
      </c>
      <c r="I183" s="141">
        <v>0.22808524930106</v>
      </c>
      <c r="J183" s="141">
        <v>1.18146845782383E-2</v>
      </c>
      <c r="K183" s="143">
        <v>3.6587203281693603E-5</v>
      </c>
      <c r="L183" s="141">
        <v>39</v>
      </c>
    </row>
    <row r="184" spans="1:12" ht="11.25" customHeight="1" x14ac:dyDescent="0.3">
      <c r="A184" s="141">
        <v>140</v>
      </c>
      <c r="B184" s="141">
        <v>0</v>
      </c>
      <c r="C184" s="141">
        <v>8.1253292640553795E-2</v>
      </c>
      <c r="D184" s="141">
        <v>-0.74532851929491495</v>
      </c>
      <c r="E184" s="141">
        <v>0.90783510457602201</v>
      </c>
      <c r="F184" s="141">
        <v>9.3565905959578505E-2</v>
      </c>
      <c r="G184" s="141">
        <v>-8.12532926405512E-2</v>
      </c>
      <c r="H184" s="141">
        <v>-0.20347723625317099</v>
      </c>
      <c r="I184" s="141">
        <v>0.20347723625317099</v>
      </c>
      <c r="J184" s="141">
        <v>5.2044282629584999E-2</v>
      </c>
      <c r="K184" s="141">
        <v>1.33711178114289E-4</v>
      </c>
      <c r="L184" s="141">
        <v>39</v>
      </c>
    </row>
    <row r="185" spans="1:12" ht="11.25" customHeight="1" x14ac:dyDescent="0.3">
      <c r="A185" s="141">
        <v>141</v>
      </c>
      <c r="B185" s="141">
        <v>0</v>
      </c>
      <c r="C185" s="141">
        <v>0.19905473489674799</v>
      </c>
      <c r="D185" s="141">
        <v>-0.61410024978392597</v>
      </c>
      <c r="E185" s="141">
        <v>1.01220971957742</v>
      </c>
      <c r="F185" s="141">
        <v>5.5244812975902897E-2</v>
      </c>
      <c r="G185" s="141">
        <v>-0.19905473489674499</v>
      </c>
      <c r="H185" s="141">
        <v>-0.48979842750185099</v>
      </c>
      <c r="I185" s="141">
        <v>0.48979842750185099</v>
      </c>
      <c r="J185" s="141">
        <v>1.81434882548922E-2</v>
      </c>
      <c r="K185" s="141">
        <v>2.6077059310550298E-4</v>
      </c>
      <c r="L185" s="141">
        <v>39</v>
      </c>
    </row>
    <row r="186" spans="1:12" ht="11.25" customHeight="1" x14ac:dyDescent="0.3">
      <c r="A186" s="141">
        <v>142</v>
      </c>
      <c r="B186" s="141">
        <v>0</v>
      </c>
      <c r="C186" s="141">
        <v>0.33629736433719798</v>
      </c>
      <c r="D186" s="141">
        <v>-0.49219636614754397</v>
      </c>
      <c r="E186" s="141">
        <v>1.16479109482194</v>
      </c>
      <c r="F186" s="141">
        <v>9.7847827177682006E-2</v>
      </c>
      <c r="G186" s="141">
        <v>-0.33629736433719498</v>
      </c>
      <c r="H186" s="141">
        <v>-0.84433994476943097</v>
      </c>
      <c r="I186" s="141">
        <v>0.84433994476943097</v>
      </c>
      <c r="J186" s="141">
        <v>5.69167567212659E-2</v>
      </c>
      <c r="K186" s="141">
        <v>2.5309051324090498E-3</v>
      </c>
      <c r="L186" s="141">
        <v>39</v>
      </c>
    </row>
    <row r="187" spans="1:12" ht="11.25" customHeight="1" x14ac:dyDescent="0.3">
      <c r="A187" s="141">
        <v>143</v>
      </c>
      <c r="B187" s="141">
        <v>0</v>
      </c>
      <c r="C187" s="141">
        <v>5.79428065473402E-2</v>
      </c>
      <c r="D187" s="141">
        <v>-0.75778857432005797</v>
      </c>
      <c r="E187" s="141">
        <v>0.87367418741473801</v>
      </c>
      <c r="F187" s="141">
        <v>6.4334947587073504E-2</v>
      </c>
      <c r="G187" s="141">
        <v>-5.79428065473378E-2</v>
      </c>
      <c r="H187" s="141">
        <v>-0.14304683579911701</v>
      </c>
      <c r="I187" s="141">
        <v>0.14304683579911701</v>
      </c>
      <c r="J187" s="141">
        <v>2.4605470591809901E-2</v>
      </c>
      <c r="K187" s="143">
        <v>3.0363997707545301E-5</v>
      </c>
      <c r="L187" s="141">
        <v>39</v>
      </c>
    </row>
    <row r="188" spans="1:12" ht="11.25" customHeight="1" x14ac:dyDescent="0.3">
      <c r="A188" s="141">
        <v>144</v>
      </c>
      <c r="B188" s="141">
        <v>0</v>
      </c>
      <c r="C188" s="141">
        <v>0.213014696650105</v>
      </c>
      <c r="D188" s="141">
        <v>-0.60975480082632105</v>
      </c>
      <c r="E188" s="141">
        <v>1.03578419412653</v>
      </c>
      <c r="F188" s="141">
        <v>8.4415245699567598E-2</v>
      </c>
      <c r="G188" s="141">
        <v>-0.213014696650101</v>
      </c>
      <c r="H188" s="141">
        <v>-0.53073513269686201</v>
      </c>
      <c r="I188" s="141">
        <v>0.53073513269686201</v>
      </c>
      <c r="J188" s="141">
        <v>4.2362301839056003E-2</v>
      </c>
      <c r="K188" s="141">
        <v>7.3296809251575305E-4</v>
      </c>
      <c r="L188" s="141">
        <v>39</v>
      </c>
    </row>
    <row r="189" spans="1:12" ht="11.25" customHeight="1" x14ac:dyDescent="0.3">
      <c r="A189" s="141">
        <v>145</v>
      </c>
      <c r="B189" s="141">
        <v>0</v>
      </c>
      <c r="C189" s="141">
        <v>1.6771047958611601E-2</v>
      </c>
      <c r="D189" s="141">
        <v>-0.79441829240094697</v>
      </c>
      <c r="E189" s="141">
        <v>0.82796038831816998</v>
      </c>
      <c r="F189" s="141">
        <v>4.7169750896456503E-2</v>
      </c>
      <c r="G189" s="141">
        <v>-1.6771047958608801E-2</v>
      </c>
      <c r="H189" s="141">
        <v>-4.11642760787704E-2</v>
      </c>
      <c r="I189" s="141">
        <v>4.11642760787704E-2</v>
      </c>
      <c r="J189" s="141">
        <v>1.3227109171750601E-2</v>
      </c>
      <c r="K189" s="143">
        <v>1.3361024839091601E-6</v>
      </c>
      <c r="L189" s="141">
        <v>39</v>
      </c>
    </row>
    <row r="190" spans="1:12" ht="11.25" customHeight="1" x14ac:dyDescent="0.3">
      <c r="A190" s="141">
        <v>146</v>
      </c>
      <c r="B190" s="141">
        <v>0</v>
      </c>
      <c r="C190" s="141">
        <v>0.28989199645714397</v>
      </c>
      <c r="D190" s="141">
        <v>-0.52683036570455399</v>
      </c>
      <c r="E190" s="141">
        <v>1.1066143586188399</v>
      </c>
      <c r="F190" s="141">
        <v>6.7512974776262197E-2</v>
      </c>
      <c r="G190" s="141">
        <v>-0.28989199645714098</v>
      </c>
      <c r="H190" s="141">
        <v>-0.71658912926958096</v>
      </c>
      <c r="I190" s="141">
        <v>0.71658912926958096</v>
      </c>
      <c r="J190" s="141">
        <v>2.70964415928352E-2</v>
      </c>
      <c r="K190" s="141">
        <v>8.4126724410069304E-4</v>
      </c>
      <c r="L190" s="141">
        <v>39</v>
      </c>
    </row>
    <row r="191" spans="1:12" ht="11.25" customHeight="1" x14ac:dyDescent="0.3">
      <c r="A191" s="141">
        <v>147</v>
      </c>
      <c r="B191" s="141">
        <v>0</v>
      </c>
      <c r="C191" s="141">
        <v>0.290167806020865</v>
      </c>
      <c r="D191" s="141">
        <v>-0.52671353153175904</v>
      </c>
      <c r="E191" s="141">
        <v>1.1070491435734899</v>
      </c>
      <c r="F191" s="141">
        <v>6.8009327486113103E-2</v>
      </c>
      <c r="G191" s="141">
        <v>-0.29016780602086301</v>
      </c>
      <c r="H191" s="141">
        <v>-0.71741836168915796</v>
      </c>
      <c r="I191" s="141">
        <v>0.71741836168915796</v>
      </c>
      <c r="J191" s="141">
        <v>2.7496330116645901E-2</v>
      </c>
      <c r="K191" s="141">
        <v>8.5601138077161004E-4</v>
      </c>
      <c r="L191" s="141">
        <v>39</v>
      </c>
    </row>
    <row r="192" spans="1:12" ht="11.25" customHeight="1" x14ac:dyDescent="0.3">
      <c r="A192" s="141">
        <v>148</v>
      </c>
      <c r="B192" s="141">
        <v>0</v>
      </c>
      <c r="C192" s="141">
        <v>0.45346535569164698</v>
      </c>
      <c r="D192" s="141">
        <v>-0.36489368597850402</v>
      </c>
      <c r="E192" s="141">
        <v>1.2718243973618</v>
      </c>
      <c r="F192" s="141">
        <v>7.2464835123879495E-2</v>
      </c>
      <c r="G192" s="141">
        <v>-0.45346535569164498</v>
      </c>
      <c r="H192" s="141">
        <v>-1.1233103602236101</v>
      </c>
      <c r="I192" s="141">
        <v>1.1233103602236101</v>
      </c>
      <c r="J192" s="141">
        <v>3.1217088054434999E-2</v>
      </c>
      <c r="K192" s="141">
        <v>2.3917540991552598E-3</v>
      </c>
      <c r="L192" s="141">
        <v>39</v>
      </c>
    </row>
    <row r="193" spans="1:12" ht="11.25" customHeight="1" x14ac:dyDescent="0.3">
      <c r="A193" s="141">
        <v>149</v>
      </c>
      <c r="B193" s="141">
        <v>0</v>
      </c>
      <c r="C193" s="141">
        <v>0.25795386641019302</v>
      </c>
      <c r="D193" s="141">
        <v>-0.55771378269363303</v>
      </c>
      <c r="E193" s="141">
        <v>1.0736215155140201</v>
      </c>
      <c r="F193" s="141">
        <v>6.4125308668707096E-2</v>
      </c>
      <c r="G193" s="141">
        <v>-0.25795386641018803</v>
      </c>
      <c r="H193" s="141">
        <v>-0.63677372078149097</v>
      </c>
      <c r="I193" s="141">
        <v>0.63677372078149097</v>
      </c>
      <c r="J193" s="141">
        <v>2.4445375334350702E-2</v>
      </c>
      <c r="K193" s="141">
        <v>5.9767688578035705E-4</v>
      </c>
      <c r="L193" s="141">
        <v>39</v>
      </c>
    </row>
    <row r="194" spans="1:12" ht="11.25" customHeight="1" x14ac:dyDescent="0.3">
      <c r="A194" s="141">
        <v>150</v>
      </c>
      <c r="B194" s="141">
        <v>0</v>
      </c>
      <c r="C194" s="141">
        <v>0.116091796969143</v>
      </c>
      <c r="D194" s="141">
        <v>-0.70441741482221698</v>
      </c>
      <c r="E194" s="141">
        <v>0.93660100876050201</v>
      </c>
      <c r="F194" s="141">
        <v>7.8510384243144798E-2</v>
      </c>
      <c r="G194" s="141">
        <v>-0.11609179696914</v>
      </c>
      <c r="H194" s="141">
        <v>-0.28838775047089299</v>
      </c>
      <c r="I194" s="141">
        <v>0.28838775047089299</v>
      </c>
      <c r="J194" s="141">
        <v>3.6643080640276403E-2</v>
      </c>
      <c r="K194" s="141">
        <v>1.8608418070237501E-4</v>
      </c>
      <c r="L194" s="141">
        <v>39</v>
      </c>
    </row>
    <row r="195" spans="1:12" ht="11.25" customHeight="1" x14ac:dyDescent="0.3">
      <c r="A195" s="141">
        <v>151</v>
      </c>
      <c r="B195" s="141">
        <v>0</v>
      </c>
      <c r="C195" s="141">
        <v>0.14239574623883899</v>
      </c>
      <c r="D195" s="141">
        <v>-0.67286746103811501</v>
      </c>
      <c r="E195" s="141">
        <v>0.957658953515792</v>
      </c>
      <c r="F195" s="141">
        <v>6.2779015160467994E-2</v>
      </c>
      <c r="G195" s="141">
        <v>-0.142395746238836</v>
      </c>
      <c r="H195" s="141">
        <v>-0.35132911897364</v>
      </c>
      <c r="I195" s="141">
        <v>0.35132911897364</v>
      </c>
      <c r="J195" s="141">
        <v>2.34297022499769E-2</v>
      </c>
      <c r="K195" s="141">
        <v>1.74197785710477E-4</v>
      </c>
      <c r="L195" s="141">
        <v>39</v>
      </c>
    </row>
    <row r="196" spans="1:12" ht="11.25" customHeight="1" x14ac:dyDescent="0.3">
      <c r="A196" s="141">
        <v>152</v>
      </c>
      <c r="B196" s="141">
        <v>0</v>
      </c>
      <c r="C196" s="141">
        <v>0.44743632005061501</v>
      </c>
      <c r="D196" s="141">
        <v>-0.37308824497224002</v>
      </c>
      <c r="E196" s="141">
        <v>1.26796088507347</v>
      </c>
      <c r="F196" s="141">
        <v>7.8551934132612397E-2</v>
      </c>
      <c r="G196" s="141">
        <v>-0.44743632005061201</v>
      </c>
      <c r="H196" s="141">
        <v>-1.11151481373461</v>
      </c>
      <c r="I196" s="141">
        <v>1.11151481373461</v>
      </c>
      <c r="J196" s="141">
        <v>3.6681875988026802E-2</v>
      </c>
      <c r="K196" s="141">
        <v>2.7673455780466401E-3</v>
      </c>
      <c r="L196" s="141">
        <v>39</v>
      </c>
    </row>
    <row r="197" spans="1:12" ht="11.25" customHeight="1" x14ac:dyDescent="0.3">
      <c r="A197" s="141">
        <v>153</v>
      </c>
      <c r="B197" s="141">
        <v>0</v>
      </c>
      <c r="C197" s="141">
        <v>-1.9815162611106898E-2</v>
      </c>
      <c r="D197" s="141">
        <v>-0.83160777936989805</v>
      </c>
      <c r="E197" s="141">
        <v>0.79197745414768494</v>
      </c>
      <c r="F197" s="141">
        <v>4.9785424732093603E-2</v>
      </c>
      <c r="G197" s="141">
        <v>1.9815162611109601E-2</v>
      </c>
      <c r="H197" s="141">
        <v>4.8673204508322299E-2</v>
      </c>
      <c r="I197" s="141">
        <v>4.8673204508322299E-2</v>
      </c>
      <c r="J197" s="141">
        <v>1.47347307964962E-2</v>
      </c>
      <c r="K197" s="143">
        <v>2.0841068934340201E-6</v>
      </c>
      <c r="L197" s="141">
        <v>39</v>
      </c>
    </row>
    <row r="198" spans="1:12" ht="11.25" customHeight="1" x14ac:dyDescent="0.3">
      <c r="A198" s="141">
        <v>154</v>
      </c>
      <c r="B198" s="141">
        <v>0</v>
      </c>
      <c r="C198" s="141">
        <v>9.2768183025656398E-2</v>
      </c>
      <c r="D198" s="141">
        <v>-0.72013296180530195</v>
      </c>
      <c r="E198" s="141">
        <v>0.90566932785661503</v>
      </c>
      <c r="F198" s="141">
        <v>5.4268581848612801E-2</v>
      </c>
      <c r="G198" s="141">
        <v>-9.2768183025653095E-2</v>
      </c>
      <c r="H198" s="141">
        <v>-0.228193573370053</v>
      </c>
      <c r="I198" s="141">
        <v>0.228193573370053</v>
      </c>
      <c r="J198" s="141">
        <v>1.7507926631578598E-2</v>
      </c>
      <c r="K198" s="143">
        <v>5.4583773958077202E-5</v>
      </c>
      <c r="L198" s="141">
        <v>39</v>
      </c>
    </row>
    <row r="199" spans="1:12" ht="11.25" customHeight="1" x14ac:dyDescent="0.3">
      <c r="A199" s="141">
        <v>155</v>
      </c>
      <c r="B199" s="141">
        <v>0</v>
      </c>
      <c r="C199" s="141">
        <v>0.19716815166314899</v>
      </c>
      <c r="D199" s="141">
        <v>-0.61820554068367894</v>
      </c>
      <c r="E199" s="141">
        <v>1.01254184400998</v>
      </c>
      <c r="F199" s="141">
        <v>6.3149577320632699E-2</v>
      </c>
      <c r="G199" s="141">
        <v>-0.197168151663146</v>
      </c>
      <c r="H199" s="141">
        <v>-0.48653668178480097</v>
      </c>
      <c r="I199" s="141">
        <v>0.48653668178480097</v>
      </c>
      <c r="J199" s="141">
        <v>2.37071129391162E-2</v>
      </c>
      <c r="K199" s="141">
        <v>3.3812773853407599E-4</v>
      </c>
      <c r="L199" s="141">
        <v>39</v>
      </c>
    </row>
    <row r="200" spans="1:12" ht="11.25" customHeight="1" x14ac:dyDescent="0.3">
      <c r="A200" s="141">
        <v>156</v>
      </c>
      <c r="B200" s="141">
        <v>0</v>
      </c>
      <c r="C200" s="141">
        <v>0.392153085318454</v>
      </c>
      <c r="D200" s="141">
        <v>-0.42366708947790799</v>
      </c>
      <c r="E200" s="141">
        <v>1.2079732601148201</v>
      </c>
      <c r="F200" s="141">
        <v>6.4625919245503205E-2</v>
      </c>
      <c r="G200" s="141">
        <v>-0.392153085318451</v>
      </c>
      <c r="H200" s="141">
        <v>-0.96824225565098798</v>
      </c>
      <c r="I200" s="141">
        <v>0.96824225565098798</v>
      </c>
      <c r="J200" s="141">
        <v>2.4828543282432999E-2</v>
      </c>
      <c r="K200" s="141">
        <v>1.4040720734791101E-3</v>
      </c>
      <c r="L200" s="141">
        <v>39</v>
      </c>
    </row>
    <row r="201" spans="1:12" ht="11.25" customHeight="1" x14ac:dyDescent="0.3">
      <c r="A201" s="141">
        <v>157</v>
      </c>
      <c r="B201" s="141">
        <v>0</v>
      </c>
      <c r="C201" s="141">
        <v>0.45573049212205102</v>
      </c>
      <c r="D201" s="141">
        <v>-0.36016616156689202</v>
      </c>
      <c r="E201" s="141">
        <v>1.27162714581099</v>
      </c>
      <c r="F201" s="141">
        <v>6.4875514523484099E-2</v>
      </c>
      <c r="G201" s="141">
        <v>-0.45573049212204803</v>
      </c>
      <c r="H201" s="141">
        <v>-1.1253283899431299</v>
      </c>
      <c r="I201" s="141">
        <v>1.1253283899431299</v>
      </c>
      <c r="J201" s="141">
        <v>2.50206969659286E-2</v>
      </c>
      <c r="K201" s="141">
        <v>1.9116731307226101E-3</v>
      </c>
      <c r="L201" s="141">
        <v>39</v>
      </c>
    </row>
    <row r="202" spans="1:12" ht="11.25" customHeight="1" x14ac:dyDescent="0.3">
      <c r="A202" s="141">
        <v>158</v>
      </c>
      <c r="B202" s="141">
        <v>0</v>
      </c>
      <c r="C202" s="141">
        <v>0.16946651106758401</v>
      </c>
      <c r="D202" s="141">
        <v>-0.64544095887311803</v>
      </c>
      <c r="E202" s="141">
        <v>0.98437398100828599</v>
      </c>
      <c r="F202" s="141">
        <v>6.1571087473410203E-2</v>
      </c>
      <c r="G202" s="141">
        <v>-0.16946651106758201</v>
      </c>
      <c r="H202" s="141">
        <v>-0.41792904756126698</v>
      </c>
      <c r="I202" s="141">
        <v>0.41792904756126698</v>
      </c>
      <c r="J202" s="141">
        <v>2.2536756948276199E-2</v>
      </c>
      <c r="K202" s="141">
        <v>2.3689024606545099E-4</v>
      </c>
      <c r="L202" s="141">
        <v>39</v>
      </c>
    </row>
    <row r="203" spans="1:12" ht="11.25" customHeight="1" x14ac:dyDescent="0.3">
      <c r="A203" s="141">
        <v>159</v>
      </c>
      <c r="B203" s="141">
        <v>0</v>
      </c>
      <c r="C203" s="141">
        <v>0.20886781651589501</v>
      </c>
      <c r="D203" s="141">
        <v>-0.60329665457045001</v>
      </c>
      <c r="E203" s="141">
        <v>1.02103228760224</v>
      </c>
      <c r="F203" s="141">
        <v>5.1332262682958103E-2</v>
      </c>
      <c r="G203" s="141">
        <v>-0.20886781651589201</v>
      </c>
      <c r="H203" s="141">
        <v>-0.51329715271121501</v>
      </c>
      <c r="I203" s="141">
        <v>0.51329715271121501</v>
      </c>
      <c r="J203" s="141">
        <v>1.5664573997666398E-2</v>
      </c>
      <c r="K203" s="141">
        <v>2.4664042616168901E-4</v>
      </c>
      <c r="L203" s="141">
        <v>39</v>
      </c>
    </row>
    <row r="204" spans="1:12" ht="11.25" customHeight="1" x14ac:dyDescent="0.3">
      <c r="A204" s="141">
        <v>160</v>
      </c>
      <c r="B204" s="141">
        <v>0</v>
      </c>
      <c r="C204" s="141">
        <v>0.37060684691328899</v>
      </c>
      <c r="D204" s="141">
        <v>-0.45331072545191797</v>
      </c>
      <c r="E204" s="141">
        <v>1.1945244192785001</v>
      </c>
      <c r="F204" s="141">
        <v>8.7267441584727004E-2</v>
      </c>
      <c r="G204" s="141">
        <v>-0.37060684691328599</v>
      </c>
      <c r="H204" s="141">
        <v>-0.92478929382920705</v>
      </c>
      <c r="I204" s="141">
        <v>0.92478929382920705</v>
      </c>
      <c r="J204" s="141">
        <v>4.5273311348117698E-2</v>
      </c>
      <c r="K204" s="141">
        <v>2.3856122857079799E-3</v>
      </c>
      <c r="L204" s="141">
        <v>39</v>
      </c>
    </row>
    <row r="205" spans="1:12" ht="11.25" customHeight="1" x14ac:dyDescent="0.3">
      <c r="A205" s="141">
        <v>161</v>
      </c>
      <c r="B205" s="141">
        <v>0</v>
      </c>
      <c r="C205" s="141">
        <v>0.43885986487027401</v>
      </c>
      <c r="D205" s="141">
        <v>-0.39413787422737501</v>
      </c>
      <c r="E205" s="141">
        <v>1.2718576039679199</v>
      </c>
      <c r="F205" s="141">
        <v>0.10729632453403599</v>
      </c>
      <c r="G205" s="141">
        <v>-0.43885986487027201</v>
      </c>
      <c r="H205" s="141">
        <v>-1.10863667642191</v>
      </c>
      <c r="I205" s="141">
        <v>1.10863667642191</v>
      </c>
      <c r="J205" s="141">
        <v>6.8439600103143705E-2</v>
      </c>
      <c r="K205" s="141">
        <v>5.3116078893157403E-3</v>
      </c>
      <c r="L205" s="141">
        <v>39</v>
      </c>
    </row>
    <row r="206" spans="1:12" ht="11.25" customHeight="1" x14ac:dyDescent="0.3">
      <c r="A206" s="141">
        <v>162</v>
      </c>
      <c r="B206" s="141">
        <v>0</v>
      </c>
      <c r="C206" s="141">
        <v>0.55052649263737297</v>
      </c>
      <c r="D206" s="141">
        <v>-0.27373326282861998</v>
      </c>
      <c r="E206" s="141">
        <v>1.3747862481033699</v>
      </c>
      <c r="F206" s="141">
        <v>8.8100426294425896E-2</v>
      </c>
      <c r="G206" s="141">
        <v>-0.55052649263736997</v>
      </c>
      <c r="H206" s="141">
        <v>-1.37437479748169</v>
      </c>
      <c r="I206" s="141">
        <v>1.37437479748169</v>
      </c>
      <c r="J206" s="141">
        <v>4.6141721364434403E-2</v>
      </c>
      <c r="K206" s="141">
        <v>5.3749123065566003E-3</v>
      </c>
      <c r="L206" s="141">
        <v>39</v>
      </c>
    </row>
    <row r="207" spans="1:12" ht="11.25" customHeight="1" x14ac:dyDescent="0.3">
      <c r="A207" s="141">
        <v>163</v>
      </c>
      <c r="B207" s="141">
        <v>0</v>
      </c>
      <c r="C207" s="141">
        <v>0.41780616952689198</v>
      </c>
      <c r="D207" s="141">
        <v>-0.39853840053190398</v>
      </c>
      <c r="E207" s="141">
        <v>1.2341507395856901</v>
      </c>
      <c r="F207" s="141">
        <v>6.6318926819446594E-2</v>
      </c>
      <c r="G207" s="141">
        <v>-0.41780616952688898</v>
      </c>
      <c r="H207" s="141">
        <v>-1.0322785649422901</v>
      </c>
      <c r="I207" s="141">
        <v>1.0322785649422901</v>
      </c>
      <c r="J207" s="141">
        <v>2.6146451248364701E-2</v>
      </c>
      <c r="K207" s="141">
        <v>1.68292204120202E-3</v>
      </c>
      <c r="L207" s="141">
        <v>39</v>
      </c>
    </row>
    <row r="208" spans="1:12" ht="11.25" customHeight="1" x14ac:dyDescent="0.3">
      <c r="A208" s="141">
        <v>164</v>
      </c>
      <c r="B208" s="141">
        <v>0</v>
      </c>
      <c r="C208" s="141">
        <v>0.26275270607596002</v>
      </c>
      <c r="D208" s="141">
        <v>-0.55224864959472597</v>
      </c>
      <c r="E208" s="141">
        <v>1.0777540617466499</v>
      </c>
      <c r="F208" s="141">
        <v>6.1892120637599302E-2</v>
      </c>
      <c r="G208" s="141">
        <v>-0.26275270607595702</v>
      </c>
      <c r="H208" s="141">
        <v>-0.64806447907648301</v>
      </c>
      <c r="I208" s="141">
        <v>0.64806447907648301</v>
      </c>
      <c r="J208" s="141">
        <v>2.2772384043597299E-2</v>
      </c>
      <c r="K208" s="141">
        <v>5.75705373010814E-4</v>
      </c>
      <c r="L208" s="141">
        <v>39</v>
      </c>
    </row>
    <row r="209" spans="1:12" ht="11.25" customHeight="1" x14ac:dyDescent="0.3">
      <c r="A209" s="141">
        <v>165</v>
      </c>
      <c r="B209" s="141">
        <v>0</v>
      </c>
      <c r="C209" s="141">
        <v>0.38805199993317202</v>
      </c>
      <c r="D209" s="141">
        <v>-0.438158529110176</v>
      </c>
      <c r="E209" s="141">
        <v>1.2142625289765201</v>
      </c>
      <c r="F209" s="141">
        <v>9.2712638956171003E-2</v>
      </c>
      <c r="G209" s="141">
        <v>-0.38805199993316902</v>
      </c>
      <c r="H209" s="141">
        <v>-0.97128894982034797</v>
      </c>
      <c r="I209" s="141">
        <v>0.97128894982034797</v>
      </c>
      <c r="J209" s="141">
        <v>5.1099383256506301E-2</v>
      </c>
      <c r="K209" s="141">
        <v>2.98842873660659E-3</v>
      </c>
      <c r="L209" s="141">
        <v>39</v>
      </c>
    </row>
    <row r="210" spans="1:12" ht="11.25" customHeight="1" x14ac:dyDescent="0.3">
      <c r="A210" s="141">
        <v>166</v>
      </c>
      <c r="B210" s="141">
        <v>0</v>
      </c>
      <c r="C210" s="141">
        <v>7.9404959910617495E-2</v>
      </c>
      <c r="D210" s="141">
        <v>-0.73351206659969204</v>
      </c>
      <c r="E210" s="141">
        <v>0.89232198642092697</v>
      </c>
      <c r="F210" s="141">
        <v>5.4330165883181E-2</v>
      </c>
      <c r="G210" s="141">
        <v>-7.9404959910615205E-2</v>
      </c>
      <c r="H210" s="141">
        <v>-0.19532632407995701</v>
      </c>
      <c r="I210" s="141">
        <v>0.19532632407995701</v>
      </c>
      <c r="J210" s="141">
        <v>1.7547685198995699E-2</v>
      </c>
      <c r="K210" s="143">
        <v>4.0084916847250001E-5</v>
      </c>
      <c r="L210" s="141">
        <v>39</v>
      </c>
    </row>
    <row r="211" spans="1:12" ht="11.25" customHeight="1" x14ac:dyDescent="0.3">
      <c r="A211" s="141">
        <v>167</v>
      </c>
      <c r="B211" s="141">
        <v>0</v>
      </c>
      <c r="C211" s="141">
        <v>0.19561517088311001</v>
      </c>
      <c r="D211" s="141">
        <v>-0.61920808251690695</v>
      </c>
      <c r="E211" s="141">
        <v>1.0104384242831299</v>
      </c>
      <c r="F211" s="141">
        <v>6.1281717988788897E-2</v>
      </c>
      <c r="G211" s="141">
        <v>-0.19561517088310701</v>
      </c>
      <c r="H211" s="141">
        <v>-0.48236330027713897</v>
      </c>
      <c r="I211" s="141">
        <v>0.48236330027713897</v>
      </c>
      <c r="J211" s="141">
        <v>2.2325419927025799E-2</v>
      </c>
      <c r="K211" s="141">
        <v>3.1253949590849398E-4</v>
      </c>
      <c r="L211" s="141">
        <v>39</v>
      </c>
    </row>
    <row r="212" spans="1:12" ht="11.25" customHeight="1" x14ac:dyDescent="0.3">
      <c r="A212" s="141">
        <v>168</v>
      </c>
      <c r="B212" s="141">
        <v>0</v>
      </c>
      <c r="C212" s="141">
        <v>0.170249406287696</v>
      </c>
      <c r="D212" s="141">
        <v>-0.64275156879358197</v>
      </c>
      <c r="E212" s="141">
        <v>0.98325038136897402</v>
      </c>
      <c r="F212" s="141">
        <v>5.4654558435954903E-2</v>
      </c>
      <c r="G212" s="141">
        <v>-0.170249406287693</v>
      </c>
      <c r="H212" s="141">
        <v>-0.41883716428888401</v>
      </c>
      <c r="I212" s="141">
        <v>0.41883716428888401</v>
      </c>
      <c r="J212" s="141">
        <v>1.77578569187519E-2</v>
      </c>
      <c r="K212" s="141">
        <v>1.8655783303910101E-4</v>
      </c>
      <c r="L212" s="141">
        <v>39</v>
      </c>
    </row>
    <row r="213" spans="1:12" ht="11.25" customHeight="1" x14ac:dyDescent="0.3">
      <c r="A213" s="141">
        <v>169</v>
      </c>
      <c r="B213" s="141">
        <v>0</v>
      </c>
      <c r="C213" s="141">
        <v>0.27278406665966998</v>
      </c>
      <c r="D213" s="141">
        <v>-0.56478779484491304</v>
      </c>
      <c r="E213" s="141">
        <v>1.1103559281642501</v>
      </c>
      <c r="F213" s="141">
        <v>0.116153924686607</v>
      </c>
      <c r="G213" s="141">
        <v>-0.27278406665966698</v>
      </c>
      <c r="H213" s="141">
        <v>-0.69349373604443199</v>
      </c>
      <c r="I213" s="141">
        <v>0.69349373604443199</v>
      </c>
      <c r="J213" s="141">
        <v>8.0205758417518994E-2</v>
      </c>
      <c r="K213" s="141">
        <v>2.46689706045173E-3</v>
      </c>
      <c r="L213" s="141">
        <v>39</v>
      </c>
    </row>
    <row r="214" spans="1:12" ht="11.25" customHeight="1" x14ac:dyDescent="0.3">
      <c r="A214" s="141">
        <v>170</v>
      </c>
      <c r="B214" s="141">
        <v>0</v>
      </c>
      <c r="C214" s="141">
        <v>-1.2860681070261599E-2</v>
      </c>
      <c r="D214" s="141">
        <v>-0.83010016641358697</v>
      </c>
      <c r="E214" s="141">
        <v>0.80437880427306396</v>
      </c>
      <c r="F214" s="141">
        <v>6.9114823162023206E-2</v>
      </c>
      <c r="G214" s="141">
        <v>1.2860681070264401E-2</v>
      </c>
      <c r="H214" s="141">
        <v>3.1811822007604698E-2</v>
      </c>
      <c r="I214" s="141">
        <v>3.1811822007604698E-2</v>
      </c>
      <c r="J214" s="141">
        <v>2.8397504361596899E-2</v>
      </c>
      <c r="K214" s="143">
        <v>1.7398816972661101E-6</v>
      </c>
      <c r="L214" s="141">
        <v>39</v>
      </c>
    </row>
    <row r="215" spans="1:12" ht="11.25" customHeight="1" x14ac:dyDescent="0.3">
      <c r="A215" s="141">
        <v>171</v>
      </c>
      <c r="B215" s="141">
        <v>0</v>
      </c>
      <c r="C215" s="141">
        <v>0.14134057315210999</v>
      </c>
      <c r="D215" s="141">
        <v>-0.67057514721926104</v>
      </c>
      <c r="E215" s="141">
        <v>0.95325629352348096</v>
      </c>
      <c r="F215" s="141">
        <v>5.0302698945492198E-2</v>
      </c>
      <c r="G215" s="141">
        <v>-0.14134057315210699</v>
      </c>
      <c r="H215" s="141">
        <v>-0.34723779611903199</v>
      </c>
      <c r="I215" s="141">
        <v>0.34723779611903199</v>
      </c>
      <c r="J215" s="141">
        <v>1.50425113308291E-2</v>
      </c>
      <c r="K215" s="141">
        <v>1.08319818013838E-4</v>
      </c>
      <c r="L215" s="141">
        <v>39</v>
      </c>
    </row>
    <row r="216" spans="1:12" ht="11.25" customHeight="1" x14ac:dyDescent="0.3">
      <c r="A216" s="141">
        <v>172</v>
      </c>
      <c r="B216" s="141">
        <v>0</v>
      </c>
      <c r="C216" s="141">
        <v>8.3170552405211803E-2</v>
      </c>
      <c r="D216" s="141">
        <v>-0.73021597513090197</v>
      </c>
      <c r="E216" s="141">
        <v>0.89655707994132605</v>
      </c>
      <c r="F216" s="141">
        <v>5.6120744585643097E-2</v>
      </c>
      <c r="G216" s="141">
        <v>-8.3170552405209403E-2</v>
      </c>
      <c r="H216" s="141">
        <v>-0.204711740195196</v>
      </c>
      <c r="I216" s="141">
        <v>0.204711740195196</v>
      </c>
      <c r="J216" s="141">
        <v>1.8723395944206501E-2</v>
      </c>
      <c r="K216" s="143">
        <v>4.7035932226394101E-5</v>
      </c>
      <c r="L216" s="141">
        <v>39</v>
      </c>
    </row>
    <row r="217" spans="1:12" ht="11.25" customHeight="1" x14ac:dyDescent="0.3">
      <c r="A217" s="141">
        <v>173</v>
      </c>
      <c r="B217" s="141">
        <v>0</v>
      </c>
      <c r="C217" s="141">
        <v>4.7556908536022603E-2</v>
      </c>
      <c r="D217" s="141">
        <v>-0.76901105084330501</v>
      </c>
      <c r="E217" s="141">
        <v>0.86412486791535004</v>
      </c>
      <c r="F217" s="141">
        <v>6.7027473698986401E-2</v>
      </c>
      <c r="G217" s="141">
        <v>-4.7556908536019502E-2</v>
      </c>
      <c r="H217" s="141">
        <v>-0.117533306381931</v>
      </c>
      <c r="I217" s="141">
        <v>0.117533306381931</v>
      </c>
      <c r="J217" s="141">
        <v>2.6708129566229501E-2</v>
      </c>
      <c r="K217" s="143">
        <v>2.2298382680514598E-5</v>
      </c>
      <c r="L217" s="141">
        <v>39</v>
      </c>
    </row>
    <row r="218" spans="1:12" ht="11.25" customHeight="1" x14ac:dyDescent="0.3">
      <c r="A218" s="141">
        <v>174</v>
      </c>
      <c r="B218" s="141">
        <v>0</v>
      </c>
      <c r="C218" s="141">
        <v>0.19182353224930701</v>
      </c>
      <c r="D218" s="141">
        <v>-0.62167407223383098</v>
      </c>
      <c r="E218" s="141">
        <v>1.0053211367324399</v>
      </c>
      <c r="F218" s="141">
        <v>5.6536221659352098E-2</v>
      </c>
      <c r="G218" s="141">
        <v>-0.19182353224930501</v>
      </c>
      <c r="H218" s="141">
        <v>-0.47221157874768799</v>
      </c>
      <c r="I218" s="141">
        <v>0.47221157874768799</v>
      </c>
      <c r="J218" s="141">
        <v>1.90016508875872E-2</v>
      </c>
      <c r="K218" s="141">
        <v>2.5406649748213898E-4</v>
      </c>
      <c r="L218" s="141">
        <v>39</v>
      </c>
    </row>
    <row r="219" spans="1:12" ht="11.25" customHeight="1" x14ac:dyDescent="0.3">
      <c r="A219" s="141">
        <v>175</v>
      </c>
      <c r="B219" s="141">
        <v>0</v>
      </c>
      <c r="C219" s="141">
        <v>0.22673693469525699</v>
      </c>
      <c r="D219" s="141">
        <v>-0.60449225271953899</v>
      </c>
      <c r="E219" s="141">
        <v>1.05796612211005</v>
      </c>
      <c r="F219" s="141">
        <v>0.103682932355409</v>
      </c>
      <c r="G219" s="141">
        <v>-0.22673693469525499</v>
      </c>
      <c r="H219" s="141">
        <v>-0.57138888910076202</v>
      </c>
      <c r="I219" s="141">
        <v>0.57138888910076202</v>
      </c>
      <c r="J219" s="141">
        <v>6.3907571615792094E-2</v>
      </c>
      <c r="K219" s="141">
        <v>1.3111375146340799E-3</v>
      </c>
      <c r="L219" s="141">
        <v>39</v>
      </c>
    </row>
    <row r="220" spans="1:12" ht="11.25" customHeight="1" x14ac:dyDescent="0.3">
      <c r="A220" s="141">
        <v>176</v>
      </c>
      <c r="B220" s="141">
        <v>0</v>
      </c>
      <c r="C220" s="141">
        <v>0.55892422761108995</v>
      </c>
      <c r="D220" s="141">
        <v>-0.26213928345659898</v>
      </c>
      <c r="E220" s="141">
        <v>1.37998773867878</v>
      </c>
      <c r="F220" s="141">
        <v>7.9997273923321705E-2</v>
      </c>
      <c r="G220" s="141">
        <v>-0.55892422761108695</v>
      </c>
      <c r="H220" s="141">
        <v>-1.3894542668426699</v>
      </c>
      <c r="I220" s="141">
        <v>1.3894542668426699</v>
      </c>
      <c r="J220" s="141">
        <v>3.8044173014897598E-2</v>
      </c>
      <c r="K220" s="141">
        <v>4.4913056409414598E-3</v>
      </c>
      <c r="L220" s="141">
        <v>39</v>
      </c>
    </row>
    <row r="221" spans="1:12" ht="11.25" customHeight="1" x14ac:dyDescent="0.3">
      <c r="A221" s="141">
        <v>177</v>
      </c>
      <c r="B221" s="141">
        <v>0</v>
      </c>
      <c r="C221" s="141">
        <v>7.5419849878259199E-2</v>
      </c>
      <c r="D221" s="141">
        <v>-0.73925146980297995</v>
      </c>
      <c r="E221" s="141">
        <v>0.89009116955949796</v>
      </c>
      <c r="F221" s="141">
        <v>6.0756261650174899E-2</v>
      </c>
      <c r="G221" s="141">
        <v>-7.5419849878256506E-2</v>
      </c>
      <c r="H221" s="141">
        <v>-0.185939960639454</v>
      </c>
      <c r="I221" s="141">
        <v>0.185939960639454</v>
      </c>
      <c r="J221" s="141">
        <v>2.1944205421872601E-2</v>
      </c>
      <c r="K221" s="143">
        <v>4.5630242587564899E-5</v>
      </c>
      <c r="L221" s="141">
        <v>39</v>
      </c>
    </row>
    <row r="222" spans="1:12" ht="11.25" customHeight="1" x14ac:dyDescent="0.3">
      <c r="A222" s="141">
        <v>178</v>
      </c>
      <c r="B222" s="141">
        <v>0</v>
      </c>
      <c r="C222" s="141">
        <v>0.36741364611133298</v>
      </c>
      <c r="D222" s="141">
        <v>-0.45040178647013202</v>
      </c>
      <c r="E222" s="141">
        <v>1.1852290786927999</v>
      </c>
      <c r="F222" s="141">
        <v>7.0857423005183606E-2</v>
      </c>
      <c r="G222" s="141">
        <v>-0.36741364611132998</v>
      </c>
      <c r="H222" s="141">
        <v>-0.90950307784908802</v>
      </c>
      <c r="I222" s="141">
        <v>0.90950307784908802</v>
      </c>
      <c r="J222" s="141">
        <v>2.98475356555029E-2</v>
      </c>
      <c r="K222" s="141">
        <v>1.4970210713135901E-3</v>
      </c>
      <c r="L222" s="141">
        <v>39</v>
      </c>
    </row>
    <row r="223" spans="1:12" ht="11.25" customHeight="1" x14ac:dyDescent="0.3">
      <c r="A223" s="141">
        <v>179</v>
      </c>
      <c r="B223" s="141">
        <v>0</v>
      </c>
      <c r="C223" s="141">
        <v>0.49612446294724399</v>
      </c>
      <c r="D223" s="141">
        <v>-0.33858803458720799</v>
      </c>
      <c r="E223" s="141">
        <v>1.3308369604817001</v>
      </c>
      <c r="F223" s="141">
        <v>0.110694223319328</v>
      </c>
      <c r="G223" s="141">
        <v>-0.496124462947241</v>
      </c>
      <c r="H223" s="141">
        <v>-1.2562696907720501</v>
      </c>
      <c r="I223" s="141">
        <v>1.2562696907720501</v>
      </c>
      <c r="J223" s="141">
        <v>7.2842977143578097E-2</v>
      </c>
      <c r="K223" s="141">
        <v>7.2937561176432599E-3</v>
      </c>
      <c r="L223" s="141">
        <v>39</v>
      </c>
    </row>
    <row r="224" spans="1:12" ht="11.25" customHeight="1" x14ac:dyDescent="0.3">
      <c r="A224" s="141">
        <v>180</v>
      </c>
      <c r="B224" s="141">
        <v>0</v>
      </c>
      <c r="C224" s="141">
        <v>0.24299893259869801</v>
      </c>
      <c r="D224" s="141">
        <v>-0.572072463942777</v>
      </c>
      <c r="E224" s="141">
        <v>1.0580703291401701</v>
      </c>
      <c r="F224" s="141">
        <v>6.21305622013218E-2</v>
      </c>
      <c r="G224" s="141">
        <v>-0.24299893259869401</v>
      </c>
      <c r="H224" s="141">
        <v>-0.59939684721511099</v>
      </c>
      <c r="I224" s="141">
        <v>0.59939684721511099</v>
      </c>
      <c r="J224" s="141">
        <v>2.2948184847059901E-2</v>
      </c>
      <c r="K224" s="141">
        <v>4.96375949358253E-4</v>
      </c>
      <c r="L224" s="141">
        <v>39</v>
      </c>
    </row>
    <row r="225" spans="1:12" ht="11.25" customHeight="1" x14ac:dyDescent="0.3">
      <c r="A225" s="141">
        <v>181</v>
      </c>
      <c r="B225" s="141">
        <v>0</v>
      </c>
      <c r="C225" s="141">
        <v>0.11755572496090801</v>
      </c>
      <c r="D225" s="141">
        <v>-0.69380394147079305</v>
      </c>
      <c r="E225" s="141">
        <v>0.92891539139260804</v>
      </c>
      <c r="F225" s="141">
        <v>4.79225139946063E-2</v>
      </c>
      <c r="G225" s="141">
        <v>-0.117555724960903</v>
      </c>
      <c r="H225" s="141">
        <v>-0.28860093206612702</v>
      </c>
      <c r="I225" s="141">
        <v>0.28860093206612702</v>
      </c>
      <c r="J225" s="141">
        <v>1.3652650049522499E-2</v>
      </c>
      <c r="K225" s="143">
        <v>6.7816225398947895E-5</v>
      </c>
      <c r="L225" s="141">
        <v>39</v>
      </c>
    </row>
    <row r="226" spans="1:12" ht="11.25" customHeight="1" x14ac:dyDescent="0.3">
      <c r="A226" s="141">
        <v>182</v>
      </c>
      <c r="B226" s="141">
        <v>0</v>
      </c>
      <c r="C226" s="141">
        <v>0.33644596143542499</v>
      </c>
      <c r="D226" s="141">
        <v>-0.48593732620340702</v>
      </c>
      <c r="E226" s="141">
        <v>1.15882924907426</v>
      </c>
      <c r="F226" s="141">
        <v>8.34347792956351E-2</v>
      </c>
      <c r="G226" s="141">
        <v>-0.33644596143542199</v>
      </c>
      <c r="H226" s="141">
        <v>-0.83784148340607201</v>
      </c>
      <c r="I226" s="141">
        <v>0.83784148340607201</v>
      </c>
      <c r="J226" s="141">
        <v>4.13839571318717E-2</v>
      </c>
      <c r="K226" s="141">
        <v>1.7826337319671399E-3</v>
      </c>
      <c r="L226" s="141">
        <v>39</v>
      </c>
    </row>
    <row r="227" spans="1:12" ht="11.25" customHeight="1" x14ac:dyDescent="0.3">
      <c r="A227" s="141">
        <v>183</v>
      </c>
      <c r="B227" s="141">
        <v>0</v>
      </c>
      <c r="C227" s="141">
        <v>7.2989534356252106E-2</v>
      </c>
      <c r="D227" s="141">
        <v>-0.74381154486205803</v>
      </c>
      <c r="E227" s="141">
        <v>0.88979061357456202</v>
      </c>
      <c r="F227" s="141">
        <v>6.7759187415787597E-2</v>
      </c>
      <c r="G227" s="141">
        <v>-7.2989534356249303E-2</v>
      </c>
      <c r="H227" s="141">
        <v>-0.18044247677589501</v>
      </c>
      <c r="I227" s="141">
        <v>0.18044247677589501</v>
      </c>
      <c r="J227" s="141">
        <v>2.7294437652976501E-2</v>
      </c>
      <c r="K227" s="143">
        <v>5.3742936133408403E-5</v>
      </c>
      <c r="L227" s="141">
        <v>39</v>
      </c>
    </row>
    <row r="228" spans="1:12" ht="11.25" customHeight="1" x14ac:dyDescent="0.3">
      <c r="A228" s="141">
        <v>184</v>
      </c>
      <c r="B228" s="141">
        <v>0</v>
      </c>
      <c r="C228" s="141">
        <v>-7.1257670072559301E-2</v>
      </c>
      <c r="D228" s="141">
        <v>-0.88420235038015405</v>
      </c>
      <c r="E228" s="141">
        <v>0.74168701023503503</v>
      </c>
      <c r="F228" s="141">
        <v>5.4437234991269401E-2</v>
      </c>
      <c r="G228" s="141">
        <v>7.1257670072562604E-2</v>
      </c>
      <c r="H228" s="141">
        <v>0.17529118081137901</v>
      </c>
      <c r="I228" s="141">
        <v>0.17529118081137901</v>
      </c>
      <c r="J228" s="141">
        <v>1.76169162154781E-2</v>
      </c>
      <c r="K228" s="143">
        <v>3.2413074329855797E-5</v>
      </c>
      <c r="L228" s="141">
        <v>39</v>
      </c>
    </row>
    <row r="229" spans="1:12" ht="11.25" customHeight="1" x14ac:dyDescent="0.3">
      <c r="A229" s="141">
        <v>185</v>
      </c>
      <c r="B229" s="141">
        <v>0</v>
      </c>
      <c r="C229" s="141">
        <v>2.8878496715560899E-2</v>
      </c>
      <c r="D229" s="141">
        <v>-0.78506155775451703</v>
      </c>
      <c r="E229" s="141">
        <v>0.84281855118563898</v>
      </c>
      <c r="F229" s="141">
        <v>5.8162277187503601E-2</v>
      </c>
      <c r="G229" s="141">
        <v>-2.88784967155577E-2</v>
      </c>
      <c r="H229" s="141">
        <v>-7.1130341347044296E-2</v>
      </c>
      <c r="I229" s="141">
        <v>7.1130341347044296E-2</v>
      </c>
      <c r="J229" s="141">
        <v>2.01103938565334E-2</v>
      </c>
      <c r="K229" s="143">
        <v>6.1080739931611599E-6</v>
      </c>
      <c r="L229" s="141">
        <v>39</v>
      </c>
    </row>
    <row r="230" spans="1:12" ht="11.25" customHeight="1" x14ac:dyDescent="0.3">
      <c r="A230" s="141">
        <v>186</v>
      </c>
      <c r="B230" s="141">
        <v>0</v>
      </c>
      <c r="C230" s="141">
        <v>0.14647803328693501</v>
      </c>
      <c r="D230" s="141">
        <v>-0.66711577259560395</v>
      </c>
      <c r="E230" s="141">
        <v>0.96007183916947303</v>
      </c>
      <c r="F230" s="141">
        <v>5.6893651209760102E-2</v>
      </c>
      <c r="G230" s="141">
        <v>-0.14647803328693201</v>
      </c>
      <c r="H230" s="141">
        <v>-0.36062896519029403</v>
      </c>
      <c r="I230" s="141">
        <v>0.36062896519029403</v>
      </c>
      <c r="J230" s="141">
        <v>1.9242672325324301E-2</v>
      </c>
      <c r="K230" s="141">
        <v>1.50098417300268E-4</v>
      </c>
      <c r="L230" s="141">
        <v>39</v>
      </c>
    </row>
    <row r="231" spans="1:12" ht="11.25" customHeight="1" x14ac:dyDescent="0.3">
      <c r="A231" s="141">
        <v>187</v>
      </c>
      <c r="B231" s="141">
        <v>0</v>
      </c>
      <c r="C231" s="141">
        <v>0.283852769594233</v>
      </c>
      <c r="D231" s="141">
        <v>-0.52936913066345803</v>
      </c>
      <c r="E231" s="141">
        <v>1.09707466985192</v>
      </c>
      <c r="F231" s="141">
        <v>5.5499350684974198E-2</v>
      </c>
      <c r="G231" s="141">
        <v>-0.28385276959423</v>
      </c>
      <c r="H231" s="141">
        <v>-0.69851393442760901</v>
      </c>
      <c r="I231" s="141">
        <v>0.69851393442760901</v>
      </c>
      <c r="J231" s="141">
        <v>1.8311063842633198E-2</v>
      </c>
      <c r="K231" s="141">
        <v>5.3535382169439798E-4</v>
      </c>
      <c r="L231" s="141">
        <v>39</v>
      </c>
    </row>
    <row r="232" spans="1:12" ht="11.25" customHeight="1" x14ac:dyDescent="0.3">
      <c r="A232" s="141">
        <v>188</v>
      </c>
      <c r="B232" s="141">
        <v>0</v>
      </c>
      <c r="C232" s="141">
        <v>0.37586981494620703</v>
      </c>
      <c r="D232" s="141">
        <v>-0.443432841602657</v>
      </c>
      <c r="E232" s="141">
        <v>1.19517247149507</v>
      </c>
      <c r="F232" s="141">
        <v>7.5175884189835201E-2</v>
      </c>
      <c r="G232" s="141">
        <v>-0.37586981494620397</v>
      </c>
      <c r="H232" s="141">
        <v>-0.93223864824605196</v>
      </c>
      <c r="I232" s="141">
        <v>0.93223864824605196</v>
      </c>
      <c r="J232" s="141">
        <v>3.3596563912009103E-2</v>
      </c>
      <c r="K232" s="141">
        <v>1.77722200877594E-3</v>
      </c>
      <c r="L232" s="141">
        <v>39</v>
      </c>
    </row>
    <row r="233" spans="1:12" ht="11.25" customHeight="1" x14ac:dyDescent="0.3">
      <c r="A233" s="141">
        <v>189</v>
      </c>
      <c r="B233" s="141">
        <v>0</v>
      </c>
      <c r="C233" s="141">
        <v>0.15126990600993301</v>
      </c>
      <c r="D233" s="141">
        <v>-0.66362493389632604</v>
      </c>
      <c r="E233" s="141">
        <v>0.96616474591619195</v>
      </c>
      <c r="F233" s="141">
        <v>6.1527775299592802E-2</v>
      </c>
      <c r="G233" s="141">
        <v>-0.15126990600993101</v>
      </c>
      <c r="H233" s="141">
        <v>-0.37304752640484301</v>
      </c>
      <c r="I233" s="141">
        <v>0.37304752640484301</v>
      </c>
      <c r="J233" s="141">
        <v>2.2505061142665098E-2</v>
      </c>
      <c r="K233" s="141">
        <v>1.88471239876944E-4</v>
      </c>
      <c r="L233" s="141">
        <v>39</v>
      </c>
    </row>
    <row r="234" spans="1:12" ht="11.25" customHeight="1" x14ac:dyDescent="0.3">
      <c r="A234" s="141">
        <v>190</v>
      </c>
      <c r="B234" s="141">
        <v>0</v>
      </c>
      <c r="C234" s="141">
        <v>0.57501469353585</v>
      </c>
      <c r="D234" s="141">
        <v>-0.24311699253435001</v>
      </c>
      <c r="E234" s="141">
        <v>1.3931463796060499</v>
      </c>
      <c r="F234" s="141">
        <v>7.1796809866842101E-2</v>
      </c>
      <c r="G234" s="141">
        <v>-0.575014693535846</v>
      </c>
      <c r="H234" s="141">
        <v>-1.42398763676971</v>
      </c>
      <c r="I234" s="141">
        <v>1.42398763676971</v>
      </c>
      <c r="J234" s="141">
        <v>3.06441844752827E-2</v>
      </c>
      <c r="K234" s="141">
        <v>3.77075542040795E-3</v>
      </c>
      <c r="L234" s="141">
        <v>39</v>
      </c>
    </row>
    <row r="235" spans="1:12" ht="11.25" customHeight="1" x14ac:dyDescent="0.3">
      <c r="A235" s="141">
        <v>191</v>
      </c>
      <c r="B235" s="141">
        <v>0</v>
      </c>
      <c r="C235" s="141">
        <v>0.155805719644627</v>
      </c>
      <c r="D235" s="141">
        <v>-0.65983354681523898</v>
      </c>
      <c r="E235" s="141">
        <v>0.97144498610449403</v>
      </c>
      <c r="F235" s="141">
        <v>6.4031731345784604E-2</v>
      </c>
      <c r="G235" s="141">
        <v>-0.155805719644624</v>
      </c>
      <c r="H235" s="141">
        <v>-0.38460118527331399</v>
      </c>
      <c r="I235" s="141">
        <v>0.38460118527331399</v>
      </c>
      <c r="J235" s="141">
        <v>2.43740816830928E-2</v>
      </c>
      <c r="K235" s="141">
        <v>2.1737883069035101E-4</v>
      </c>
      <c r="L235" s="141">
        <v>39</v>
      </c>
    </row>
    <row r="236" spans="1:12" ht="11.25" customHeight="1" x14ac:dyDescent="0.3">
      <c r="A236" s="141">
        <v>192</v>
      </c>
      <c r="B236" s="141">
        <v>0</v>
      </c>
      <c r="C236" s="141">
        <v>0.353015281439716</v>
      </c>
      <c r="D236" s="141">
        <v>-0.47460520231877101</v>
      </c>
      <c r="E236" s="141">
        <v>1.1806357651982</v>
      </c>
      <c r="F236" s="141">
        <v>9.5914602917548206E-2</v>
      </c>
      <c r="G236" s="141">
        <v>-0.353015281439712</v>
      </c>
      <c r="H236" s="141">
        <v>-0.88526897875118105</v>
      </c>
      <c r="I236" s="141">
        <v>0.88526897875118105</v>
      </c>
      <c r="J236" s="141">
        <v>5.4689913809531698E-2</v>
      </c>
      <c r="K236" s="141">
        <v>2.6670706369041099E-3</v>
      </c>
      <c r="L236" s="141">
        <v>39</v>
      </c>
    </row>
    <row r="237" spans="1:12" ht="11.25" customHeight="1" x14ac:dyDescent="0.3">
      <c r="A237" s="141">
        <v>193</v>
      </c>
      <c r="B237" s="141">
        <v>0</v>
      </c>
      <c r="C237" s="141">
        <v>0.12470886720477201</v>
      </c>
      <c r="D237" s="141">
        <v>-0.68621202925531</v>
      </c>
      <c r="E237" s="141">
        <v>0.93562976366485495</v>
      </c>
      <c r="F237" s="141">
        <v>4.5958661327694099E-2</v>
      </c>
      <c r="G237" s="141">
        <v>-0.12470886720476999</v>
      </c>
      <c r="H237" s="141">
        <v>-0.30599203211832199</v>
      </c>
      <c r="I237" s="141">
        <v>0.30599203211832199</v>
      </c>
      <c r="J237" s="141">
        <v>1.2556613104757801E-2</v>
      </c>
      <c r="K237" s="143">
        <v>7.0037659029222396E-5</v>
      </c>
      <c r="L237" s="141">
        <v>39</v>
      </c>
    </row>
    <row r="238" spans="1:12" ht="11.25" customHeight="1" x14ac:dyDescent="0.3">
      <c r="A238" s="141">
        <v>194</v>
      </c>
      <c r="B238" s="141">
        <v>0</v>
      </c>
      <c r="C238" s="141">
        <v>0.121932665617124</v>
      </c>
      <c r="D238" s="141">
        <v>-0.69225561742946096</v>
      </c>
      <c r="E238" s="141">
        <v>0.93612094866370898</v>
      </c>
      <c r="F238" s="141">
        <v>5.90553197471861E-2</v>
      </c>
      <c r="G238" s="141">
        <v>-0.121932665617121</v>
      </c>
      <c r="H238" s="141">
        <v>-0.30042656190196099</v>
      </c>
      <c r="I238" s="141">
        <v>0.30042656190196099</v>
      </c>
      <c r="J238" s="141">
        <v>2.0732698071913701E-2</v>
      </c>
      <c r="K238" s="141">
        <v>1.1240413909944599E-4</v>
      </c>
      <c r="L238" s="141">
        <v>39</v>
      </c>
    </row>
    <row r="239" spans="1:12" ht="11.25" customHeight="1" x14ac:dyDescent="0.3">
      <c r="A239" s="141">
        <v>195</v>
      </c>
      <c r="B239" s="141">
        <v>0</v>
      </c>
      <c r="C239" s="141">
        <v>9.6518187458591406E-2</v>
      </c>
      <c r="D239" s="141">
        <v>-0.72093182215303298</v>
      </c>
      <c r="E239" s="141">
        <v>0.91396819707021604</v>
      </c>
      <c r="F239" s="141">
        <v>6.9756695723411394E-2</v>
      </c>
      <c r="G239" s="141">
        <v>-9.6518187458588298E-2</v>
      </c>
      <c r="H239" s="141">
        <v>-0.23880982830404099</v>
      </c>
      <c r="I239" s="141">
        <v>0.23880982830404099</v>
      </c>
      <c r="J239" s="141">
        <v>2.8927411498967999E-2</v>
      </c>
      <c r="K239" s="143">
        <v>9.9934018159939002E-5</v>
      </c>
      <c r="L239" s="141">
        <v>39</v>
      </c>
    </row>
    <row r="240" spans="1:12" ht="11.25" customHeight="1" x14ac:dyDescent="0.3">
      <c r="A240" s="141">
        <v>196</v>
      </c>
      <c r="B240" s="141">
        <v>0</v>
      </c>
      <c r="C240" s="141">
        <v>0.120961266259205</v>
      </c>
      <c r="D240" s="141">
        <v>-0.69085906926276097</v>
      </c>
      <c r="E240" s="141">
        <v>0.93278160178116998</v>
      </c>
      <c r="F240" s="141">
        <v>4.9902358239326497E-2</v>
      </c>
      <c r="G240" s="141">
        <v>-0.12096126625920101</v>
      </c>
      <c r="H240" s="141">
        <v>-0.297135058896487</v>
      </c>
      <c r="I240" s="141">
        <v>0.297135058896487</v>
      </c>
      <c r="J240" s="141">
        <v>1.4804028475016801E-2</v>
      </c>
      <c r="K240" s="143">
        <v>7.80398017261614E-5</v>
      </c>
      <c r="L240" s="141">
        <v>39</v>
      </c>
    </row>
    <row r="241" spans="1:12" ht="11.25" customHeight="1" x14ac:dyDescent="0.3">
      <c r="A241" s="141">
        <v>197</v>
      </c>
      <c r="B241" s="141">
        <v>0</v>
      </c>
      <c r="C241" s="141">
        <v>0.27234861557786599</v>
      </c>
      <c r="D241" s="141">
        <v>-0.54744967801627398</v>
      </c>
      <c r="E241" s="141">
        <v>1.09214690917201</v>
      </c>
      <c r="F241" s="141">
        <v>7.6562634208255501E-2</v>
      </c>
      <c r="G241" s="141">
        <v>-0.272348615577863</v>
      </c>
      <c r="H241" s="141">
        <v>-0.67592122802479504</v>
      </c>
      <c r="I241" s="141">
        <v>0.67592122802479504</v>
      </c>
      <c r="J241" s="141">
        <v>3.4847490409948001E-2</v>
      </c>
      <c r="K241" s="141">
        <v>9.7032855904806805E-4</v>
      </c>
      <c r="L241" s="141">
        <v>39</v>
      </c>
    </row>
    <row r="242" spans="1:12" ht="11.25" customHeight="1" x14ac:dyDescent="0.3">
      <c r="A242" s="141">
        <v>198</v>
      </c>
      <c r="B242" s="141">
        <v>0</v>
      </c>
      <c r="C242" s="141">
        <v>0.15648452458054099</v>
      </c>
      <c r="D242" s="141">
        <v>-0.66803463802040797</v>
      </c>
      <c r="E242" s="141">
        <v>0.981003687181489</v>
      </c>
      <c r="F242" s="141">
        <v>8.8726923967034799E-2</v>
      </c>
      <c r="G242" s="141">
        <v>-0.15648452458053699</v>
      </c>
      <c r="H242" s="141">
        <v>-0.39079440045029401</v>
      </c>
      <c r="I242" s="141">
        <v>0.39079440045029401</v>
      </c>
      <c r="J242" s="141">
        <v>4.6800298537664202E-2</v>
      </c>
      <c r="K242" s="141">
        <v>4.4107502650385101E-4</v>
      </c>
      <c r="L242" s="141">
        <v>39</v>
      </c>
    </row>
    <row r="243" spans="1:12" ht="11.25" customHeight="1" x14ac:dyDescent="0.3">
      <c r="A243" s="141">
        <v>199</v>
      </c>
      <c r="B243" s="141">
        <v>0</v>
      </c>
      <c r="C243" s="141">
        <v>0.35560615874509599</v>
      </c>
      <c r="D243" s="141">
        <v>-0.46090376424250401</v>
      </c>
      <c r="E243" s="141">
        <v>1.1721160817327001</v>
      </c>
      <c r="F243" s="141">
        <v>6.6844097275242001E-2</v>
      </c>
      <c r="G243" s="141">
        <v>-0.35560615874509199</v>
      </c>
      <c r="H243" s="141">
        <v>-0.87878787261638702</v>
      </c>
      <c r="I243" s="141">
        <v>0.87878787261638702</v>
      </c>
      <c r="J243" s="141">
        <v>2.6562191149216301E-2</v>
      </c>
      <c r="K243" s="141">
        <v>1.23958089987975E-3</v>
      </c>
      <c r="L243" s="141">
        <v>39</v>
      </c>
    </row>
    <row r="244" spans="1:12" ht="11.25" customHeight="1" x14ac:dyDescent="0.3">
      <c r="A244" s="141">
        <v>200</v>
      </c>
      <c r="B244" s="141">
        <v>0</v>
      </c>
      <c r="C244" s="141">
        <v>3.5149688428792299E-2</v>
      </c>
      <c r="D244" s="141">
        <v>-0.79140297031963402</v>
      </c>
      <c r="E244" s="141">
        <v>0.86170234717721805</v>
      </c>
      <c r="F244" s="141">
        <v>9.3499175202467796E-2</v>
      </c>
      <c r="G244" s="141">
        <v>-3.5149688428788697E-2</v>
      </c>
      <c r="H244" s="141">
        <v>-8.8019590267255698E-2</v>
      </c>
      <c r="I244" s="141">
        <v>8.8019590267255698E-2</v>
      </c>
      <c r="J244" s="141">
        <v>5.19700736343265E-2</v>
      </c>
      <c r="K244" s="143">
        <v>2.49827964233866E-5</v>
      </c>
      <c r="L244" s="141">
        <v>39</v>
      </c>
    </row>
    <row r="245" spans="1:12" ht="11.25" customHeight="1" x14ac:dyDescent="0.3">
      <c r="A245" s="141">
        <v>201</v>
      </c>
      <c r="B245" s="141">
        <v>0</v>
      </c>
      <c r="C245" s="141">
        <v>0.16344082670056601</v>
      </c>
      <c r="D245" s="141">
        <v>-0.64943825574289804</v>
      </c>
      <c r="E245" s="141">
        <v>0.976319909144029</v>
      </c>
      <c r="F245" s="141">
        <v>5.4182916863116597E-2</v>
      </c>
      <c r="G245" s="141">
        <v>-0.16344082670056301</v>
      </c>
      <c r="H245" s="141">
        <v>-0.40202466855361302</v>
      </c>
      <c r="I245" s="141">
        <v>0.40202466855361302</v>
      </c>
      <c r="J245" s="141">
        <v>1.7452696423901799E-2</v>
      </c>
      <c r="K245" s="141">
        <v>1.6887507314168899E-4</v>
      </c>
      <c r="L245" s="141">
        <v>39</v>
      </c>
    </row>
    <row r="246" spans="1:12" ht="11.25" customHeight="1" x14ac:dyDescent="0.3">
      <c r="A246" s="141">
        <v>202</v>
      </c>
      <c r="B246" s="141">
        <v>0</v>
      </c>
      <c r="C246" s="141">
        <v>0.248283470677858</v>
      </c>
      <c r="D246" s="141">
        <v>-0.56681720788382695</v>
      </c>
      <c r="E246" s="141">
        <v>1.0633841492395399</v>
      </c>
      <c r="F246" s="141">
        <v>6.2229982812128201E-2</v>
      </c>
      <c r="G246" s="141">
        <v>-0.248283470677855</v>
      </c>
      <c r="H246" s="141">
        <v>-0.61245506714067899</v>
      </c>
      <c r="I246" s="141">
        <v>0.61245506714067899</v>
      </c>
      <c r="J246" s="141">
        <v>2.30216864509914E-2</v>
      </c>
      <c r="K246" s="141">
        <v>5.1993823304060998E-4</v>
      </c>
      <c r="L246" s="141">
        <v>39</v>
      </c>
    </row>
    <row r="247" spans="1:12" ht="11.25" customHeight="1" x14ac:dyDescent="0.3">
      <c r="A247" s="141">
        <v>203</v>
      </c>
      <c r="B247" s="141">
        <v>0</v>
      </c>
      <c r="C247" s="141">
        <v>0.31858013956613701</v>
      </c>
      <c r="D247" s="141">
        <v>-0.49656712271397802</v>
      </c>
      <c r="E247" s="141">
        <v>1.13372740184625</v>
      </c>
      <c r="F247" s="141">
        <v>6.2387828329089297E-2</v>
      </c>
      <c r="G247" s="141">
        <v>-0.31858013956613401</v>
      </c>
      <c r="H247" s="141">
        <v>-0.785906924046188</v>
      </c>
      <c r="I247" s="141">
        <v>0.785906924046188</v>
      </c>
      <c r="J247" s="141">
        <v>2.3138622965063999E-2</v>
      </c>
      <c r="K247" s="141">
        <v>8.6059313880736902E-4</v>
      </c>
      <c r="L247" s="141">
        <v>39</v>
      </c>
    </row>
    <row r="248" spans="1:12" ht="11.25" customHeight="1" x14ac:dyDescent="0.3">
      <c r="A248" s="141">
        <v>204</v>
      </c>
      <c r="B248" s="141">
        <v>0</v>
      </c>
      <c r="C248" s="141">
        <v>0.35586512544413501</v>
      </c>
      <c r="D248" s="141">
        <v>-0.47200362041523602</v>
      </c>
      <c r="E248" s="141">
        <v>1.1837338713035099</v>
      </c>
      <c r="F248" s="141">
        <v>9.6467947504929499E-2</v>
      </c>
      <c r="G248" s="141">
        <v>-0.35586512544413001</v>
      </c>
      <c r="H248" s="141">
        <v>-0.89271450242177997</v>
      </c>
      <c r="I248" s="141">
        <v>0.89271450242177997</v>
      </c>
      <c r="J248" s="141">
        <v>5.5322761379280397E-2</v>
      </c>
      <c r="K248" s="141">
        <v>2.7453432797419201E-3</v>
      </c>
      <c r="L248" s="141">
        <v>39</v>
      </c>
    </row>
    <row r="249" spans="1:12" ht="11.25" customHeight="1" x14ac:dyDescent="0.3">
      <c r="A249" s="141">
        <v>205</v>
      </c>
      <c r="B249" s="141">
        <v>0</v>
      </c>
      <c r="C249" s="141">
        <v>9.9392042586169793E-2</v>
      </c>
      <c r="D249" s="141">
        <v>-0.71348140994236797</v>
      </c>
      <c r="E249" s="141">
        <v>0.912265495114708</v>
      </c>
      <c r="F249" s="141">
        <v>5.41610354101692E-2</v>
      </c>
      <c r="G249" s="141">
        <v>-9.9392042586167198E-2</v>
      </c>
      <c r="H249" s="141">
        <v>-0.24447848931954</v>
      </c>
      <c r="I249" s="141">
        <v>0.24447848931954</v>
      </c>
      <c r="J249" s="141">
        <v>1.7438602932239599E-2</v>
      </c>
      <c r="K249" s="143">
        <v>6.2399969417880995E-5</v>
      </c>
      <c r="L249" s="141">
        <v>39</v>
      </c>
    </row>
    <row r="250" spans="1:12" ht="11.25" customHeight="1" x14ac:dyDescent="0.3">
      <c r="A250" s="141">
        <v>206</v>
      </c>
      <c r="B250" s="141">
        <v>0</v>
      </c>
      <c r="C250" s="141">
        <v>0.1814026467257</v>
      </c>
      <c r="D250" s="141">
        <v>-0.64116174871784004</v>
      </c>
      <c r="E250" s="141">
        <v>1.0039670421692399</v>
      </c>
      <c r="F250" s="141">
        <v>8.3895925008462602E-2</v>
      </c>
      <c r="G250" s="141">
        <v>-0.181402646725697</v>
      </c>
      <c r="H250" s="141">
        <v>-0.45184980058181001</v>
      </c>
      <c r="I250" s="141">
        <v>0.45184980058181001</v>
      </c>
      <c r="J250" s="141">
        <v>4.18426812633396E-2</v>
      </c>
      <c r="K250" s="141">
        <v>5.2447157249008701E-4</v>
      </c>
      <c r="L250" s="141">
        <v>39</v>
      </c>
    </row>
    <row r="251" spans="1:12" ht="11.25" customHeight="1" x14ac:dyDescent="0.3">
      <c r="A251" s="141">
        <v>207</v>
      </c>
      <c r="B251" s="141">
        <v>0</v>
      </c>
      <c r="C251" s="141">
        <v>9.8825735853706104E-2</v>
      </c>
      <c r="D251" s="141">
        <v>-0.71530921538178105</v>
      </c>
      <c r="E251" s="141">
        <v>0.91296068708919298</v>
      </c>
      <c r="F251" s="141">
        <v>5.8864569791168803E-2</v>
      </c>
      <c r="G251" s="141">
        <v>-9.8825735853702301E-2</v>
      </c>
      <c r="H251" s="141">
        <v>-0.243477406551737</v>
      </c>
      <c r="I251" s="141">
        <v>0.243477406551737</v>
      </c>
      <c r="J251" s="141">
        <v>2.05989802534279E-2</v>
      </c>
      <c r="K251" s="143">
        <v>7.3342140760743193E-5</v>
      </c>
      <c r="L251" s="141">
        <v>39</v>
      </c>
    </row>
    <row r="252" spans="1:12" ht="11.25" customHeight="1" x14ac:dyDescent="0.3">
      <c r="A252" s="141">
        <v>208</v>
      </c>
      <c r="B252" s="141">
        <v>0</v>
      </c>
      <c r="C252" s="141">
        <v>3.4091269395279102E-2</v>
      </c>
      <c r="D252" s="141">
        <v>-0.79035883895888503</v>
      </c>
      <c r="E252" s="141">
        <v>0.85854137774944395</v>
      </c>
      <c r="F252" s="141">
        <v>8.8560563769495199E-2</v>
      </c>
      <c r="G252" s="141">
        <v>-3.4091269395274702E-2</v>
      </c>
      <c r="H252" s="141">
        <v>-8.5129517358527695E-2</v>
      </c>
      <c r="I252" s="141">
        <v>8.5129517358527695E-2</v>
      </c>
      <c r="J252" s="141">
        <v>4.6624964882808602E-2</v>
      </c>
      <c r="K252" s="143">
        <v>2.08480847234003E-5</v>
      </c>
      <c r="L252" s="141">
        <v>39</v>
      </c>
    </row>
    <row r="253" spans="1:12" ht="11.25" customHeight="1" x14ac:dyDescent="0.3">
      <c r="A253" s="141">
        <v>209</v>
      </c>
      <c r="B253" s="141">
        <v>0</v>
      </c>
      <c r="C253" s="141">
        <v>0.17108636096137</v>
      </c>
      <c r="D253" s="141">
        <v>-0.64138291224547705</v>
      </c>
      <c r="E253" s="141">
        <v>0.98355563416821601</v>
      </c>
      <c r="F253" s="141">
        <v>5.2566749883993798E-2</v>
      </c>
      <c r="G253" s="141">
        <v>-0.17108636096136701</v>
      </c>
      <c r="H253" s="141">
        <v>-0.42061135287842999</v>
      </c>
      <c r="I253" s="141">
        <v>0.42061135287842999</v>
      </c>
      <c r="J253" s="141">
        <v>1.6427066862979602E-2</v>
      </c>
      <c r="K253" s="141">
        <v>1.73806700846476E-4</v>
      </c>
      <c r="L253" s="141">
        <v>39</v>
      </c>
    </row>
    <row r="254" spans="1:12" ht="11.25" customHeight="1" x14ac:dyDescent="0.3">
      <c r="A254" s="141">
        <v>210</v>
      </c>
      <c r="B254" s="141">
        <v>0</v>
      </c>
      <c r="C254" s="141">
        <v>0.286626560115609</v>
      </c>
      <c r="D254" s="141">
        <v>-0.54480641555446696</v>
      </c>
      <c r="E254" s="141">
        <v>1.11805953578568</v>
      </c>
      <c r="F254" s="141">
        <v>0.10410529624663099</v>
      </c>
      <c r="G254" s="141">
        <v>-0.286626560115605</v>
      </c>
      <c r="H254" s="141">
        <v>-0.72251524000909395</v>
      </c>
      <c r="I254" s="141">
        <v>0.72251524000909395</v>
      </c>
      <c r="J254" s="141">
        <v>6.4429301238418002E-2</v>
      </c>
      <c r="K254" s="141">
        <v>2.1147153244730202E-3</v>
      </c>
      <c r="L254" s="141">
        <v>39</v>
      </c>
    </row>
    <row r="255" spans="1:12" ht="11.25" customHeight="1" x14ac:dyDescent="0.3">
      <c r="A255" s="141">
        <v>211</v>
      </c>
      <c r="B255" s="141">
        <v>0</v>
      </c>
      <c r="C255" s="141">
        <v>8.6868007236308206E-2</v>
      </c>
      <c r="D255" s="141">
        <v>-0.73003179387339301</v>
      </c>
      <c r="E255" s="141">
        <v>0.90376780834601</v>
      </c>
      <c r="F255" s="141">
        <v>6.8066746012234294E-2</v>
      </c>
      <c r="G255" s="141">
        <v>-8.6868007236304903E-2</v>
      </c>
      <c r="H255" s="141">
        <v>-0.21477982900964401</v>
      </c>
      <c r="I255" s="141">
        <v>0.21477982900964401</v>
      </c>
      <c r="J255" s="141">
        <v>2.75427786047285E-2</v>
      </c>
      <c r="K255" s="143">
        <v>7.6855563062971704E-5</v>
      </c>
      <c r="L255" s="141">
        <v>39</v>
      </c>
    </row>
    <row r="256" spans="1:12" ht="11.25" customHeight="1" x14ac:dyDescent="0.3">
      <c r="A256" s="141">
        <v>212</v>
      </c>
      <c r="B256" s="141">
        <v>0</v>
      </c>
      <c r="C256" s="141">
        <v>0.12670899365395499</v>
      </c>
      <c r="D256" s="141">
        <v>-0.68572510249447804</v>
      </c>
      <c r="E256" s="141">
        <v>0.93914308980238903</v>
      </c>
      <c r="F256" s="141">
        <v>5.2425738755753098E-2</v>
      </c>
      <c r="G256" s="141">
        <v>-0.126708993653952</v>
      </c>
      <c r="H256" s="141">
        <v>-0.31149681705558901</v>
      </c>
      <c r="I256" s="141">
        <v>0.31149681705558901</v>
      </c>
      <c r="J256" s="141">
        <v>1.6339053343081E-2</v>
      </c>
      <c r="K256" s="143">
        <v>9.4806860766574595E-5</v>
      </c>
      <c r="L256" s="141">
        <v>39</v>
      </c>
    </row>
    <row r="257" spans="1:12" ht="11.25" customHeight="1" x14ac:dyDescent="0.3">
      <c r="A257" s="141">
        <v>213</v>
      </c>
      <c r="B257" s="141">
        <v>0</v>
      </c>
      <c r="C257" s="141">
        <v>0.268886956145448</v>
      </c>
      <c r="D257" s="141">
        <v>-0.56262701893561995</v>
      </c>
      <c r="E257" s="141">
        <v>1.1004009312265199</v>
      </c>
      <c r="F257" s="141">
        <v>0.104272726102042</v>
      </c>
      <c r="G257" s="141">
        <v>-0.268886956145446</v>
      </c>
      <c r="H257" s="141">
        <v>-0.67787319345094399</v>
      </c>
      <c r="I257" s="141">
        <v>0.67787319345094399</v>
      </c>
      <c r="J257" s="141">
        <v>6.4636707845359201E-2</v>
      </c>
      <c r="K257" s="141">
        <v>1.8678711090052099E-3</v>
      </c>
      <c r="L257" s="141">
        <v>39</v>
      </c>
    </row>
    <row r="258" spans="1:12" ht="11.25" customHeight="1" x14ac:dyDescent="0.3">
      <c r="A258" s="141">
        <v>214</v>
      </c>
      <c r="B258" s="141">
        <v>0</v>
      </c>
      <c r="C258" s="141">
        <v>5.7027716404661997E-2</v>
      </c>
      <c r="D258" s="141">
        <v>-0.75922437168404899</v>
      </c>
      <c r="E258" s="141">
        <v>0.87327980449337295</v>
      </c>
      <c r="F258" s="141">
        <v>6.6023423958857602E-2</v>
      </c>
      <c r="G258" s="141">
        <v>-5.7027716404659E-2</v>
      </c>
      <c r="H258" s="141">
        <v>-0.140882227223563</v>
      </c>
      <c r="I258" s="141">
        <v>0.140882227223563</v>
      </c>
      <c r="J258" s="141">
        <v>2.5913964444695899E-2</v>
      </c>
      <c r="K258" s="143">
        <v>3.1059898878254499E-5</v>
      </c>
      <c r="L258" s="141">
        <v>39</v>
      </c>
    </row>
    <row r="259" spans="1:12" ht="11.25" customHeight="1" x14ac:dyDescent="0.3">
      <c r="A259" s="141">
        <v>215</v>
      </c>
      <c r="B259" s="141">
        <v>0</v>
      </c>
      <c r="C259" s="141">
        <v>0.330771790405676</v>
      </c>
      <c r="D259" s="141">
        <v>-0.48494049083513102</v>
      </c>
      <c r="E259" s="141">
        <v>1.1464840716464799</v>
      </c>
      <c r="F259" s="141">
        <v>6.4272191415902305E-2</v>
      </c>
      <c r="G259" s="141">
        <v>-0.33077179040567201</v>
      </c>
      <c r="H259" s="141">
        <v>-0.81657581177272398</v>
      </c>
      <c r="I259" s="141">
        <v>0.81657581177272398</v>
      </c>
      <c r="J259" s="141">
        <v>2.45574906973305E-2</v>
      </c>
      <c r="K259" s="141">
        <v>9.8747568683921704E-4</v>
      </c>
      <c r="L259" s="141">
        <v>39</v>
      </c>
    </row>
    <row r="260" spans="1:12" ht="11.25" customHeight="1" x14ac:dyDescent="0.3">
      <c r="A260" s="141">
        <v>216</v>
      </c>
      <c r="B260" s="141">
        <v>0</v>
      </c>
      <c r="C260" s="141">
        <v>0.48308946880489101</v>
      </c>
      <c r="D260" s="141">
        <v>-0.34600334753170497</v>
      </c>
      <c r="E260" s="141">
        <v>1.3121822851414899</v>
      </c>
      <c r="F260" s="141">
        <v>9.9153459139150593E-2</v>
      </c>
      <c r="G260" s="141">
        <v>-0.48308946880488801</v>
      </c>
      <c r="H260" s="141">
        <v>-1.2138745336277099</v>
      </c>
      <c r="I260" s="141">
        <v>1.2138745336277099</v>
      </c>
      <c r="J260" s="141">
        <v>5.8445827565474798E-2</v>
      </c>
      <c r="K260" s="141">
        <v>5.3803047965549303E-3</v>
      </c>
      <c r="L260" s="141">
        <v>39</v>
      </c>
    </row>
    <row r="261" spans="1:12" ht="11.25" customHeight="1" x14ac:dyDescent="0.3">
      <c r="A261" s="141">
        <v>217</v>
      </c>
      <c r="B261" s="141">
        <v>0</v>
      </c>
      <c r="C261" s="141">
        <v>-4.7826648567998599E-2</v>
      </c>
      <c r="D261" s="141">
        <v>-0.864248481746137</v>
      </c>
      <c r="E261" s="141">
        <v>0.76859518461013998</v>
      </c>
      <c r="F261" s="141">
        <v>6.6564821414059297E-2</v>
      </c>
      <c r="G261" s="141">
        <v>4.7826648568001499E-2</v>
      </c>
      <c r="H261" s="141">
        <v>0.11817764385489</v>
      </c>
      <c r="I261" s="141">
        <v>0.11817764385489</v>
      </c>
      <c r="J261" s="141">
        <v>2.6340700173454301E-2</v>
      </c>
      <c r="K261" s="143">
        <v>2.2225013393450501E-5</v>
      </c>
      <c r="L261" s="141">
        <v>39</v>
      </c>
    </row>
    <row r="262" spans="1:12" ht="11.25" customHeight="1" x14ac:dyDescent="0.3">
      <c r="A262" s="141">
        <v>218</v>
      </c>
      <c r="B262" s="141">
        <v>0</v>
      </c>
      <c r="C262" s="141">
        <v>7.6053313125814301E-2</v>
      </c>
      <c r="D262" s="141">
        <v>-0.74987254007103898</v>
      </c>
      <c r="E262" s="141">
        <v>0.90197916632266695</v>
      </c>
      <c r="F262" s="141">
        <v>9.2053314589452997E-2</v>
      </c>
      <c r="G262" s="141">
        <v>-7.6053313125811303E-2</v>
      </c>
      <c r="H262" s="141">
        <v>-0.19028782249809001</v>
      </c>
      <c r="I262" s="141">
        <v>0.19028782249809001</v>
      </c>
      <c r="J262" s="141">
        <v>5.0375182712744E-2</v>
      </c>
      <c r="K262" s="141">
        <v>1.12989386349847E-4</v>
      </c>
      <c r="L262" s="141">
        <v>39</v>
      </c>
    </row>
    <row r="263" spans="1:12" ht="11.25" customHeight="1" x14ac:dyDescent="0.3">
      <c r="A263" s="141">
        <v>219</v>
      </c>
      <c r="B263" s="141">
        <v>0</v>
      </c>
      <c r="C263" s="141">
        <v>0.22706150408558501</v>
      </c>
      <c r="D263" s="141">
        <v>-0.58839400163720501</v>
      </c>
      <c r="E263" s="141">
        <v>1.04251700980838</v>
      </c>
      <c r="F263" s="141">
        <v>6.3422612781674104E-2</v>
      </c>
      <c r="G263" s="141">
        <v>-0.22706150408558201</v>
      </c>
      <c r="H263" s="141">
        <v>-0.56036117067560098</v>
      </c>
      <c r="I263" s="141">
        <v>0.56036117067560098</v>
      </c>
      <c r="J263" s="141">
        <v>2.3912557724776299E-2</v>
      </c>
      <c r="K263" s="141">
        <v>4.5250611495526599E-4</v>
      </c>
      <c r="L263" s="141">
        <v>39</v>
      </c>
    </row>
    <row r="264" spans="1:12" ht="11.25" customHeight="1" x14ac:dyDescent="0.3">
      <c r="A264" s="141">
        <v>220</v>
      </c>
      <c r="B264" s="141">
        <v>0</v>
      </c>
      <c r="C264" s="141">
        <v>0.19230981610907599</v>
      </c>
      <c r="D264" s="141">
        <v>-0.62080096468137502</v>
      </c>
      <c r="E264" s="141">
        <v>1.00542059689953</v>
      </c>
      <c r="F264" s="141">
        <v>5.5076033752899101E-2</v>
      </c>
      <c r="G264" s="141">
        <v>-0.19230981610907399</v>
      </c>
      <c r="H264" s="141">
        <v>-0.47317506163502299</v>
      </c>
      <c r="I264" s="141">
        <v>0.47317506163502299</v>
      </c>
      <c r="J264" s="141">
        <v>1.8032796737158598E-2</v>
      </c>
      <c r="K264" s="141">
        <v>2.4185823418715899E-4</v>
      </c>
      <c r="L264" s="141">
        <v>39</v>
      </c>
    </row>
    <row r="265" spans="1:12" ht="11.25" customHeight="1" x14ac:dyDescent="0.3">
      <c r="A265" s="141">
        <v>221</v>
      </c>
      <c r="B265" s="141">
        <v>0</v>
      </c>
      <c r="C265" s="141">
        <v>0.33404333592245</v>
      </c>
      <c r="D265" s="141">
        <v>-0.48142311932496501</v>
      </c>
      <c r="E265" s="141">
        <v>1.14950979116987</v>
      </c>
      <c r="F265" s="141">
        <v>6.3459067528135002E-2</v>
      </c>
      <c r="G265" s="141">
        <v>-0.334043335922448</v>
      </c>
      <c r="H265" s="141">
        <v>-0.82439140080242301</v>
      </c>
      <c r="I265" s="141">
        <v>0.82439140080242301</v>
      </c>
      <c r="J265" s="141">
        <v>2.3940055070629102E-2</v>
      </c>
      <c r="K265" s="141">
        <v>9.8054298948929003E-4</v>
      </c>
      <c r="L265" s="141">
        <v>39</v>
      </c>
    </row>
    <row r="266" spans="1:12" ht="11.25" customHeight="1" x14ac:dyDescent="0.3">
      <c r="A266" s="141">
        <v>222</v>
      </c>
      <c r="B266" s="141">
        <v>0</v>
      </c>
      <c r="C266" s="141">
        <v>0.38858818313980498</v>
      </c>
      <c r="D266" s="141">
        <v>-0.42748293829213602</v>
      </c>
      <c r="E266" s="141">
        <v>1.20465930457175</v>
      </c>
      <c r="F266" s="141">
        <v>6.5441428469258406E-2</v>
      </c>
      <c r="G266" s="141">
        <v>-0.38858818313980198</v>
      </c>
      <c r="H266" s="141">
        <v>-0.95975071473035101</v>
      </c>
      <c r="I266" s="141">
        <v>0.95975071473035101</v>
      </c>
      <c r="J266" s="141">
        <v>2.5459115648374501E-2</v>
      </c>
      <c r="K266" s="141">
        <v>1.41550437941594E-3</v>
      </c>
      <c r="L266" s="141">
        <v>39</v>
      </c>
    </row>
    <row r="267" spans="1:12" ht="11.25" customHeight="1" x14ac:dyDescent="0.3">
      <c r="A267" s="141">
        <v>223</v>
      </c>
      <c r="B267" s="141">
        <v>0</v>
      </c>
      <c r="C267" s="141">
        <v>9.9544690304132197E-2</v>
      </c>
      <c r="D267" s="141">
        <v>-0.71463944205101504</v>
      </c>
      <c r="E267" s="141">
        <v>0.91372882265927902</v>
      </c>
      <c r="F267" s="141">
        <v>5.9040495787180701E-2</v>
      </c>
      <c r="G267" s="141">
        <v>-9.9544690304129602E-2</v>
      </c>
      <c r="H267" s="141">
        <v>-0.245264138200736</v>
      </c>
      <c r="I267" s="141">
        <v>0.245264138200736</v>
      </c>
      <c r="J267" s="141">
        <v>2.07222908092221E-2</v>
      </c>
      <c r="K267" s="143">
        <v>7.4877455370866294E-5</v>
      </c>
      <c r="L267" s="141">
        <v>39</v>
      </c>
    </row>
    <row r="268" spans="1:12" ht="11.25" customHeight="1" x14ac:dyDescent="0.3">
      <c r="A268" s="141">
        <v>224</v>
      </c>
      <c r="B268" s="141">
        <v>0</v>
      </c>
      <c r="C268" s="141">
        <v>0.106333899973356</v>
      </c>
      <c r="D268" s="141">
        <v>-0.707707726611574</v>
      </c>
      <c r="E268" s="141">
        <v>0.92037552655828703</v>
      </c>
      <c r="F268" s="141">
        <v>5.85293134780508E-2</v>
      </c>
      <c r="G268" s="141">
        <v>-0.106333899973354</v>
      </c>
      <c r="H268" s="141">
        <v>-0.26194401785141802</v>
      </c>
      <c r="I268" s="141">
        <v>0.26194401785141802</v>
      </c>
      <c r="J268" s="141">
        <v>2.0365010236685101E-2</v>
      </c>
      <c r="K268" s="143">
        <v>8.3905106358597294E-5</v>
      </c>
      <c r="L268" s="141">
        <v>39</v>
      </c>
    </row>
    <row r="269" spans="1:12" ht="11.25" customHeight="1" x14ac:dyDescent="0.3">
      <c r="A269" s="141">
        <v>225</v>
      </c>
      <c r="B269" s="141">
        <v>0</v>
      </c>
      <c r="C269" s="141">
        <v>7.4678542498642003E-2</v>
      </c>
      <c r="D269" s="141">
        <v>-0.74494549390208897</v>
      </c>
      <c r="E269" s="141">
        <v>0.89430257889937304</v>
      </c>
      <c r="F269" s="141">
        <v>7.6077863527149694E-2</v>
      </c>
      <c r="G269" s="141">
        <v>-7.4678542498638298E-2</v>
      </c>
      <c r="H269" s="141">
        <v>-0.18529674920259301</v>
      </c>
      <c r="I269" s="141">
        <v>0.18529674920259301</v>
      </c>
      <c r="J269" s="141">
        <v>3.4407600609817499E-2</v>
      </c>
      <c r="K269" s="143">
        <v>7.1969291776054897E-5</v>
      </c>
      <c r="L269" s="141">
        <v>39</v>
      </c>
    </row>
    <row r="270" spans="1:12" ht="11.25" customHeight="1" x14ac:dyDescent="0.3">
      <c r="A270" s="141">
        <v>226</v>
      </c>
      <c r="B270" s="141">
        <v>0</v>
      </c>
      <c r="C270" s="141">
        <v>-2.9820193654331899E-2</v>
      </c>
      <c r="D270" s="141">
        <v>-0.84457736511636305</v>
      </c>
      <c r="E270" s="141">
        <v>0.784936977807699</v>
      </c>
      <c r="F270" s="141">
        <v>6.1053720088795303E-2</v>
      </c>
      <c r="G270" s="141">
        <v>2.98201936543343E-2</v>
      </c>
      <c r="H270" s="141">
        <v>7.3526748139203693E-2</v>
      </c>
      <c r="I270" s="141">
        <v>7.3526748139203693E-2</v>
      </c>
      <c r="J270" s="141">
        <v>2.2159606039702E-2</v>
      </c>
      <c r="K270" s="143">
        <v>7.2066902781030996E-6</v>
      </c>
      <c r="L270" s="141">
        <v>39</v>
      </c>
    </row>
    <row r="271" spans="1:12" ht="11.25" customHeight="1" x14ac:dyDescent="0.3">
      <c r="A271" s="141">
        <v>227</v>
      </c>
      <c r="B271" s="141">
        <v>0</v>
      </c>
      <c r="C271" s="141">
        <v>-1.9131096117542601E-2</v>
      </c>
      <c r="D271" s="141">
        <v>-0.83332893978181499</v>
      </c>
      <c r="E271" s="141">
        <v>0.79506674754673001</v>
      </c>
      <c r="F271" s="141">
        <v>5.9089451091938597E-2</v>
      </c>
      <c r="G271" s="141">
        <v>1.9131096117546601E-2</v>
      </c>
      <c r="H271" s="141">
        <v>4.7137161747027E-2</v>
      </c>
      <c r="I271" s="141">
        <v>4.7137161747027E-2</v>
      </c>
      <c r="J271" s="141">
        <v>2.07566701495965E-2</v>
      </c>
      <c r="K271" s="143">
        <v>2.7704160743998799E-6</v>
      </c>
      <c r="L271" s="141">
        <v>39</v>
      </c>
    </row>
    <row r="272" spans="1:12" ht="11.25" customHeight="1" x14ac:dyDescent="0.3">
      <c r="A272" s="141">
        <v>228</v>
      </c>
      <c r="B272" s="141">
        <v>0</v>
      </c>
      <c r="C272" s="141">
        <v>0.42594337430238299</v>
      </c>
      <c r="D272" s="141">
        <v>-0.41086963062840398</v>
      </c>
      <c r="E272" s="141">
        <v>1.26275637923317</v>
      </c>
      <c r="F272" s="141">
        <v>0.114728485474217</v>
      </c>
      <c r="G272" s="141">
        <v>-0.42594337430238099</v>
      </c>
      <c r="H272" s="141">
        <v>-1.08171787958306</v>
      </c>
      <c r="I272" s="141">
        <v>1.08171787958306</v>
      </c>
      <c r="J272" s="141">
        <v>7.8249269818261399E-2</v>
      </c>
      <c r="K272" s="141">
        <v>5.8431347025058502E-3</v>
      </c>
      <c r="L272" s="141">
        <v>39</v>
      </c>
    </row>
    <row r="273" spans="1:12" ht="11.25" customHeight="1" x14ac:dyDescent="0.3">
      <c r="A273" s="141">
        <v>229</v>
      </c>
      <c r="B273" s="141">
        <v>0</v>
      </c>
      <c r="C273" s="141">
        <v>0.22408511706415901</v>
      </c>
      <c r="D273" s="141">
        <v>-0.58880731163295097</v>
      </c>
      <c r="E273" s="141">
        <v>1.03697754576127</v>
      </c>
      <c r="F273" s="141">
        <v>5.4234754281839E-2</v>
      </c>
      <c r="G273" s="141">
        <v>-0.22408511706415701</v>
      </c>
      <c r="H273" s="141">
        <v>-0.551204239706231</v>
      </c>
      <c r="I273" s="141">
        <v>0.551204239706231</v>
      </c>
      <c r="J273" s="141">
        <v>1.7486106788441199E-2</v>
      </c>
      <c r="K273" s="141">
        <v>3.1807578192784698E-4</v>
      </c>
      <c r="L273" s="141">
        <v>39</v>
      </c>
    </row>
    <row r="274" spans="1:12" ht="11.25" customHeight="1" x14ac:dyDescent="0.3">
      <c r="A274" s="141">
        <v>230</v>
      </c>
      <c r="B274" s="141">
        <v>0</v>
      </c>
      <c r="C274" s="141">
        <v>0.138537705042764</v>
      </c>
      <c r="D274" s="141">
        <v>-0.67384149731614096</v>
      </c>
      <c r="E274" s="141">
        <v>0.95091690740166901</v>
      </c>
      <c r="F274" s="141">
        <v>5.2204942256178201E-2</v>
      </c>
      <c r="G274" s="141">
        <v>-0.138537705042761</v>
      </c>
      <c r="H274" s="141">
        <v>-0.34055232132832802</v>
      </c>
      <c r="I274" s="141">
        <v>0.34055232132832802</v>
      </c>
      <c r="J274" s="141">
        <v>1.6201715883855099E-2</v>
      </c>
      <c r="K274" s="141">
        <v>1.1235016634835099E-4</v>
      </c>
      <c r="L274" s="141">
        <v>39</v>
      </c>
    </row>
    <row r="275" spans="1:12" ht="11.25" customHeight="1" x14ac:dyDescent="0.3">
      <c r="A275" s="141">
        <v>231</v>
      </c>
      <c r="B275" s="141">
        <v>0</v>
      </c>
      <c r="C275" s="141">
        <v>0.31254654053136399</v>
      </c>
      <c r="D275" s="141">
        <v>-0.508626171835865</v>
      </c>
      <c r="E275" s="141">
        <v>1.13371925289859</v>
      </c>
      <c r="F275" s="141">
        <v>8.0287072921893604E-2</v>
      </c>
      <c r="G275" s="141">
        <v>-0.312546540531359</v>
      </c>
      <c r="H275" s="141">
        <v>-0.777084704238024</v>
      </c>
      <c r="I275" s="141">
        <v>0.777084704238024</v>
      </c>
      <c r="J275" s="141">
        <v>3.83203107540461E-2</v>
      </c>
      <c r="K275" s="141">
        <v>1.41542342327935E-3</v>
      </c>
      <c r="L275" s="141">
        <v>39</v>
      </c>
    </row>
    <row r="276" spans="1:12" ht="11.25" customHeight="1" x14ac:dyDescent="0.3">
      <c r="A276" s="141">
        <v>232</v>
      </c>
      <c r="B276" s="141">
        <v>0</v>
      </c>
      <c r="C276" s="141">
        <v>3.0222211164516701E-2</v>
      </c>
      <c r="D276" s="141">
        <v>-0.78819379293803404</v>
      </c>
      <c r="E276" s="141">
        <v>0.84863821526706795</v>
      </c>
      <c r="F276" s="141">
        <v>7.2631270760929401E-2</v>
      </c>
      <c r="G276" s="141">
        <v>-3.0222211164514401E-2</v>
      </c>
      <c r="H276" s="141">
        <v>-7.4871074883498104E-2</v>
      </c>
      <c r="I276" s="141">
        <v>7.4871074883498104E-2</v>
      </c>
      <c r="J276" s="141">
        <v>3.1360650170856298E-2</v>
      </c>
      <c r="K276" s="143">
        <v>1.06758426705896E-5</v>
      </c>
      <c r="L276" s="141">
        <v>39</v>
      </c>
    </row>
    <row r="277" spans="1:12" ht="11.25" customHeight="1" x14ac:dyDescent="0.3">
      <c r="A277" s="141">
        <v>233</v>
      </c>
      <c r="B277" s="141">
        <v>0</v>
      </c>
      <c r="C277" s="141">
        <v>0.202022986821804</v>
      </c>
      <c r="D277" s="141">
        <v>-0.62587107197160896</v>
      </c>
      <c r="E277" s="141">
        <v>1.02991704561522</v>
      </c>
      <c r="F277" s="141">
        <v>9.6524197894430494E-2</v>
      </c>
      <c r="G277" s="141">
        <v>-0.202022986821801</v>
      </c>
      <c r="H277" s="141">
        <v>-0.50680720838621196</v>
      </c>
      <c r="I277" s="141">
        <v>0.50680720838621196</v>
      </c>
      <c r="J277" s="141">
        <v>5.5387297512527897E-2</v>
      </c>
      <c r="K277" s="141">
        <v>8.8591700742675903E-4</v>
      </c>
      <c r="L277" s="141">
        <v>39</v>
      </c>
    </row>
    <row r="278" spans="1:12" ht="11.25" customHeight="1" x14ac:dyDescent="0.3">
      <c r="A278" s="141">
        <v>234</v>
      </c>
      <c r="B278" s="141">
        <v>0</v>
      </c>
      <c r="C278" s="141">
        <v>0.15025631678552601</v>
      </c>
      <c r="D278" s="141">
        <v>-0.66122181158730298</v>
      </c>
      <c r="E278" s="141">
        <v>0.96173444515835504</v>
      </c>
      <c r="F278" s="141">
        <v>4.8439255978252799E-2</v>
      </c>
      <c r="G278" s="141">
        <v>-0.15025631678552301</v>
      </c>
      <c r="H278" s="141">
        <v>-0.36893670336819001</v>
      </c>
      <c r="I278" s="141">
        <v>0.36893670336819001</v>
      </c>
      <c r="J278" s="141">
        <v>1.3948666801556601E-2</v>
      </c>
      <c r="K278" s="141">
        <v>1.13262978929034E-4</v>
      </c>
      <c r="L278" s="141">
        <v>39</v>
      </c>
    </row>
    <row r="279" spans="1:12" ht="11.25" customHeight="1" x14ac:dyDescent="0.3">
      <c r="A279" s="141">
        <v>235</v>
      </c>
      <c r="B279" s="141">
        <v>0</v>
      </c>
      <c r="C279" s="141">
        <v>0.33042351882674598</v>
      </c>
      <c r="D279" s="141">
        <v>-0.49252101235451601</v>
      </c>
      <c r="E279" s="141">
        <v>1.1533680500080099</v>
      </c>
      <c r="F279" s="141">
        <v>8.4856021122004702E-2</v>
      </c>
      <c r="G279" s="141">
        <v>-0.33042351882674298</v>
      </c>
      <c r="H279" s="141">
        <v>-0.82345490301373903</v>
      </c>
      <c r="I279" s="141">
        <v>0.82345490301373903</v>
      </c>
      <c r="J279" s="141">
        <v>4.28058475534491E-2</v>
      </c>
      <c r="K279" s="141">
        <v>1.7837491608618001E-3</v>
      </c>
      <c r="L279" s="141">
        <v>39</v>
      </c>
    </row>
    <row r="280" spans="1:12" ht="11.25" customHeight="1" x14ac:dyDescent="0.3">
      <c r="A280" s="141">
        <v>236</v>
      </c>
      <c r="B280" s="141">
        <v>0</v>
      </c>
      <c r="C280" s="141">
        <v>6.0529850503183699E-2</v>
      </c>
      <c r="D280" s="141">
        <v>-0.75421226811778197</v>
      </c>
      <c r="E280" s="141">
        <v>0.87527196912414995</v>
      </c>
      <c r="F280" s="141">
        <v>6.1001667749150203E-2</v>
      </c>
      <c r="G280" s="141">
        <v>-6.0529850503180903E-2</v>
      </c>
      <c r="H280" s="141">
        <v>-0.14924373650029099</v>
      </c>
      <c r="I280" s="141">
        <v>0.14924373650029099</v>
      </c>
      <c r="J280" s="141">
        <v>2.2121837083508698E-2</v>
      </c>
      <c r="K280" s="143">
        <v>2.96401056615552E-5</v>
      </c>
      <c r="L280" s="141">
        <v>39</v>
      </c>
    </row>
    <row r="281" spans="1:12" ht="11.25" customHeight="1" x14ac:dyDescent="0.3">
      <c r="A281" s="141">
        <v>237</v>
      </c>
      <c r="B281" s="141">
        <v>0</v>
      </c>
      <c r="C281" s="141">
        <v>0.168614802568334</v>
      </c>
      <c r="D281" s="141">
        <v>-0.64697972077117805</v>
      </c>
      <c r="E281" s="141">
        <v>0.98420932590784505</v>
      </c>
      <c r="F281" s="141">
        <v>6.3883941949766904E-2</v>
      </c>
      <c r="G281" s="141">
        <v>-0.168614802568331</v>
      </c>
      <c r="H281" s="141">
        <v>-0.41619600571211601</v>
      </c>
      <c r="I281" s="141">
        <v>0.41619600571211601</v>
      </c>
      <c r="J281" s="141">
        <v>2.4261697599657201E-2</v>
      </c>
      <c r="K281" s="141">
        <v>2.5335806081789198E-4</v>
      </c>
      <c r="L281" s="141">
        <v>39</v>
      </c>
    </row>
    <row r="282" spans="1:12" ht="11.25" customHeight="1" x14ac:dyDescent="0.3">
      <c r="A282" s="141">
        <v>238</v>
      </c>
      <c r="B282" s="141">
        <v>0</v>
      </c>
      <c r="C282" s="141">
        <v>0.120608688911771</v>
      </c>
      <c r="D282" s="141">
        <v>-0.69378137897498904</v>
      </c>
      <c r="E282" s="141">
        <v>0.93499875679853095</v>
      </c>
      <c r="F282" s="141">
        <v>5.97716392372682E-2</v>
      </c>
      <c r="G282" s="141">
        <v>-0.120608688911767</v>
      </c>
      <c r="H282" s="141">
        <v>-0.29724125759186798</v>
      </c>
      <c r="I282" s="141">
        <v>0.29724125759186798</v>
      </c>
      <c r="J282" s="141">
        <v>2.1238708565505401E-2</v>
      </c>
      <c r="K282" s="141">
        <v>1.12777010762721E-4</v>
      </c>
      <c r="L282" s="141">
        <v>39</v>
      </c>
    </row>
    <row r="283" spans="1:12" ht="11.25" customHeight="1" x14ac:dyDescent="0.3">
      <c r="A283" s="141">
        <v>239</v>
      </c>
      <c r="B283" s="141">
        <v>0</v>
      </c>
      <c r="C283" s="141">
        <v>0.30378783009922999</v>
      </c>
      <c r="D283" s="141">
        <v>-0.52331152584733998</v>
      </c>
      <c r="E283" s="141">
        <v>1.1308871860458001</v>
      </c>
      <c r="F283" s="141">
        <v>9.4743112069834406E-2</v>
      </c>
      <c r="G283" s="141">
        <v>-0.303787830099225</v>
      </c>
      <c r="H283" s="141">
        <v>-0.76128507995678496</v>
      </c>
      <c r="I283" s="141">
        <v>0.76128507995678496</v>
      </c>
      <c r="J283" s="141">
        <v>5.3362118725673799E-2</v>
      </c>
      <c r="K283" s="141">
        <v>1.9217411981773201E-3</v>
      </c>
      <c r="L283" s="141">
        <v>39</v>
      </c>
    </row>
    <row r="284" spans="1:12" ht="11.25" customHeight="1" x14ac:dyDescent="0.3">
      <c r="A284" s="141">
        <v>240</v>
      </c>
      <c r="B284" s="141">
        <v>0</v>
      </c>
      <c r="C284" s="141">
        <v>6.1380192693656098E-2</v>
      </c>
      <c r="D284" s="141">
        <v>-0.76516301733123904</v>
      </c>
      <c r="E284" s="141">
        <v>0.88792340271855097</v>
      </c>
      <c r="F284" s="141">
        <v>9.3477537645708E-2</v>
      </c>
      <c r="G284" s="141">
        <v>-6.1380192693653302E-2</v>
      </c>
      <c r="H284" s="141">
        <v>-0.15370238323322699</v>
      </c>
      <c r="I284" s="141">
        <v>0.15370238323322699</v>
      </c>
      <c r="J284" s="141">
        <v>5.1946022613570002E-2</v>
      </c>
      <c r="K284" s="143">
        <v>7.6143268861029E-5</v>
      </c>
      <c r="L284" s="141">
        <v>39</v>
      </c>
    </row>
    <row r="285" spans="1:12" ht="11.25" customHeight="1" x14ac:dyDescent="0.3">
      <c r="A285" s="141">
        <v>241</v>
      </c>
      <c r="B285" s="141">
        <v>0</v>
      </c>
      <c r="C285" s="141">
        <v>0.34176261361305599</v>
      </c>
      <c r="D285" s="141">
        <v>-0.47245854460527698</v>
      </c>
      <c r="E285" s="141">
        <v>1.1559837718313899</v>
      </c>
      <c r="F285" s="141">
        <v>5.91726030374055E-2</v>
      </c>
      <c r="G285" s="141">
        <v>-0.34176261361305399</v>
      </c>
      <c r="H285" s="141">
        <v>-0.84209500513147795</v>
      </c>
      <c r="I285" s="141">
        <v>0.84209500513147795</v>
      </c>
      <c r="J285" s="141">
        <v>2.0815129718086699E-2</v>
      </c>
      <c r="K285" s="141">
        <v>8.8672241849759796E-4</v>
      </c>
      <c r="L285" s="141">
        <v>39</v>
      </c>
    </row>
    <row r="286" spans="1:12" ht="11.25" customHeight="1" x14ac:dyDescent="0.3">
      <c r="A286" s="141">
        <v>242</v>
      </c>
      <c r="B286" s="141">
        <v>0</v>
      </c>
      <c r="C286" s="141">
        <v>0.28797265603812899</v>
      </c>
      <c r="D286" s="141">
        <v>-0.54046103134144496</v>
      </c>
      <c r="E286" s="141">
        <v>1.1164063434177001</v>
      </c>
      <c r="F286" s="141">
        <v>9.7716061432513199E-2</v>
      </c>
      <c r="G286" s="141">
        <v>-0.287972656038126</v>
      </c>
      <c r="H286" s="141">
        <v>-0.72295265124487795</v>
      </c>
      <c r="I286" s="141">
        <v>0.72295265124487795</v>
      </c>
      <c r="J286" s="141">
        <v>5.6763567235175102E-2</v>
      </c>
      <c r="K286" s="141">
        <v>1.8502052172553901E-3</v>
      </c>
      <c r="L286" s="141">
        <v>39</v>
      </c>
    </row>
    <row r="287" spans="1:12" ht="11.25" customHeight="1" x14ac:dyDescent="0.3">
      <c r="A287" s="141">
        <v>243</v>
      </c>
      <c r="B287" s="141">
        <v>0</v>
      </c>
      <c r="C287" s="141">
        <v>0.11424221483152699</v>
      </c>
      <c r="D287" s="141">
        <v>-0.69812999011005195</v>
      </c>
      <c r="E287" s="141">
        <v>0.92661441977310599</v>
      </c>
      <c r="F287" s="141">
        <v>5.2176730832557403E-2</v>
      </c>
      <c r="G287" s="141">
        <v>-0.114242214831524</v>
      </c>
      <c r="H287" s="141">
        <v>-0.28082683554986898</v>
      </c>
      <c r="I287" s="141">
        <v>0.28082683554986898</v>
      </c>
      <c r="J287" s="141">
        <v>1.61842098796444E-2</v>
      </c>
      <c r="K287" s="143">
        <v>7.6314313923651995E-5</v>
      </c>
      <c r="L287" s="141">
        <v>39</v>
      </c>
    </row>
    <row r="288" spans="1:12" ht="11.25" customHeight="1" x14ac:dyDescent="0.3">
      <c r="A288" s="141">
        <v>244</v>
      </c>
      <c r="B288" s="141">
        <v>0</v>
      </c>
      <c r="C288" s="141">
        <v>-1.84268741166056E-2</v>
      </c>
      <c r="D288" s="141">
        <v>-0.82947637194326396</v>
      </c>
      <c r="E288" s="141">
        <v>0.79262262371005299</v>
      </c>
      <c r="F288" s="141">
        <v>4.6542731185348997E-2</v>
      </c>
      <c r="G288" s="141">
        <v>1.8426874116608399E-2</v>
      </c>
      <c r="H288" s="141">
        <v>4.5220472360862199E-2</v>
      </c>
      <c r="I288" s="141">
        <v>4.5220472360862199E-2</v>
      </c>
      <c r="J288" s="141">
        <v>1.28777948378533E-2</v>
      </c>
      <c r="K288" s="143">
        <v>1.5692489552753001E-6</v>
      </c>
      <c r="L288" s="141">
        <v>39</v>
      </c>
    </row>
    <row r="289" spans="1:12" ht="11.25" customHeight="1" x14ac:dyDescent="0.3">
      <c r="A289" s="141">
        <v>245</v>
      </c>
      <c r="B289" s="141">
        <v>0</v>
      </c>
      <c r="C289" s="141">
        <v>0.24647956515776001</v>
      </c>
      <c r="D289" s="141">
        <v>-0.56792869796229395</v>
      </c>
      <c r="E289" s="141">
        <v>1.06088782827781</v>
      </c>
      <c r="F289" s="141">
        <v>5.9835817985849901E-2</v>
      </c>
      <c r="G289" s="141">
        <v>-0.24647956515775599</v>
      </c>
      <c r="H289" s="141">
        <v>-0.60746538720130205</v>
      </c>
      <c r="I289" s="141">
        <v>0.60746538720130205</v>
      </c>
      <c r="J289" s="141">
        <v>2.1284342432766699E-2</v>
      </c>
      <c r="K289" s="141">
        <v>4.7206070907515201E-4</v>
      </c>
      <c r="L289" s="141">
        <v>39</v>
      </c>
    </row>
    <row r="290" spans="1:12" ht="11.25" customHeight="1" x14ac:dyDescent="0.3">
      <c r="A290" s="141">
        <v>246</v>
      </c>
      <c r="B290" s="141">
        <v>0</v>
      </c>
      <c r="C290" s="141">
        <v>0.101762413580193</v>
      </c>
      <c r="D290" s="141">
        <v>-0.71433852574674905</v>
      </c>
      <c r="E290" s="141">
        <v>0.91786335290713605</v>
      </c>
      <c r="F290" s="141">
        <v>6.5537670655461303E-2</v>
      </c>
      <c r="G290" s="141">
        <v>-0.101762413580191</v>
      </c>
      <c r="H290" s="141">
        <v>-0.25134656357688301</v>
      </c>
      <c r="I290" s="141">
        <v>0.25134656357688301</v>
      </c>
      <c r="J290" s="141">
        <v>2.5534054192462401E-2</v>
      </c>
      <c r="K290" s="143">
        <v>9.7375587643884205E-5</v>
      </c>
      <c r="L290" s="141">
        <v>39</v>
      </c>
    </row>
    <row r="291" spans="1:12" ht="11.25" customHeight="1" x14ac:dyDescent="0.3">
      <c r="A291" s="141">
        <v>247</v>
      </c>
      <c r="B291" s="141">
        <v>0</v>
      </c>
      <c r="C291" s="141">
        <v>0.292874988413592</v>
      </c>
      <c r="D291" s="141">
        <v>-0.53562810224153701</v>
      </c>
      <c r="E291" s="141">
        <v>1.12137807906872</v>
      </c>
      <c r="F291" s="141">
        <v>9.7868353127208499E-2</v>
      </c>
      <c r="G291" s="141">
        <v>-0.292874988413589</v>
      </c>
      <c r="H291" s="141">
        <v>-0.73532893461489102</v>
      </c>
      <c r="I291" s="141">
        <v>0.73532893461489102</v>
      </c>
      <c r="J291" s="141">
        <v>5.69406385599509E-2</v>
      </c>
      <c r="K291" s="141">
        <v>1.9204265090894601E-3</v>
      </c>
      <c r="L291" s="141">
        <v>39</v>
      </c>
    </row>
    <row r="292" spans="1:12" ht="11.25" customHeight="1" x14ac:dyDescent="0.3">
      <c r="A292" s="141">
        <v>248</v>
      </c>
      <c r="B292" s="141">
        <v>0</v>
      </c>
      <c r="C292" s="141">
        <v>0.34369405754726101</v>
      </c>
      <c r="D292" s="141">
        <v>-0.48220723697865597</v>
      </c>
      <c r="E292" s="141">
        <v>1.1695953520731801</v>
      </c>
      <c r="F292" s="141">
        <v>9.1996224689357198E-2</v>
      </c>
      <c r="G292" s="141">
        <v>-0.34369405754725801</v>
      </c>
      <c r="H292" s="141">
        <v>-0.85990524636346299</v>
      </c>
      <c r="I292" s="141">
        <v>0.85990524636346299</v>
      </c>
      <c r="J292" s="141">
        <v>5.0312718425288998E-2</v>
      </c>
      <c r="K292" s="141">
        <v>2.30435527335199E-3</v>
      </c>
      <c r="L292" s="141">
        <v>39</v>
      </c>
    </row>
    <row r="293" spans="1:12" ht="11.25" customHeight="1" x14ac:dyDescent="0.3">
      <c r="A293" s="141">
        <v>249</v>
      </c>
      <c r="B293" s="141">
        <v>0</v>
      </c>
      <c r="C293" s="141">
        <v>-7.6046656701651297E-2</v>
      </c>
      <c r="D293" s="141">
        <v>-0.90401375976014098</v>
      </c>
      <c r="E293" s="141">
        <v>0.75192044635683897</v>
      </c>
      <c r="F293" s="141">
        <v>9.6686342978305403E-2</v>
      </c>
      <c r="G293" s="141">
        <v>7.60466567016536E-2</v>
      </c>
      <c r="H293" s="141">
        <v>0.19079409886781601</v>
      </c>
      <c r="I293" s="141">
        <v>0.19079409886781601</v>
      </c>
      <c r="J293" s="141">
        <v>5.5573537260198397E-2</v>
      </c>
      <c r="K293" s="141">
        <v>1.2600298916157001E-4</v>
      </c>
      <c r="L293" s="141">
        <v>39</v>
      </c>
    </row>
    <row r="294" spans="1:12" ht="11.25" customHeight="1" x14ac:dyDescent="0.3">
      <c r="A294" s="141">
        <v>250</v>
      </c>
      <c r="B294" s="141">
        <v>0</v>
      </c>
      <c r="C294" s="141">
        <v>6.0780643327048599E-2</v>
      </c>
      <c r="D294" s="141">
        <v>-0.75419248665305605</v>
      </c>
      <c r="E294" s="141">
        <v>0.87575377330715298</v>
      </c>
      <c r="F294" s="141">
        <v>6.1795777068055197E-2</v>
      </c>
      <c r="G294" s="141">
        <v>-6.0780643327046101E-2</v>
      </c>
      <c r="H294" s="141">
        <v>-0.149906537190306</v>
      </c>
      <c r="I294" s="141">
        <v>0.149906537190306</v>
      </c>
      <c r="J294" s="141">
        <v>2.2701542549282999E-2</v>
      </c>
      <c r="K294" s="143">
        <v>3.0705797237693103E-5</v>
      </c>
      <c r="L294" s="141">
        <v>39</v>
      </c>
    </row>
    <row r="295" spans="1:12" ht="11.25" customHeight="1" x14ac:dyDescent="0.3">
      <c r="A295" s="141">
        <v>251</v>
      </c>
      <c r="B295" s="141">
        <v>0</v>
      </c>
      <c r="C295" s="141">
        <v>0.12510238508590901</v>
      </c>
      <c r="D295" s="141">
        <v>-0.69330682878448602</v>
      </c>
      <c r="E295" s="141">
        <v>0.94351159895630399</v>
      </c>
      <c r="F295" s="141">
        <v>7.2611450146540704E-2</v>
      </c>
      <c r="G295" s="141">
        <v>-0.12510238508590499</v>
      </c>
      <c r="H295" s="141">
        <v>-0.30991998725451603</v>
      </c>
      <c r="I295" s="141">
        <v>0.30991998725451603</v>
      </c>
      <c r="J295" s="141">
        <v>3.1343536260172097E-2</v>
      </c>
      <c r="K295" s="141">
        <v>1.8282200266884899E-4</v>
      </c>
      <c r="L295" s="141">
        <v>39</v>
      </c>
    </row>
    <row r="296" spans="1:12" ht="11.25" customHeight="1" x14ac:dyDescent="0.3">
      <c r="A296" s="141">
        <v>252</v>
      </c>
      <c r="B296" s="141">
        <v>0</v>
      </c>
      <c r="C296" s="141">
        <v>2.6389474417913599E-2</v>
      </c>
      <c r="D296" s="141">
        <v>-0.79471332039480103</v>
      </c>
      <c r="E296" s="141">
        <v>0.84749226923062804</v>
      </c>
      <c r="F296" s="141">
        <v>8.0101641641518506E-2</v>
      </c>
      <c r="G296" s="141">
        <v>-2.6389474417911198E-2</v>
      </c>
      <c r="H296" s="141">
        <v>-6.5606139978656094E-2</v>
      </c>
      <c r="I296" s="141">
        <v>6.5606139978656094E-2</v>
      </c>
      <c r="J296" s="141">
        <v>3.8143505740283502E-2</v>
      </c>
      <c r="K296" s="143">
        <v>1.00403852195696E-5</v>
      </c>
      <c r="L296" s="141">
        <v>39</v>
      </c>
    </row>
    <row r="297" spans="1:12" ht="11.25" customHeight="1" x14ac:dyDescent="0.3">
      <c r="A297" s="141">
        <v>253</v>
      </c>
      <c r="B297" s="141">
        <v>0</v>
      </c>
      <c r="C297" s="141">
        <v>0.479721387860574</v>
      </c>
      <c r="D297" s="141">
        <v>-0.34696171088787803</v>
      </c>
      <c r="E297" s="141">
        <v>1.3064044866090301</v>
      </c>
      <c r="F297" s="141">
        <v>9.3797397634578006E-2</v>
      </c>
      <c r="G297" s="141">
        <v>-0.479721387860571</v>
      </c>
      <c r="H297" s="141">
        <v>-1.20149789646532</v>
      </c>
      <c r="I297" s="141">
        <v>1.20149789646532</v>
      </c>
      <c r="J297" s="141">
        <v>5.2302127018670902E-2</v>
      </c>
      <c r="K297" s="141">
        <v>4.6864776845201702E-3</v>
      </c>
      <c r="L297" s="141">
        <v>39</v>
      </c>
    </row>
    <row r="298" spans="1:12" ht="11.25" customHeight="1" x14ac:dyDescent="0.3">
      <c r="A298" s="141">
        <v>254</v>
      </c>
      <c r="B298" s="141">
        <v>0</v>
      </c>
      <c r="C298" s="141">
        <v>1.5930528586362E-2</v>
      </c>
      <c r="D298" s="141">
        <v>-0.798454516560688</v>
      </c>
      <c r="E298" s="141">
        <v>0.83031557373341203</v>
      </c>
      <c r="F298" s="141">
        <v>5.9753910998022297E-2</v>
      </c>
      <c r="G298" s="141">
        <v>-1.5930528586359401E-2</v>
      </c>
      <c r="H298" s="141">
        <v>-3.9260686128303003E-2</v>
      </c>
      <c r="I298" s="141">
        <v>3.9260686128303003E-2</v>
      </c>
      <c r="J298" s="141">
        <v>2.1226111652555502E-2</v>
      </c>
      <c r="K298" s="143">
        <v>1.9663232687409101E-6</v>
      </c>
      <c r="L298" s="141">
        <v>39</v>
      </c>
    </row>
    <row r="299" spans="1:12" ht="11.25" customHeight="1" x14ac:dyDescent="0.3">
      <c r="A299" s="141">
        <v>255</v>
      </c>
      <c r="B299" s="141">
        <v>0</v>
      </c>
      <c r="C299" s="141">
        <v>0.201979228375223</v>
      </c>
      <c r="D299" s="141">
        <v>-0.61442564289513002</v>
      </c>
      <c r="E299" s="141">
        <v>1.01838409964558</v>
      </c>
      <c r="F299" s="141">
        <v>6.6510914996326498E-2</v>
      </c>
      <c r="G299" s="141">
        <v>-0.20197922837522</v>
      </c>
      <c r="H299" s="141">
        <v>-0.499071277481688</v>
      </c>
      <c r="I299" s="141">
        <v>0.499071277481688</v>
      </c>
      <c r="J299" s="141">
        <v>2.6298054289269599E-2</v>
      </c>
      <c r="K299" s="141">
        <v>3.9570707072589299E-4</v>
      </c>
      <c r="L299" s="141">
        <v>39</v>
      </c>
    </row>
    <row r="300" spans="1:12" ht="11.25" customHeight="1" x14ac:dyDescent="0.3">
      <c r="A300" s="141">
        <v>256</v>
      </c>
      <c r="B300" s="141">
        <v>0</v>
      </c>
      <c r="C300" s="141">
        <v>0.45054733931415197</v>
      </c>
      <c r="D300" s="141">
        <v>-0.37105560883737898</v>
      </c>
      <c r="E300" s="141">
        <v>1.27215028746568</v>
      </c>
      <c r="F300" s="141">
        <v>8.1419167129205397E-2</v>
      </c>
      <c r="G300" s="141">
        <v>-0.45054733931414898</v>
      </c>
      <c r="H300" s="141">
        <v>-1.1208305765775399</v>
      </c>
      <c r="I300" s="141">
        <v>1.1208305765775399</v>
      </c>
      <c r="J300" s="141">
        <v>3.9408606972035097E-2</v>
      </c>
      <c r="K300" s="141">
        <v>3.0316803678256499E-3</v>
      </c>
      <c r="L300" s="141">
        <v>39</v>
      </c>
    </row>
    <row r="301" spans="1:12" ht="11.25" customHeight="1" x14ac:dyDescent="0.3">
      <c r="A301" s="141">
        <v>257</v>
      </c>
      <c r="B301" s="141">
        <v>0</v>
      </c>
      <c r="C301" s="141">
        <v>0.39673912176550502</v>
      </c>
      <c r="D301" s="141">
        <v>-0.435711415211266</v>
      </c>
      <c r="E301" s="141">
        <v>1.2291896587422799</v>
      </c>
      <c r="F301" s="141">
        <v>0.106190637741731</v>
      </c>
      <c r="G301" s="141">
        <v>-0.39673912176550202</v>
      </c>
      <c r="H301" s="141">
        <v>-1.0014783097876701</v>
      </c>
      <c r="I301" s="141">
        <v>1.0014783097876701</v>
      </c>
      <c r="J301" s="141">
        <v>6.7036330066226599E-2</v>
      </c>
      <c r="K301" s="141">
        <v>4.2391586687284101E-3</v>
      </c>
      <c r="L301" s="141">
        <v>39</v>
      </c>
    </row>
    <row r="302" spans="1:12" ht="11.25" customHeight="1" x14ac:dyDescent="0.3">
      <c r="A302" s="141">
        <v>258</v>
      </c>
      <c r="B302" s="141">
        <v>0</v>
      </c>
      <c r="C302" s="141">
        <v>0.44004290738955798</v>
      </c>
      <c r="D302" s="141">
        <v>-0.37581821538907301</v>
      </c>
      <c r="E302" s="141">
        <v>1.2559040301681901</v>
      </c>
      <c r="F302" s="141">
        <v>6.4759673154058103E-2</v>
      </c>
      <c r="G302" s="141">
        <v>-0.44004290738955498</v>
      </c>
      <c r="H302" s="141">
        <v>-1.086541531585</v>
      </c>
      <c r="I302" s="141">
        <v>1.086541531585</v>
      </c>
      <c r="J302" s="141">
        <v>2.4931423097052201E-2</v>
      </c>
      <c r="K302" s="141">
        <v>1.7756429823886E-3</v>
      </c>
      <c r="L302" s="141">
        <v>39</v>
      </c>
    </row>
    <row r="303" spans="1:12" ht="11.25" customHeight="1" x14ac:dyDescent="0.3">
      <c r="A303" s="141">
        <v>259</v>
      </c>
      <c r="B303" s="141">
        <v>0</v>
      </c>
      <c r="C303" s="141">
        <v>0.23821567934860299</v>
      </c>
      <c r="D303" s="141">
        <v>-0.57455491016517102</v>
      </c>
      <c r="E303" s="141">
        <v>1.0509862688623799</v>
      </c>
      <c r="F303" s="141">
        <v>5.3759702886635397E-2</v>
      </c>
      <c r="G303" s="141">
        <v>-0.2382156793486</v>
      </c>
      <c r="H303" s="141">
        <v>-0.58587165163376098</v>
      </c>
      <c r="I303" s="141">
        <v>0.58587165163376098</v>
      </c>
      <c r="J303" s="141">
        <v>1.71811208359927E-2</v>
      </c>
      <c r="K303" s="141">
        <v>3.5296695590912201E-4</v>
      </c>
      <c r="L303" s="141">
        <v>39</v>
      </c>
    </row>
    <row r="304" spans="1:12" ht="11.25" customHeight="1" x14ac:dyDescent="0.3">
      <c r="A304" s="141">
        <v>260</v>
      </c>
      <c r="B304" s="141">
        <v>0</v>
      </c>
      <c r="C304" s="141">
        <v>0.25563766300692398</v>
      </c>
      <c r="D304" s="141">
        <v>-0.56453428191704502</v>
      </c>
      <c r="E304" s="141">
        <v>1.0758096079308901</v>
      </c>
      <c r="F304" s="141">
        <v>7.7592237218962398E-2</v>
      </c>
      <c r="G304" s="141">
        <v>-0.25563766300691898</v>
      </c>
      <c r="H304" s="141">
        <v>-0.63475794220726101</v>
      </c>
      <c r="I304" s="141">
        <v>0.63475794220726101</v>
      </c>
      <c r="J304" s="141">
        <v>3.5791040216189798E-2</v>
      </c>
      <c r="K304" s="141">
        <v>8.7977278568252004E-4</v>
      </c>
      <c r="L304" s="141">
        <v>39</v>
      </c>
    </row>
    <row r="305" spans="1:12" ht="11.25" customHeight="1" x14ac:dyDescent="0.3">
      <c r="A305" s="141">
        <v>261</v>
      </c>
      <c r="B305" s="141">
        <v>0</v>
      </c>
      <c r="C305" s="141">
        <v>0.274362276463953</v>
      </c>
      <c r="D305" s="141">
        <v>-0.53963622948554102</v>
      </c>
      <c r="E305" s="141">
        <v>1.08836078241345</v>
      </c>
      <c r="F305" s="141">
        <v>5.8373771059934298E-2</v>
      </c>
      <c r="G305" s="141">
        <v>-0.27436227646395001</v>
      </c>
      <c r="H305" s="141">
        <v>-0.67582955498620001</v>
      </c>
      <c r="I305" s="141">
        <v>0.67582955498620001</v>
      </c>
      <c r="J305" s="141">
        <v>2.0256913498505599E-2</v>
      </c>
      <c r="K305" s="141">
        <v>5.5550312310350205E-4</v>
      </c>
      <c r="L305" s="141">
        <v>39</v>
      </c>
    </row>
    <row r="306" spans="1:12" ht="11.25" customHeight="1" x14ac:dyDescent="0.3">
      <c r="A306" s="141">
        <v>262</v>
      </c>
      <c r="B306" s="141">
        <v>0</v>
      </c>
      <c r="C306" s="141">
        <v>0.438061835196556</v>
      </c>
      <c r="D306" s="141">
        <v>-0.37789712870588399</v>
      </c>
      <c r="E306" s="141">
        <v>1.254020799099</v>
      </c>
      <c r="F306" s="141">
        <v>6.5078178659716601E-2</v>
      </c>
      <c r="G306" s="141">
        <v>-0.43806183519655401</v>
      </c>
      <c r="H306" s="141">
        <v>-1.08178630686254</v>
      </c>
      <c r="I306" s="141">
        <v>1.08178630686254</v>
      </c>
      <c r="J306" s="141">
        <v>2.51772650730109E-2</v>
      </c>
      <c r="K306" s="141">
        <v>1.7779393474871401E-3</v>
      </c>
      <c r="L306" s="141">
        <v>39</v>
      </c>
    </row>
    <row r="307" spans="1:12" ht="11.25" customHeight="1" x14ac:dyDescent="0.3">
      <c r="A307" s="141">
        <v>263</v>
      </c>
      <c r="B307" s="141">
        <v>0</v>
      </c>
      <c r="C307" s="141">
        <v>0.18100828156687501</v>
      </c>
      <c r="D307" s="141">
        <v>-0.63644977109701195</v>
      </c>
      <c r="E307" s="141">
        <v>0.99846633423076103</v>
      </c>
      <c r="F307" s="141">
        <v>6.9781104550567005E-2</v>
      </c>
      <c r="G307" s="141">
        <v>-0.18100828156687099</v>
      </c>
      <c r="H307" s="141">
        <v>-0.44786385285728603</v>
      </c>
      <c r="I307" s="141">
        <v>0.44786385285728603</v>
      </c>
      <c r="J307" s="141">
        <v>2.89476592390394E-2</v>
      </c>
      <c r="K307" s="141">
        <v>3.5173364657134298E-4</v>
      </c>
      <c r="L307" s="141">
        <v>39</v>
      </c>
    </row>
    <row r="308" spans="1:12" ht="11.25" customHeight="1" x14ac:dyDescent="0.3">
      <c r="A308" s="141">
        <v>264</v>
      </c>
      <c r="B308" s="141">
        <v>0</v>
      </c>
      <c r="C308" s="141">
        <v>-2.0626785966280502E-2</v>
      </c>
      <c r="D308" s="141">
        <v>-0.83760116492918402</v>
      </c>
      <c r="E308" s="141">
        <v>0.79634759299662305</v>
      </c>
      <c r="F308" s="141">
        <v>6.8298192356281207E-2</v>
      </c>
      <c r="G308" s="141">
        <v>2.0626785966283499E-2</v>
      </c>
      <c r="H308" s="141">
        <v>5.1004335736814198E-2</v>
      </c>
      <c r="I308" s="141">
        <v>5.1004335736814198E-2</v>
      </c>
      <c r="J308" s="141">
        <v>2.7730403653494599E-2</v>
      </c>
      <c r="K308" s="143">
        <v>4.3645025988538801E-6</v>
      </c>
      <c r="L308" s="141">
        <v>39</v>
      </c>
    </row>
    <row r="309" spans="1:12" ht="11.25" customHeight="1" x14ac:dyDescent="0.3">
      <c r="A309" s="141">
        <v>265</v>
      </c>
      <c r="B309" s="141">
        <v>0</v>
      </c>
      <c r="C309" s="141">
        <v>0.239112407944124</v>
      </c>
      <c r="D309" s="141">
        <v>-0.58301950820291104</v>
      </c>
      <c r="E309" s="141">
        <v>1.06124432409116</v>
      </c>
      <c r="F309" s="141">
        <v>8.2790638149905102E-2</v>
      </c>
      <c r="G309" s="141">
        <v>-0.239112407944121</v>
      </c>
      <c r="H309" s="141">
        <v>-0.59525700346570198</v>
      </c>
      <c r="I309" s="141">
        <v>0.59525700346570198</v>
      </c>
      <c r="J309" s="141">
        <v>4.0747430987611501E-2</v>
      </c>
      <c r="K309" s="141">
        <v>8.8537523092359599E-4</v>
      </c>
      <c r="L309" s="141">
        <v>39</v>
      </c>
    </row>
    <row r="310" spans="1:12" ht="11.25" customHeight="1" x14ac:dyDescent="0.3">
      <c r="A310" s="141">
        <v>266</v>
      </c>
      <c r="B310" s="141">
        <v>0</v>
      </c>
      <c r="C310" s="141">
        <v>0.123805574314984</v>
      </c>
      <c r="D310" s="141">
        <v>-0.69315564725894296</v>
      </c>
      <c r="E310" s="141">
        <v>0.94076679588891099</v>
      </c>
      <c r="F310" s="141">
        <v>6.8257414943295194E-2</v>
      </c>
      <c r="G310" s="141">
        <v>-0.123805574314981</v>
      </c>
      <c r="H310" s="141">
        <v>-0.30613172571880598</v>
      </c>
      <c r="I310" s="141">
        <v>0.30613172571880598</v>
      </c>
      <c r="J310" s="141">
        <v>2.7697300681984401E-2</v>
      </c>
      <c r="K310" s="141">
        <v>1.5703762276913E-4</v>
      </c>
      <c r="L310" s="141">
        <v>39</v>
      </c>
    </row>
    <row r="311" spans="1:12" ht="11.25" customHeight="1" x14ac:dyDescent="0.3">
      <c r="A311" s="141">
        <v>267</v>
      </c>
      <c r="B311" s="141">
        <v>0</v>
      </c>
      <c r="C311" s="141">
        <v>0.23170505847477799</v>
      </c>
      <c r="D311" s="141">
        <v>-0.58618156832290902</v>
      </c>
      <c r="E311" s="141">
        <v>1.04959168527247</v>
      </c>
      <c r="F311" s="141">
        <v>7.1069946680461196E-2</v>
      </c>
      <c r="G311" s="141">
        <v>-0.23170505847477499</v>
      </c>
      <c r="H311" s="141">
        <v>-0.57362034296431297</v>
      </c>
      <c r="I311" s="141">
        <v>0.57362034296431297</v>
      </c>
      <c r="J311" s="141">
        <v>3.0026848435813401E-2</v>
      </c>
      <c r="K311" s="141">
        <v>5.9917020184948699E-4</v>
      </c>
      <c r="L311" s="141">
        <v>39</v>
      </c>
    </row>
    <row r="312" spans="1:12" ht="11.25" customHeight="1" x14ac:dyDescent="0.3">
      <c r="A312" s="141">
        <v>268</v>
      </c>
      <c r="B312" s="141">
        <v>0</v>
      </c>
      <c r="C312" s="141">
        <v>-1.4479907551023401E-2</v>
      </c>
      <c r="D312" s="141">
        <v>-0.828975675214359</v>
      </c>
      <c r="E312" s="141">
        <v>0.80001586011231296</v>
      </c>
      <c r="F312" s="141">
        <v>6.0143529793760503E-2</v>
      </c>
      <c r="G312" s="141">
        <v>1.44799075510255E-2</v>
      </c>
      <c r="H312" s="141">
        <v>3.5690703456151801E-2</v>
      </c>
      <c r="I312" s="141">
        <v>3.5690703456151801E-2</v>
      </c>
      <c r="J312" s="141">
        <v>2.15038191376027E-2</v>
      </c>
      <c r="K312" s="143">
        <v>1.6467124088506201E-6</v>
      </c>
      <c r="L312" s="141">
        <v>39</v>
      </c>
    </row>
    <row r="313" spans="1:12" ht="11.25" customHeight="1" x14ac:dyDescent="0.3">
      <c r="A313" s="141">
        <v>269</v>
      </c>
      <c r="B313" s="141">
        <v>0</v>
      </c>
      <c r="C313" s="141">
        <v>0.328626353695819</v>
      </c>
      <c r="D313" s="141">
        <v>-0.49542420207335802</v>
      </c>
      <c r="E313" s="141">
        <v>1.152676909465</v>
      </c>
      <c r="F313" s="141">
        <v>8.7592066283747202E-2</v>
      </c>
      <c r="G313" s="141">
        <v>-0.328626353695816</v>
      </c>
      <c r="H313" s="141">
        <v>-0.820178739409818</v>
      </c>
      <c r="I313" s="141">
        <v>0.820178739409818</v>
      </c>
      <c r="J313" s="141">
        <v>4.5610760689094698E-2</v>
      </c>
      <c r="K313" s="141">
        <v>1.89107988297718E-3</v>
      </c>
      <c r="L313" s="141">
        <v>39</v>
      </c>
    </row>
    <row r="314" spans="1:12" ht="11.25" customHeight="1" x14ac:dyDescent="0.3">
      <c r="A314" s="141">
        <v>270</v>
      </c>
      <c r="B314" s="141">
        <v>0</v>
      </c>
      <c r="C314" s="141">
        <v>0.30540584888337302</v>
      </c>
      <c r="D314" s="141">
        <v>-0.51403282713512</v>
      </c>
      <c r="E314" s="141">
        <v>1.1248445249018699</v>
      </c>
      <c r="F314" s="141">
        <v>7.5558905153548503E-2</v>
      </c>
      <c r="G314" s="141">
        <v>-0.30540584888336902</v>
      </c>
      <c r="H314" s="141">
        <v>-0.75760727748802204</v>
      </c>
      <c r="I314" s="141">
        <v>0.75760727748802204</v>
      </c>
      <c r="J314" s="141">
        <v>3.39397848829762E-2</v>
      </c>
      <c r="K314" s="141">
        <v>1.1861626436087899E-3</v>
      </c>
      <c r="L314" s="141">
        <v>39</v>
      </c>
    </row>
    <row r="315" spans="1:12" ht="11.25" customHeight="1" x14ac:dyDescent="0.3">
      <c r="A315" s="141">
        <v>271</v>
      </c>
      <c r="B315" s="141">
        <v>0</v>
      </c>
      <c r="C315" s="141">
        <v>8.92093036529484E-3</v>
      </c>
      <c r="D315" s="141">
        <v>-0.80865379732835696</v>
      </c>
      <c r="E315" s="141">
        <v>0.82649565805894698</v>
      </c>
      <c r="F315" s="141">
        <v>7.0134258071350694E-2</v>
      </c>
      <c r="G315" s="141">
        <v>-8.9209303652904408E-3</v>
      </c>
      <c r="H315" s="141">
        <v>-2.2076153885005799E-2</v>
      </c>
      <c r="I315" s="141">
        <v>2.2076153885005799E-2</v>
      </c>
      <c r="J315" s="141">
        <v>2.92414016906993E-2</v>
      </c>
      <c r="K315" s="143">
        <v>8.6354474344667305E-7</v>
      </c>
      <c r="L315" s="141">
        <v>39</v>
      </c>
    </row>
    <row r="316" spans="1:12" ht="11.25" customHeight="1" x14ac:dyDescent="0.3">
      <c r="A316" s="141">
        <v>272</v>
      </c>
      <c r="B316" s="141">
        <v>0</v>
      </c>
      <c r="C316" s="141">
        <v>0.210477522241759</v>
      </c>
      <c r="D316" s="141">
        <v>-0.61483466019541699</v>
      </c>
      <c r="E316" s="141">
        <v>1.0357897046789299</v>
      </c>
      <c r="F316" s="141">
        <v>9.0616492812695598E-2</v>
      </c>
      <c r="G316" s="141">
        <v>-0.210477522241756</v>
      </c>
      <c r="H316" s="141">
        <v>-0.52618938922970704</v>
      </c>
      <c r="I316" s="141">
        <v>0.52618938922970704</v>
      </c>
      <c r="J316" s="141">
        <v>4.88148850961748E-2</v>
      </c>
      <c r="K316" s="141">
        <v>8.3583870282332297E-4</v>
      </c>
      <c r="L316" s="141">
        <v>39</v>
      </c>
    </row>
    <row r="317" spans="1:12" ht="11.25" customHeight="1" x14ac:dyDescent="0.3">
      <c r="A317" s="141">
        <v>273</v>
      </c>
      <c r="B317" s="141">
        <v>0</v>
      </c>
      <c r="C317" s="141">
        <v>0.183382957528023</v>
      </c>
      <c r="D317" s="141">
        <v>-0.62871912408998099</v>
      </c>
      <c r="E317" s="141">
        <v>0.99548503914602704</v>
      </c>
      <c r="F317" s="141">
        <v>5.1075956945360497E-2</v>
      </c>
      <c r="G317" s="141">
        <v>-0.183382957528019</v>
      </c>
      <c r="H317" s="141">
        <v>-0.45063184748999002</v>
      </c>
      <c r="I317" s="141">
        <v>0.45063184748999002</v>
      </c>
      <c r="J317" s="141">
        <v>1.5508535803034299E-2</v>
      </c>
      <c r="K317" s="141">
        <v>1.8817142911525399E-4</v>
      </c>
      <c r="L317" s="141">
        <v>39</v>
      </c>
    </row>
    <row r="318" spans="1:12" ht="11.25" customHeight="1" x14ac:dyDescent="0.3">
      <c r="A318" s="141">
        <v>274</v>
      </c>
      <c r="B318" s="141">
        <v>0</v>
      </c>
      <c r="C318" s="141">
        <v>9.2829260251679604E-2</v>
      </c>
      <c r="D318" s="141">
        <v>-0.72325695753547103</v>
      </c>
      <c r="E318" s="141">
        <v>0.90891547803882999</v>
      </c>
      <c r="F318" s="141">
        <v>6.5490171688741702E-2</v>
      </c>
      <c r="G318" s="141">
        <v>-9.2829260251677204E-2</v>
      </c>
      <c r="H318" s="141">
        <v>-0.22927790147225699</v>
      </c>
      <c r="I318" s="141">
        <v>0.22927790147225699</v>
      </c>
      <c r="J318" s="141">
        <v>2.5497055572588401E-2</v>
      </c>
      <c r="K318" s="143">
        <v>8.09063017019081E-5</v>
      </c>
      <c r="L318" s="141">
        <v>39</v>
      </c>
    </row>
    <row r="319" spans="1:12" ht="11.25" customHeight="1" x14ac:dyDescent="0.3">
      <c r="A319" s="141">
        <v>275</v>
      </c>
      <c r="B319" s="141">
        <v>0</v>
      </c>
      <c r="C319" s="141">
        <v>0.29587815633277498</v>
      </c>
      <c r="D319" s="141">
        <v>-0.52100053833725202</v>
      </c>
      <c r="E319" s="141">
        <v>1.1127568510028001</v>
      </c>
      <c r="F319" s="141">
        <v>6.8001104709799601E-2</v>
      </c>
      <c r="G319" s="141">
        <v>-0.29587815633277198</v>
      </c>
      <c r="H319" s="141">
        <v>-0.73153427838271501</v>
      </c>
      <c r="I319" s="141">
        <v>0.73153427838271501</v>
      </c>
      <c r="J319" s="141">
        <v>2.7489681543220099E-2</v>
      </c>
      <c r="K319" s="141">
        <v>8.8980723327857305E-4</v>
      </c>
      <c r="L319" s="141">
        <v>39</v>
      </c>
    </row>
    <row r="320" spans="1:12" ht="11.25" customHeight="1" x14ac:dyDescent="0.3">
      <c r="A320" s="141">
        <v>276</v>
      </c>
      <c r="B320" s="141">
        <v>0</v>
      </c>
      <c r="C320" s="141">
        <v>7.4571355107380097E-2</v>
      </c>
      <c r="D320" s="141">
        <v>-0.758307660708892</v>
      </c>
      <c r="E320" s="141">
        <v>0.90745037092365199</v>
      </c>
      <c r="F320" s="141">
        <v>0.10705733856263901</v>
      </c>
      <c r="G320" s="141">
        <v>-7.4571355107376197E-2</v>
      </c>
      <c r="H320" s="141">
        <v>-0.18834948445629901</v>
      </c>
      <c r="I320" s="141">
        <v>0.18834948445629901</v>
      </c>
      <c r="J320" s="141">
        <v>6.8135062384131501E-2</v>
      </c>
      <c r="K320" s="141">
        <v>1.5258000924158201E-4</v>
      </c>
      <c r="L320" s="141">
        <v>39</v>
      </c>
    </row>
    <row r="321" spans="1:12" ht="11.25" customHeight="1" x14ac:dyDescent="0.3">
      <c r="A321" s="141">
        <v>277</v>
      </c>
      <c r="B321" s="141">
        <v>0</v>
      </c>
      <c r="C321" s="141">
        <v>0.14698819092182699</v>
      </c>
      <c r="D321" s="141">
        <v>-0.68547397515050301</v>
      </c>
      <c r="E321" s="141">
        <v>0.97945035699415695</v>
      </c>
      <c r="F321" s="141">
        <v>0.106214247821944</v>
      </c>
      <c r="G321" s="141">
        <v>-0.146988190921825</v>
      </c>
      <c r="H321" s="141">
        <v>-0.37104441921277698</v>
      </c>
      <c r="I321" s="141">
        <v>0.37104441921277698</v>
      </c>
      <c r="J321" s="141">
        <v>6.7066142658251907E-2</v>
      </c>
      <c r="K321" s="141">
        <v>5.8217742422640403E-4</v>
      </c>
      <c r="L321" s="141">
        <v>39</v>
      </c>
    </row>
    <row r="322" spans="1:12" ht="11.25" customHeight="1" x14ac:dyDescent="0.3">
      <c r="A322" s="141">
        <v>278</v>
      </c>
      <c r="B322" s="141">
        <v>0</v>
      </c>
      <c r="C322" s="141">
        <v>0.14999547307018801</v>
      </c>
      <c r="D322" s="141">
        <v>-0.66296812351031198</v>
      </c>
      <c r="E322" s="141">
        <v>0.962959069650688</v>
      </c>
      <c r="F322" s="141">
        <v>5.4510355388455403E-2</v>
      </c>
      <c r="G322" s="141">
        <v>-0.14999547307018499</v>
      </c>
      <c r="H322" s="141">
        <v>-0.36899210066533</v>
      </c>
      <c r="I322" s="141">
        <v>0.36899210066533</v>
      </c>
      <c r="J322" s="141">
        <v>1.7664274279868102E-2</v>
      </c>
      <c r="K322" s="141">
        <v>1.4401942651900599E-4</v>
      </c>
      <c r="L322" s="141">
        <v>39</v>
      </c>
    </row>
    <row r="323" spans="1:12" ht="11.25" customHeight="1" x14ac:dyDescent="0.3">
      <c r="A323" s="141">
        <v>279</v>
      </c>
      <c r="B323" s="141">
        <v>0</v>
      </c>
      <c r="C323" s="141">
        <v>0.24572836465529399</v>
      </c>
      <c r="D323" s="141">
        <v>-0.57079361495301595</v>
      </c>
      <c r="E323" s="141">
        <v>1.0622503442636</v>
      </c>
      <c r="F323" s="141">
        <v>6.6882232639613098E-2</v>
      </c>
      <c r="G323" s="141">
        <v>-0.24572836465529099</v>
      </c>
      <c r="H323" s="141">
        <v>-0.607263019075856</v>
      </c>
      <c r="I323" s="141">
        <v>0.607263019075856</v>
      </c>
      <c r="J323" s="141">
        <v>2.6592507896151401E-2</v>
      </c>
      <c r="K323" s="141">
        <v>5.9261052394384104E-4</v>
      </c>
      <c r="L323" s="141">
        <v>39</v>
      </c>
    </row>
    <row r="324" spans="1:12" ht="11.25" customHeight="1" x14ac:dyDescent="0.3">
      <c r="A324" s="141">
        <v>280</v>
      </c>
      <c r="B324" s="141">
        <v>0</v>
      </c>
      <c r="C324" s="141">
        <v>0.52967312439947301</v>
      </c>
      <c r="D324" s="141">
        <v>-0.29685603623495599</v>
      </c>
      <c r="E324" s="141">
        <v>1.3562022850338999</v>
      </c>
      <c r="F324" s="141">
        <v>9.3445355765549895E-2</v>
      </c>
      <c r="G324" s="141">
        <v>-0.52967312439946901</v>
      </c>
      <c r="H324" s="141">
        <v>-1.32633155046136</v>
      </c>
      <c r="I324" s="141">
        <v>1.32633155046136</v>
      </c>
      <c r="J324" s="141">
        <v>5.1910261446736099E-2</v>
      </c>
      <c r="K324" s="141">
        <v>5.6657714286303699E-3</v>
      </c>
      <c r="L324" s="141">
        <v>39</v>
      </c>
    </row>
    <row r="325" spans="1:12" ht="11.25" customHeight="1" x14ac:dyDescent="0.3">
      <c r="A325" s="141">
        <v>281</v>
      </c>
      <c r="B325" s="141">
        <v>0</v>
      </c>
      <c r="C325" s="141">
        <v>6.8657853149869205E-2</v>
      </c>
      <c r="D325" s="141">
        <v>-0.81772795387224395</v>
      </c>
      <c r="E325" s="141">
        <v>0.95504366017198195</v>
      </c>
      <c r="F325" s="141">
        <v>0.18785273778075101</v>
      </c>
      <c r="G325" s="141">
        <v>-6.8657853149866901E-2</v>
      </c>
      <c r="H325" s="141">
        <v>-0.18831558271955301</v>
      </c>
      <c r="I325" s="141">
        <v>0.18831558271955301</v>
      </c>
      <c r="J325" s="141">
        <v>0.209784226265426</v>
      </c>
      <c r="K325" s="141">
        <v>5.5379716910288401E-4</v>
      </c>
      <c r="L325" s="141">
        <v>39</v>
      </c>
    </row>
    <row r="326" spans="1:12" ht="11.25" customHeight="1" x14ac:dyDescent="0.3">
      <c r="A326" s="141">
        <v>282</v>
      </c>
      <c r="B326" s="141">
        <v>0</v>
      </c>
      <c r="C326" s="141">
        <v>0.102320881039794</v>
      </c>
      <c r="D326" s="141">
        <v>-0.71165475132493705</v>
      </c>
      <c r="E326" s="141">
        <v>0.916296513404526</v>
      </c>
      <c r="F326" s="141">
        <v>5.82910975842666E-2</v>
      </c>
      <c r="G326" s="141">
        <v>-0.10232088103979101</v>
      </c>
      <c r="H326" s="141">
        <v>-0.25203702556510399</v>
      </c>
      <c r="I326" s="141">
        <v>0.25203702556510399</v>
      </c>
      <c r="J326" s="141">
        <v>2.0199575297188601E-2</v>
      </c>
      <c r="K326" s="143">
        <v>7.7034343331055502E-5</v>
      </c>
      <c r="L326" s="141">
        <v>39</v>
      </c>
    </row>
    <row r="327" spans="1:12" ht="11.25" customHeight="1" x14ac:dyDescent="0.3">
      <c r="A327" s="141">
        <v>283</v>
      </c>
      <c r="B327" s="141">
        <v>0</v>
      </c>
      <c r="C327" s="141">
        <v>0.27966833947258801</v>
      </c>
      <c r="D327" s="141">
        <v>-0.53484097385410401</v>
      </c>
      <c r="E327" s="141">
        <v>1.0941776527992799</v>
      </c>
      <c r="F327" s="141">
        <v>6.0191025780738101E-2</v>
      </c>
      <c r="G327" s="141">
        <v>-0.27966833947258402</v>
      </c>
      <c r="H327" s="141">
        <v>-0.68935060792617597</v>
      </c>
      <c r="I327" s="141">
        <v>0.68935060792617597</v>
      </c>
      <c r="J327" s="141">
        <v>2.1537796138979201E-2</v>
      </c>
      <c r="K327" s="141">
        <v>6.1530240422935298E-4</v>
      </c>
      <c r="L327" s="141">
        <v>39</v>
      </c>
    </row>
    <row r="328" spans="1:12" ht="11.25" customHeight="1" x14ac:dyDescent="0.3">
      <c r="A328" s="141">
        <v>284</v>
      </c>
      <c r="B328" s="141">
        <v>0</v>
      </c>
      <c r="C328" s="141">
        <v>0.30674403133532202</v>
      </c>
      <c r="D328" s="141">
        <v>-0.52448471684003395</v>
      </c>
      <c r="E328" s="141">
        <v>1.13797277951068</v>
      </c>
      <c r="F328" s="141">
        <v>0.10368202025805499</v>
      </c>
      <c r="G328" s="141">
        <v>-0.30674403133532002</v>
      </c>
      <c r="H328" s="141">
        <v>-0.77301047699257996</v>
      </c>
      <c r="I328" s="141">
        <v>0.77301047699257996</v>
      </c>
      <c r="J328" s="141">
        <v>6.3906447232651903E-2</v>
      </c>
      <c r="K328" s="141">
        <v>2.3996464457715699E-3</v>
      </c>
      <c r="L328" s="141">
        <v>39</v>
      </c>
    </row>
    <row r="329" spans="1:12" ht="11.25" customHeight="1" x14ac:dyDescent="0.3">
      <c r="A329" s="141">
        <v>285</v>
      </c>
      <c r="B329" s="141">
        <v>0</v>
      </c>
      <c r="C329" s="141">
        <v>0.178025239086401</v>
      </c>
      <c r="D329" s="141">
        <v>-0.64767220013133298</v>
      </c>
      <c r="E329" s="141">
        <v>1.00372267830413</v>
      </c>
      <c r="F329" s="141">
        <v>9.1521027101987298E-2</v>
      </c>
      <c r="G329" s="141">
        <v>-0.178025239086398</v>
      </c>
      <c r="H329" s="141">
        <v>-0.445288671048226</v>
      </c>
      <c r="I329" s="141">
        <v>0.445288671048226</v>
      </c>
      <c r="J329" s="141">
        <v>4.97942898916124E-2</v>
      </c>
      <c r="K329" s="141">
        <v>6.1121820076828997E-4</v>
      </c>
      <c r="L329" s="141">
        <v>39</v>
      </c>
    </row>
    <row r="330" spans="1:12" ht="11.25" customHeight="1" x14ac:dyDescent="0.3">
      <c r="A330" s="141">
        <v>286</v>
      </c>
      <c r="B330" s="141">
        <v>0</v>
      </c>
      <c r="C330" s="141">
        <v>0.34198478323159298</v>
      </c>
      <c r="D330" s="141">
        <v>-0.47707122169836402</v>
      </c>
      <c r="E330" s="141">
        <v>1.1610407881615501</v>
      </c>
      <c r="F330" s="141">
        <v>7.4476470780296303E-2</v>
      </c>
      <c r="G330" s="141">
        <v>-0.34198478323158998</v>
      </c>
      <c r="H330" s="141">
        <v>-0.84792349018201696</v>
      </c>
      <c r="I330" s="141">
        <v>0.84792349018201696</v>
      </c>
      <c r="J330" s="141">
        <v>3.2974327699106597E-2</v>
      </c>
      <c r="K330" s="141">
        <v>1.4421231817007901E-3</v>
      </c>
      <c r="L330" s="141">
        <v>39</v>
      </c>
    </row>
    <row r="331" spans="1:12" ht="11.25" customHeight="1" x14ac:dyDescent="0.3">
      <c r="A331" s="141">
        <v>287</v>
      </c>
      <c r="B331" s="141">
        <v>0</v>
      </c>
      <c r="C331" s="141">
        <v>0.23116591338614301</v>
      </c>
      <c r="D331" s="141">
        <v>-0.58629618874340295</v>
      </c>
      <c r="E331" s="141">
        <v>1.04862801551569</v>
      </c>
      <c r="F331" s="141">
        <v>6.9793390614209902E-2</v>
      </c>
      <c r="G331" s="141">
        <v>-0.23116591338614001</v>
      </c>
      <c r="H331" s="141">
        <v>-0.57197051521167896</v>
      </c>
      <c r="I331" s="141">
        <v>0.57197051521167896</v>
      </c>
      <c r="J331" s="141">
        <v>2.8957853520002099E-2</v>
      </c>
      <c r="K331" s="141">
        <v>5.7388734602988002E-4</v>
      </c>
      <c r="L331" s="141">
        <v>39</v>
      </c>
    </row>
    <row r="332" spans="1:12" ht="11.25" customHeight="1" x14ac:dyDescent="0.3">
      <c r="A332" s="141">
        <v>288</v>
      </c>
      <c r="B332" s="141">
        <v>0</v>
      </c>
      <c r="C332" s="141">
        <v>0.191048390478713</v>
      </c>
      <c r="D332" s="141">
        <v>-0.62069456686287905</v>
      </c>
      <c r="E332" s="141">
        <v>1.0027913478203101</v>
      </c>
      <c r="F332" s="141">
        <v>4.95752534184404E-2</v>
      </c>
      <c r="G332" s="141">
        <v>-0.19104839047871</v>
      </c>
      <c r="H332" s="141">
        <v>-0.46925436761710898</v>
      </c>
      <c r="I332" s="141">
        <v>0.46925436761710898</v>
      </c>
      <c r="J332" s="141">
        <v>1.46105867896998E-2</v>
      </c>
      <c r="K332" s="141">
        <v>1.92055828695593E-4</v>
      </c>
      <c r="L332" s="141">
        <v>39</v>
      </c>
    </row>
    <row r="333" spans="1:12" ht="11.25" customHeight="1" x14ac:dyDescent="0.3">
      <c r="A333" s="141">
        <v>289</v>
      </c>
      <c r="B333" s="141">
        <v>0</v>
      </c>
      <c r="C333" s="141">
        <v>0.162847792898452</v>
      </c>
      <c r="D333" s="141">
        <v>-0.65269254824098999</v>
      </c>
      <c r="E333" s="141">
        <v>0.97838813403789504</v>
      </c>
      <c r="F333" s="141">
        <v>6.3704526581920703E-2</v>
      </c>
      <c r="G333" s="141">
        <v>-0.16284779289845</v>
      </c>
      <c r="H333" s="141">
        <v>-0.401933128420501</v>
      </c>
      <c r="I333" s="141">
        <v>0.401933128420501</v>
      </c>
      <c r="J333" s="141">
        <v>2.4125613044813199E-2</v>
      </c>
      <c r="K333" s="141">
        <v>2.3493251270656501E-4</v>
      </c>
      <c r="L333" s="141">
        <v>39</v>
      </c>
    </row>
    <row r="334" spans="1:12" ht="11.25" customHeight="1" x14ac:dyDescent="0.3">
      <c r="A334" s="141">
        <v>290</v>
      </c>
      <c r="B334" s="141">
        <v>0</v>
      </c>
      <c r="C334" s="141">
        <v>0.31515387986231502</v>
      </c>
      <c r="D334" s="141">
        <v>-0.50407990642433198</v>
      </c>
      <c r="E334" s="141">
        <v>1.13438766614896</v>
      </c>
      <c r="F334" s="141">
        <v>7.4981228774595093E-2</v>
      </c>
      <c r="G334" s="141">
        <v>-0.31515387986231203</v>
      </c>
      <c r="H334" s="141">
        <v>-0.781579701834336</v>
      </c>
      <c r="I334" s="141">
        <v>0.781579701834336</v>
      </c>
      <c r="J334" s="141">
        <v>3.3422803766204399E-2</v>
      </c>
      <c r="K334" s="141">
        <v>1.24252162692676E-3</v>
      </c>
      <c r="L334" s="141">
        <v>39</v>
      </c>
    </row>
    <row r="335" spans="1:12" ht="11.25" customHeight="1" x14ac:dyDescent="0.3">
      <c r="A335" s="141">
        <v>291</v>
      </c>
      <c r="B335" s="141">
        <v>0</v>
      </c>
      <c r="C335" s="141">
        <v>0.45562361648640198</v>
      </c>
      <c r="D335" s="141">
        <v>-0.36921169273963</v>
      </c>
      <c r="E335" s="141">
        <v>1.2804589257124299</v>
      </c>
      <c r="F335" s="141">
        <v>8.9484787255728906E-2</v>
      </c>
      <c r="G335" s="141">
        <v>-0.45562361648639799</v>
      </c>
      <c r="H335" s="141">
        <v>-1.13832467651659</v>
      </c>
      <c r="I335" s="141">
        <v>1.13832467651659</v>
      </c>
      <c r="J335" s="141">
        <v>4.7603204869985899E-2</v>
      </c>
      <c r="K335" s="141">
        <v>3.8097953453119001E-3</v>
      </c>
      <c r="L335" s="141">
        <v>39</v>
      </c>
    </row>
    <row r="336" spans="1:12" ht="11.25" customHeight="1" x14ac:dyDescent="0.3">
      <c r="A336" s="141">
        <v>292</v>
      </c>
      <c r="B336" s="141">
        <v>0</v>
      </c>
      <c r="C336" s="141">
        <v>0.16249895406968101</v>
      </c>
      <c r="D336" s="141">
        <v>-0.65641591159060297</v>
      </c>
      <c r="E336" s="141">
        <v>0.981413819729964</v>
      </c>
      <c r="F336" s="141">
        <v>7.4073376730157306E-2</v>
      </c>
      <c r="G336" s="141">
        <v>-0.16249895406967799</v>
      </c>
      <c r="H336" s="141">
        <v>-0.40282882066275699</v>
      </c>
      <c r="I336" s="141">
        <v>0.40282882066275699</v>
      </c>
      <c r="J336" s="141">
        <v>3.2618355262981701E-2</v>
      </c>
      <c r="K336" s="141">
        <v>3.2185211263569501E-4</v>
      </c>
      <c r="L336" s="141">
        <v>39</v>
      </c>
    </row>
    <row r="337" spans="1:12" ht="11.25" customHeight="1" x14ac:dyDescent="0.3">
      <c r="A337" s="141">
        <v>293</v>
      </c>
      <c r="B337" s="141">
        <v>0</v>
      </c>
      <c r="C337" s="141">
        <v>0.21242965119377399</v>
      </c>
      <c r="D337" s="141">
        <v>-0.60275849257987302</v>
      </c>
      <c r="E337" s="141">
        <v>1.0276177949674199</v>
      </c>
      <c r="F337" s="141">
        <v>6.2526031384382105E-2</v>
      </c>
      <c r="G337" s="141">
        <v>-0.21242965119377</v>
      </c>
      <c r="H337" s="141">
        <v>-0.52407128849187701</v>
      </c>
      <c r="I337" s="141">
        <v>0.52407128849187701</v>
      </c>
      <c r="J337" s="141">
        <v>2.3241251007389298E-2</v>
      </c>
      <c r="K337" s="141">
        <v>3.8441825627237699E-4</v>
      </c>
      <c r="L337" s="141">
        <v>39</v>
      </c>
    </row>
    <row r="338" spans="1:12" ht="11.25" customHeight="1" x14ac:dyDescent="0.3">
      <c r="A338" s="141">
        <v>294</v>
      </c>
      <c r="B338" s="141">
        <v>0</v>
      </c>
      <c r="C338" s="141">
        <v>0.35861865787165598</v>
      </c>
      <c r="D338" s="141">
        <v>-0.455228607934267</v>
      </c>
      <c r="E338" s="141">
        <v>1.1724659236775801</v>
      </c>
      <c r="F338" s="141">
        <v>5.7824984561848897E-2</v>
      </c>
      <c r="G338" s="141">
        <v>-0.35861865787165198</v>
      </c>
      <c r="H338" s="141">
        <v>-0.88320528511751295</v>
      </c>
      <c r="I338" s="141">
        <v>0.88320528511751295</v>
      </c>
      <c r="J338" s="141">
        <v>1.9877823202394802E-2</v>
      </c>
      <c r="K338" s="141">
        <v>9.3059990687449699E-4</v>
      </c>
      <c r="L338" s="141">
        <v>39</v>
      </c>
    </row>
    <row r="339" spans="1:12" ht="11.25" customHeight="1" x14ac:dyDescent="0.3">
      <c r="A339" s="141">
        <v>295</v>
      </c>
      <c r="B339" s="141">
        <v>0</v>
      </c>
      <c r="C339" s="141">
        <v>0.29993251570934998</v>
      </c>
      <c r="D339" s="141">
        <v>-0.52165934332506203</v>
      </c>
      <c r="E339" s="141">
        <v>1.12152437474376</v>
      </c>
      <c r="F339" s="141">
        <v>8.1390178261502397E-2</v>
      </c>
      <c r="G339" s="141">
        <v>-0.29993251570934798</v>
      </c>
      <c r="H339" s="141">
        <v>-0.74613385925033704</v>
      </c>
      <c r="I339" s="141">
        <v>0.74613385925033704</v>
      </c>
      <c r="J339" s="141">
        <v>3.9380549511870602E-2</v>
      </c>
      <c r="K339" s="141">
        <v>1.34250209384879E-3</v>
      </c>
      <c r="L339" s="141">
        <v>39</v>
      </c>
    </row>
    <row r="340" spans="1:12" ht="11.25" customHeight="1" x14ac:dyDescent="0.3">
      <c r="A340" s="141">
        <v>296</v>
      </c>
      <c r="B340" s="141">
        <v>0</v>
      </c>
      <c r="C340" s="141">
        <v>7.2169730858097705E-2</v>
      </c>
      <c r="D340" s="141">
        <v>-0.73936332035617502</v>
      </c>
      <c r="E340" s="141">
        <v>0.88370278207237096</v>
      </c>
      <c r="F340" s="141">
        <v>4.8676998651586902E-2</v>
      </c>
      <c r="G340" s="141">
        <v>-7.2169730858094694E-2</v>
      </c>
      <c r="H340" s="141">
        <v>-0.17721661567824701</v>
      </c>
      <c r="I340" s="141">
        <v>0.17721661567824701</v>
      </c>
      <c r="J340" s="141">
        <v>1.40859245402304E-2</v>
      </c>
      <c r="K340" s="143">
        <v>2.6394062837932701E-5</v>
      </c>
      <c r="L340" s="141">
        <v>39</v>
      </c>
    </row>
    <row r="341" spans="1:12" ht="11.25" customHeight="1" x14ac:dyDescent="0.3">
      <c r="A341" s="141">
        <v>297</v>
      </c>
      <c r="B341" s="141">
        <v>0</v>
      </c>
      <c r="C341" s="141">
        <v>3.4586839009751499E-2</v>
      </c>
      <c r="D341" s="141">
        <v>-0.79157923235300598</v>
      </c>
      <c r="E341" s="141">
        <v>0.86075291037250901</v>
      </c>
      <c r="F341" s="141">
        <v>9.2609966961990794E-2</v>
      </c>
      <c r="G341" s="141">
        <v>-3.4586839009747697E-2</v>
      </c>
      <c r="H341" s="141">
        <v>-8.6565234646779995E-2</v>
      </c>
      <c r="I341" s="141">
        <v>8.6565234646779995E-2</v>
      </c>
      <c r="J341" s="141">
        <v>5.0986268785626801E-2</v>
      </c>
      <c r="K341" s="143">
        <v>2.3682024968054399E-5</v>
      </c>
      <c r="L341" s="141">
        <v>39</v>
      </c>
    </row>
    <row r="342" spans="1:12" ht="11.25" customHeight="1" x14ac:dyDescent="0.3">
      <c r="A342" s="141">
        <v>298</v>
      </c>
      <c r="B342" s="141">
        <v>0</v>
      </c>
      <c r="C342" s="141">
        <v>8.6058176586210101E-3</v>
      </c>
      <c r="D342" s="141">
        <v>-0.80362277935805304</v>
      </c>
      <c r="E342" s="141">
        <v>0.82083441467529505</v>
      </c>
      <c r="F342" s="141">
        <v>5.1594395558700303E-2</v>
      </c>
      <c r="G342" s="141">
        <v>-8.6058176586189406E-3</v>
      </c>
      <c r="H342" s="141">
        <v>-2.1150705326194199E-2</v>
      </c>
      <c r="I342" s="141">
        <v>2.1150705326194199E-2</v>
      </c>
      <c r="J342" s="141">
        <v>1.5824967635346202E-2</v>
      </c>
      <c r="K342" s="143">
        <v>4.2312752261933102E-7</v>
      </c>
      <c r="L342" s="141">
        <v>39</v>
      </c>
    </row>
    <row r="343" spans="1:12" ht="11.25" customHeight="1" x14ac:dyDescent="0.3">
      <c r="A343" s="141">
        <v>299</v>
      </c>
      <c r="B343" s="141">
        <v>0</v>
      </c>
      <c r="C343" s="141">
        <v>0.2532282372586</v>
      </c>
      <c r="D343" s="141">
        <v>-0.560126313718459</v>
      </c>
      <c r="E343" s="141">
        <v>1.06658278823566</v>
      </c>
      <c r="F343" s="141">
        <v>5.6000577228169E-2</v>
      </c>
      <c r="G343" s="141">
        <v>-0.253228237258596</v>
      </c>
      <c r="H343" s="141">
        <v>-0.62325758439643597</v>
      </c>
      <c r="I343" s="141">
        <v>0.62325758439643597</v>
      </c>
      <c r="J343" s="141">
        <v>1.86432996371865E-2</v>
      </c>
      <c r="K343" s="141">
        <v>4.3409232815714102E-4</v>
      </c>
      <c r="L343" s="141">
        <v>39</v>
      </c>
    </row>
    <row r="344" spans="1:12" ht="11.25" customHeight="1" x14ac:dyDescent="0.3">
      <c r="A344" s="141">
        <v>300</v>
      </c>
      <c r="B344" s="141">
        <v>0</v>
      </c>
      <c r="C344" s="141">
        <v>6.2287450110604999E-2</v>
      </c>
      <c r="D344" s="141">
        <v>-0.74886012288475401</v>
      </c>
      <c r="E344" s="141">
        <v>0.87343502310596399</v>
      </c>
      <c r="F344" s="141">
        <v>4.6983341376005398E-2</v>
      </c>
      <c r="G344" s="141">
        <v>-6.2287450110602202E-2</v>
      </c>
      <c r="H344" s="141">
        <v>-0.15287549442741899</v>
      </c>
      <c r="I344" s="141">
        <v>0.15287549442741899</v>
      </c>
      <c r="J344" s="141">
        <v>1.3122771666124701E-2</v>
      </c>
      <c r="K344" s="143">
        <v>1.8280550594173699E-5</v>
      </c>
      <c r="L344" s="141">
        <v>39</v>
      </c>
    </row>
    <row r="345" spans="1:12" ht="11.25" customHeight="1" x14ac:dyDescent="0.3">
      <c r="A345" s="141">
        <v>301</v>
      </c>
      <c r="B345" s="141">
        <v>0</v>
      </c>
      <c r="C345" s="141">
        <v>0.25382810949204099</v>
      </c>
      <c r="D345" s="141">
        <v>-0.57014438928375899</v>
      </c>
      <c r="E345" s="141">
        <v>1.07780060826784</v>
      </c>
      <c r="F345" s="141">
        <v>8.7401661797642805E-2</v>
      </c>
      <c r="G345" s="141">
        <v>-0.25382810949203599</v>
      </c>
      <c r="H345" s="141">
        <v>-0.63343312577419897</v>
      </c>
      <c r="I345" s="141">
        <v>0.63343312577419897</v>
      </c>
      <c r="J345" s="141">
        <v>4.5412682146184297E-2</v>
      </c>
      <c r="K345" s="141">
        <v>1.12283027436188E-3</v>
      </c>
      <c r="L345" s="141">
        <v>39</v>
      </c>
    </row>
    <row r="346" spans="1:12" ht="11.25" customHeight="1" x14ac:dyDescent="0.3">
      <c r="A346" s="141">
        <v>302</v>
      </c>
      <c r="B346" s="141">
        <v>0</v>
      </c>
      <c r="C346" s="141">
        <v>0.18773384712427801</v>
      </c>
      <c r="D346" s="141">
        <v>-0.63110002338747595</v>
      </c>
      <c r="E346" s="141">
        <v>1.0065677176360299</v>
      </c>
      <c r="F346" s="141">
        <v>7.3841092258150998E-2</v>
      </c>
      <c r="G346" s="141">
        <v>-0.18773384712427399</v>
      </c>
      <c r="H346" s="141">
        <v>-0.46533605239761699</v>
      </c>
      <c r="I346" s="141">
        <v>0.46533605239761699</v>
      </c>
      <c r="J346" s="141">
        <v>3.2414102184952102E-2</v>
      </c>
      <c r="K346" s="141">
        <v>4.26706194891709E-4</v>
      </c>
      <c r="L346" s="141">
        <v>39</v>
      </c>
    </row>
    <row r="347" spans="1:12" ht="11.25" customHeight="1" x14ac:dyDescent="0.3">
      <c r="A347" s="141">
        <v>303</v>
      </c>
      <c r="B347" s="141">
        <v>0</v>
      </c>
      <c r="C347" s="141">
        <v>0.30543127691039901</v>
      </c>
      <c r="D347" s="141">
        <v>-0.50753127862594205</v>
      </c>
      <c r="E347" s="141">
        <v>1.11839383244674</v>
      </c>
      <c r="F347" s="141">
        <v>5.4506333763768497E-2</v>
      </c>
      <c r="G347" s="141">
        <v>-0.30543127691039601</v>
      </c>
      <c r="H347" s="141">
        <v>-0.75136653566000899</v>
      </c>
      <c r="I347" s="141">
        <v>0.75136653566000899</v>
      </c>
      <c r="J347" s="141">
        <v>1.7661667932487701E-2</v>
      </c>
      <c r="K347" s="141">
        <v>5.9707020524678105E-4</v>
      </c>
      <c r="L347" s="141">
        <v>39</v>
      </c>
    </row>
    <row r="348" spans="1:12" ht="11.25" customHeight="1" x14ac:dyDescent="0.3">
      <c r="A348" s="141">
        <v>304</v>
      </c>
      <c r="B348" s="141">
        <v>0</v>
      </c>
      <c r="C348" s="141">
        <v>0.13625646460992699</v>
      </c>
      <c r="D348" s="141">
        <v>-0.675505551456692</v>
      </c>
      <c r="E348" s="141">
        <v>0.94801848067654604</v>
      </c>
      <c r="F348" s="141">
        <v>4.9656018468742701E-2</v>
      </c>
      <c r="G348" s="141">
        <v>-0.13625646460992399</v>
      </c>
      <c r="H348" s="141">
        <v>-0.33468215447056998</v>
      </c>
      <c r="I348" s="141">
        <v>0.33468215447056998</v>
      </c>
      <c r="J348" s="141">
        <v>1.46582309632995E-2</v>
      </c>
      <c r="K348" s="143">
        <v>9.8019133275803396E-5</v>
      </c>
      <c r="L348" s="141">
        <v>39</v>
      </c>
    </row>
    <row r="349" spans="1:12" ht="11.25" customHeight="1" x14ac:dyDescent="0.3">
      <c r="A349" s="141">
        <v>305</v>
      </c>
      <c r="B349" s="141">
        <v>0</v>
      </c>
      <c r="C349" s="141">
        <v>0.223517181368493</v>
      </c>
      <c r="D349" s="141">
        <v>-0.59444753964744201</v>
      </c>
      <c r="E349" s="141">
        <v>1.0414819023844299</v>
      </c>
      <c r="F349" s="141">
        <v>7.1302360395928105E-2</v>
      </c>
      <c r="G349" s="141">
        <v>-0.22351718136849</v>
      </c>
      <c r="H349" s="141">
        <v>-0.55340615297034901</v>
      </c>
      <c r="I349" s="141">
        <v>0.55340615297034901</v>
      </c>
      <c r="J349" s="141">
        <v>3.0223557806404101E-2</v>
      </c>
      <c r="K349" s="141">
        <v>5.6145247690819798E-4</v>
      </c>
      <c r="L349" s="141">
        <v>39</v>
      </c>
    </row>
    <row r="350" spans="1:12" ht="11.25" customHeight="1" x14ac:dyDescent="0.3">
      <c r="A350" s="141">
        <v>306</v>
      </c>
      <c r="B350" s="141">
        <v>0</v>
      </c>
      <c r="C350" s="141">
        <v>0.12891194570786399</v>
      </c>
      <c r="D350" s="141">
        <v>-0.68623864885358199</v>
      </c>
      <c r="E350" s="141">
        <v>0.94406254026931002</v>
      </c>
      <c r="F350" s="141">
        <v>6.2399104562721297E-2</v>
      </c>
      <c r="G350" s="141">
        <v>-0.12891194570786099</v>
      </c>
      <c r="H350" s="141">
        <v>-0.31801487891743901</v>
      </c>
      <c r="I350" s="141">
        <v>0.31801487891743901</v>
      </c>
      <c r="J350" s="141">
        <v>2.3146988061430201E-2</v>
      </c>
      <c r="K350" s="141">
        <v>1.4096497732965101E-4</v>
      </c>
      <c r="L350" s="141">
        <v>39</v>
      </c>
    </row>
    <row r="351" spans="1:12" ht="11.25" customHeight="1" x14ac:dyDescent="0.3">
      <c r="A351" s="141">
        <v>307</v>
      </c>
      <c r="B351" s="141">
        <v>0</v>
      </c>
      <c r="C351" s="141">
        <v>0.44730915558501599</v>
      </c>
      <c r="D351" s="141">
        <v>-0.38478886182702099</v>
      </c>
      <c r="E351" s="141">
        <v>1.27940717299705</v>
      </c>
      <c r="F351" s="141">
        <v>0.105472580848776</v>
      </c>
      <c r="G351" s="141">
        <v>-0.447309155585012</v>
      </c>
      <c r="H351" s="141">
        <v>-1.1285845822443099</v>
      </c>
      <c r="I351" s="141">
        <v>1.1285845822443099</v>
      </c>
      <c r="J351" s="141">
        <v>6.6132801216972306E-2</v>
      </c>
      <c r="K351" s="141">
        <v>5.3058027668573199E-3</v>
      </c>
      <c r="L351" s="141">
        <v>39</v>
      </c>
    </row>
    <row r="352" spans="1:12" ht="11.25" customHeight="1" x14ac:dyDescent="0.3">
      <c r="A352" s="141">
        <v>308</v>
      </c>
      <c r="B352" s="141">
        <v>0</v>
      </c>
      <c r="C352" s="141">
        <v>0.12409190871369</v>
      </c>
      <c r="D352" s="141">
        <v>-0.68995751987971199</v>
      </c>
      <c r="E352" s="141">
        <v>0.93814133730709104</v>
      </c>
      <c r="F352" s="141">
        <v>5.8557413198617098E-2</v>
      </c>
      <c r="G352" s="141">
        <v>-0.124091908713687</v>
      </c>
      <c r="H352" s="141">
        <v>-0.30569233007675101</v>
      </c>
      <c r="I352" s="141">
        <v>0.30569233007675101</v>
      </c>
      <c r="J352" s="141">
        <v>2.03845692723492E-2</v>
      </c>
      <c r="K352" s="141">
        <v>1.1438421207473E-4</v>
      </c>
      <c r="L352" s="141">
        <v>39</v>
      </c>
    </row>
    <row r="353" spans="1:12" ht="11.25" customHeight="1" x14ac:dyDescent="0.3">
      <c r="A353" s="141">
        <v>309</v>
      </c>
      <c r="B353" s="141">
        <v>0</v>
      </c>
      <c r="C353" s="141">
        <v>0.41046146645233</v>
      </c>
      <c r="D353" s="141">
        <v>-0.40892906003174201</v>
      </c>
      <c r="E353" s="141">
        <v>1.2298519929364</v>
      </c>
      <c r="F353" s="141">
        <v>7.5423534693386196E-2</v>
      </c>
      <c r="G353" s="141">
        <v>-0.41046146645232601</v>
      </c>
      <c r="H353" s="141">
        <v>-1.01815024671323</v>
      </c>
      <c r="I353" s="141">
        <v>1.01815024671323</v>
      </c>
      <c r="J353" s="141">
        <v>3.3818281570786E-2</v>
      </c>
      <c r="K353" s="141">
        <v>2.1343593467966901E-3</v>
      </c>
      <c r="L353" s="141">
        <v>39</v>
      </c>
    </row>
    <row r="354" spans="1:12" ht="11.25" customHeight="1" x14ac:dyDescent="0.3">
      <c r="A354" s="141">
        <v>310</v>
      </c>
      <c r="B354" s="141">
        <v>0</v>
      </c>
      <c r="C354" s="141">
        <v>0.26155507583452198</v>
      </c>
      <c r="D354" s="141">
        <v>-0.55399407686912705</v>
      </c>
      <c r="E354" s="141">
        <v>1.07710422853817</v>
      </c>
      <c r="F354" s="141">
        <v>6.3733738192962894E-2</v>
      </c>
      <c r="G354" s="141">
        <v>-0.26155507583451898</v>
      </c>
      <c r="H354" s="141">
        <v>-0.64556503997250603</v>
      </c>
      <c r="I354" s="141">
        <v>0.64556503997250603</v>
      </c>
      <c r="J354" s="141">
        <v>2.41477436418931E-2</v>
      </c>
      <c r="K354" s="141">
        <v>6.06629563803697E-4</v>
      </c>
      <c r="L354" s="141">
        <v>39</v>
      </c>
    </row>
    <row r="355" spans="1:12" ht="11.25" customHeight="1" x14ac:dyDescent="0.3">
      <c r="A355" s="141">
        <v>311</v>
      </c>
      <c r="B355" s="141">
        <v>0</v>
      </c>
      <c r="C355" s="141">
        <v>0.14782762170738301</v>
      </c>
      <c r="D355" s="141">
        <v>-0.663308078730666</v>
      </c>
      <c r="E355" s="141">
        <v>0.95896332214543101</v>
      </c>
      <c r="F355" s="141">
        <v>4.6930220257361099E-2</v>
      </c>
      <c r="G355" s="141">
        <v>-0.14782762170737901</v>
      </c>
      <c r="H355" s="141">
        <v>-0.36281596296991903</v>
      </c>
      <c r="I355" s="141">
        <v>0.36281596296991903</v>
      </c>
      <c r="J355" s="141">
        <v>1.30931142510213E-2</v>
      </c>
      <c r="K355" s="141">
        <v>1.02728425162448E-4</v>
      </c>
      <c r="L355" s="141">
        <v>39</v>
      </c>
    </row>
    <row r="356" spans="1:12" ht="11.25" customHeight="1" x14ac:dyDescent="0.3">
      <c r="A356" s="141">
        <v>312</v>
      </c>
      <c r="B356" s="141">
        <v>0</v>
      </c>
      <c r="C356" s="141">
        <v>0.103575527348157</v>
      </c>
      <c r="D356" s="141">
        <v>-0.70849795856848596</v>
      </c>
      <c r="E356" s="141">
        <v>0.91564901326479997</v>
      </c>
      <c r="F356" s="141">
        <v>5.0958057079213102E-2</v>
      </c>
      <c r="G356" s="141">
        <v>-0.10357552734815401</v>
      </c>
      <c r="H356" s="141">
        <v>-0.25450967045976203</v>
      </c>
      <c r="I356" s="141">
        <v>0.25450967045976203</v>
      </c>
      <c r="J356" s="141">
        <v>1.5437020981896201E-2</v>
      </c>
      <c r="K356" s="143">
        <v>5.9741985028695901E-5</v>
      </c>
      <c r="L356" s="141">
        <v>39</v>
      </c>
    </row>
    <row r="357" spans="1:12" ht="11.25" customHeight="1" x14ac:dyDescent="0.3">
      <c r="A357" s="141">
        <v>313</v>
      </c>
      <c r="B357" s="141">
        <v>0</v>
      </c>
      <c r="C357" s="141">
        <v>0.32850739152338698</v>
      </c>
      <c r="D357" s="141">
        <v>-0.48699175419827501</v>
      </c>
      <c r="E357" s="141">
        <v>1.1440065372450501</v>
      </c>
      <c r="F357" s="141">
        <v>6.3567783924160098E-2</v>
      </c>
      <c r="G357" s="141">
        <v>-0.32850739152338398</v>
      </c>
      <c r="H357" s="141">
        <v>-0.810763244333496</v>
      </c>
      <c r="I357" s="141">
        <v>0.810763244333496</v>
      </c>
      <c r="J357" s="141">
        <v>2.4022152272105801E-2</v>
      </c>
      <c r="K357" s="141">
        <v>9.5172425495181697E-4</v>
      </c>
      <c r="L357" s="141">
        <v>39</v>
      </c>
    </row>
    <row r="358" spans="1:12" ht="11.25" customHeight="1" x14ac:dyDescent="0.3">
      <c r="A358" s="141">
        <v>314</v>
      </c>
      <c r="B358" s="141">
        <v>0</v>
      </c>
      <c r="C358" s="141">
        <v>0.13919194750541</v>
      </c>
      <c r="D358" s="141">
        <v>-0.68273951670590705</v>
      </c>
      <c r="E358" s="141">
        <v>0.96112341171672799</v>
      </c>
      <c r="F358" s="141">
        <v>8.2273507092034306E-2</v>
      </c>
      <c r="G358" s="141">
        <v>-0.139191947505407</v>
      </c>
      <c r="H358" s="141">
        <v>-0.34641897387602899</v>
      </c>
      <c r="I358" s="141">
        <v>0.34641897387602899</v>
      </c>
      <c r="J358" s="141">
        <v>4.02399834594801E-2</v>
      </c>
      <c r="K358" s="141">
        <v>2.9597127318449398E-4</v>
      </c>
      <c r="L358" s="141">
        <v>39</v>
      </c>
    </row>
    <row r="359" spans="1:12" ht="11.25" customHeight="1" x14ac:dyDescent="0.3">
      <c r="A359" s="141">
        <v>315</v>
      </c>
      <c r="B359" s="141">
        <v>0</v>
      </c>
      <c r="C359" s="141">
        <v>0.37312411136082402</v>
      </c>
      <c r="D359" s="141">
        <v>-0.44250021249112997</v>
      </c>
      <c r="E359" s="141">
        <v>1.18874843521278</v>
      </c>
      <c r="F359" s="141">
        <v>6.3982412018109003E-2</v>
      </c>
      <c r="G359" s="141">
        <v>-0.37312411136082102</v>
      </c>
      <c r="H359" s="141">
        <v>-0.92102661920649898</v>
      </c>
      <c r="I359" s="141">
        <v>0.92102661920649898</v>
      </c>
      <c r="J359" s="141">
        <v>2.4336548718025701E-2</v>
      </c>
      <c r="K359" s="141">
        <v>1.24467049725936E-3</v>
      </c>
      <c r="L359" s="141">
        <v>39</v>
      </c>
    </row>
    <row r="360" spans="1:12" ht="11.25" customHeight="1" x14ac:dyDescent="0.3">
      <c r="A360" s="141">
        <v>316</v>
      </c>
      <c r="B360" s="141">
        <v>0</v>
      </c>
      <c r="C360" s="141">
        <v>8.1121000245067507E-2</v>
      </c>
      <c r="D360" s="141">
        <v>-0.73262520349764904</v>
      </c>
      <c r="E360" s="141">
        <v>0.89486720398778397</v>
      </c>
      <c r="F360" s="141">
        <v>5.7455409033462398E-2</v>
      </c>
      <c r="G360" s="141">
        <v>-8.1121000245064107E-2</v>
      </c>
      <c r="H360" s="141">
        <v>-0.199758822189611</v>
      </c>
      <c r="I360" s="141">
        <v>0.199758822189611</v>
      </c>
      <c r="J360" s="141">
        <v>1.96245458080236E-2</v>
      </c>
      <c r="K360" s="143">
        <v>4.6986186800000002E-5</v>
      </c>
      <c r="L360" s="141">
        <v>39</v>
      </c>
    </row>
    <row r="361" spans="1:12" ht="11.25" customHeight="1" x14ac:dyDescent="0.3">
      <c r="A361" s="141">
        <v>317</v>
      </c>
      <c r="B361" s="141">
        <v>0</v>
      </c>
      <c r="C361" s="141">
        <v>0.21676762813607101</v>
      </c>
      <c r="D361" s="141">
        <v>-0.60000913018966295</v>
      </c>
      <c r="E361" s="141">
        <v>1.0335443864617999</v>
      </c>
      <c r="F361" s="141">
        <v>6.7683209168509104E-2</v>
      </c>
      <c r="G361" s="141">
        <v>-0.21676762813606801</v>
      </c>
      <c r="H361" s="141">
        <v>-0.53586939707590997</v>
      </c>
      <c r="I361" s="141">
        <v>0.53586939707590997</v>
      </c>
      <c r="J361" s="141">
        <v>2.7233261569035098E-2</v>
      </c>
      <c r="K361" s="141">
        <v>4.7288978721722797E-4</v>
      </c>
      <c r="L361" s="141">
        <v>39</v>
      </c>
    </row>
    <row r="362" spans="1:12" ht="11.25" customHeight="1" x14ac:dyDescent="0.3">
      <c r="A362" s="141">
        <v>318</v>
      </c>
      <c r="B362" s="141">
        <v>0</v>
      </c>
      <c r="C362" s="141">
        <v>7.9145667747879695E-3</v>
      </c>
      <c r="D362" s="141">
        <v>-0.81486983275724001</v>
      </c>
      <c r="E362" s="141">
        <v>0.83069896630681594</v>
      </c>
      <c r="F362" s="141">
        <v>8.4452858461172606E-2</v>
      </c>
      <c r="G362" s="141">
        <v>-7.9145667747854906E-3</v>
      </c>
      <c r="H362" s="141">
        <v>-1.97198668832381E-2</v>
      </c>
      <c r="I362" s="141">
        <v>1.97198668832381E-2</v>
      </c>
      <c r="J362" s="141">
        <v>4.2400060851021201E-2</v>
      </c>
      <c r="K362" s="143">
        <v>1.01284131078475E-6</v>
      </c>
      <c r="L362" s="141">
        <v>39</v>
      </c>
    </row>
    <row r="363" spans="1:12" ht="11.25" customHeight="1" x14ac:dyDescent="0.3">
      <c r="A363" s="141">
        <v>319</v>
      </c>
      <c r="B363" s="141">
        <v>0</v>
      </c>
      <c r="C363" s="141">
        <v>8.8841062962983205E-2</v>
      </c>
      <c r="D363" s="141">
        <v>-0.73925661057538405</v>
      </c>
      <c r="E363" s="141">
        <v>0.91693873650135005</v>
      </c>
      <c r="F363" s="141">
        <v>9.6975545925943499E-2</v>
      </c>
      <c r="G363" s="141">
        <v>-8.8841062962979098E-2</v>
      </c>
      <c r="H363" s="141">
        <v>-0.22293339339420501</v>
      </c>
      <c r="I363" s="141">
        <v>0.22293339339420501</v>
      </c>
      <c r="J363" s="141">
        <v>5.59064915779263E-2</v>
      </c>
      <c r="K363" s="141">
        <v>1.73120524618018E-4</v>
      </c>
      <c r="L363" s="141">
        <v>39</v>
      </c>
    </row>
    <row r="364" spans="1:12" ht="11.25" customHeight="1" x14ac:dyDescent="0.3">
      <c r="A364" s="141">
        <v>320</v>
      </c>
      <c r="B364" s="141">
        <v>0</v>
      </c>
      <c r="C364" s="141">
        <v>0.46638071253892799</v>
      </c>
      <c r="D364" s="141">
        <v>-0.34841797735328001</v>
      </c>
      <c r="E364" s="141">
        <v>1.28117940243114</v>
      </c>
      <c r="F364" s="141">
        <v>6.1197065263257897E-2</v>
      </c>
      <c r="G364" s="141">
        <v>-0.46638071253892499</v>
      </c>
      <c r="H364" s="141">
        <v>-1.15000205575217</v>
      </c>
      <c r="I364" s="141">
        <v>1.15000205575217</v>
      </c>
      <c r="J364" s="141">
        <v>2.2263783198273001E-2</v>
      </c>
      <c r="K364" s="141">
        <v>1.7714364384683601E-3</v>
      </c>
      <c r="L364" s="141">
        <v>39</v>
      </c>
    </row>
    <row r="365" spans="1:12" ht="11.25" customHeight="1" x14ac:dyDescent="0.3">
      <c r="A365" s="141">
        <v>321</v>
      </c>
      <c r="B365" s="141">
        <v>0</v>
      </c>
      <c r="C365" s="141">
        <v>0.220835028821878</v>
      </c>
      <c r="D365" s="141">
        <v>-0.59619912246267803</v>
      </c>
      <c r="E365" s="141">
        <v>1.0378691801064299</v>
      </c>
      <c r="F365" s="141">
        <v>6.8483141433222899E-2</v>
      </c>
      <c r="G365" s="141">
        <v>-0.220835028821875</v>
      </c>
      <c r="H365" s="141">
        <v>-0.54610617409038498</v>
      </c>
      <c r="I365" s="141">
        <v>0.54610617409038498</v>
      </c>
      <c r="J365" s="141">
        <v>2.7880792897116501E-2</v>
      </c>
      <c r="K365" s="141">
        <v>5.0314232020870096E-4</v>
      </c>
      <c r="L365" s="141">
        <v>39</v>
      </c>
    </row>
    <row r="366" spans="1:12" ht="11.25" customHeight="1" x14ac:dyDescent="0.3">
      <c r="A366" s="141">
        <v>322</v>
      </c>
      <c r="B366" s="141">
        <v>0</v>
      </c>
      <c r="C366" s="141">
        <v>0.216246080788116</v>
      </c>
      <c r="D366" s="141">
        <v>-0.60259866499625603</v>
      </c>
      <c r="E366" s="141">
        <v>1.0350908265724901</v>
      </c>
      <c r="F366" s="141">
        <v>7.3872322363658802E-2</v>
      </c>
      <c r="G366" s="141">
        <v>-0.216246080788114</v>
      </c>
      <c r="H366" s="141">
        <v>-0.53601694726507698</v>
      </c>
      <c r="I366" s="141">
        <v>0.53601694726507698</v>
      </c>
      <c r="J366" s="141">
        <v>3.2441526207776301E-2</v>
      </c>
      <c r="K366" s="141">
        <v>5.6667255204251299E-4</v>
      </c>
      <c r="L366" s="141">
        <v>39</v>
      </c>
    </row>
    <row r="367" spans="1:12" ht="11.25" customHeight="1" x14ac:dyDescent="0.3">
      <c r="A367" s="141">
        <v>323</v>
      </c>
      <c r="B367" s="141">
        <v>0</v>
      </c>
      <c r="C367" s="141">
        <v>0.17694855868537501</v>
      </c>
      <c r="D367" s="141">
        <v>-0.64915023988579301</v>
      </c>
      <c r="E367" s="141">
        <v>1.0030473572565399</v>
      </c>
      <c r="F367" s="141">
        <v>9.2454398745046698E-2</v>
      </c>
      <c r="G367" s="141">
        <v>-0.17694855868537199</v>
      </c>
      <c r="H367" s="141">
        <v>-0.44283354267716302</v>
      </c>
      <c r="I367" s="141">
        <v>0.44283354267716302</v>
      </c>
      <c r="J367" s="141">
        <v>5.0815116994014801E-2</v>
      </c>
      <c r="K367" s="141">
        <v>6.1755296927310703E-4</v>
      </c>
      <c r="L367" s="141">
        <v>39</v>
      </c>
    </row>
    <row r="368" spans="1:12" ht="11.25" customHeight="1" x14ac:dyDescent="0.3">
      <c r="A368" s="141">
        <v>324</v>
      </c>
      <c r="B368" s="141">
        <v>0</v>
      </c>
      <c r="C368" s="141">
        <v>0.230714511206942</v>
      </c>
      <c r="D368" s="141">
        <v>-0.58239898356491604</v>
      </c>
      <c r="E368" s="141">
        <v>1.0438280059788001</v>
      </c>
      <c r="F368" s="141">
        <v>5.5086410907836503E-2</v>
      </c>
      <c r="G368" s="141">
        <v>-0.230714511206939</v>
      </c>
      <c r="H368" s="141">
        <v>-0.56767113106426403</v>
      </c>
      <c r="I368" s="141">
        <v>0.56767113106426403</v>
      </c>
      <c r="J368" s="141">
        <v>1.8039592678765599E-2</v>
      </c>
      <c r="K368" s="141">
        <v>3.4823903120921601E-4</v>
      </c>
      <c r="L368" s="141">
        <v>39</v>
      </c>
    </row>
    <row r="369" spans="1:12" ht="11.25" customHeight="1" x14ac:dyDescent="0.3">
      <c r="A369" s="141">
        <v>325</v>
      </c>
      <c r="B369" s="141">
        <v>0</v>
      </c>
      <c r="C369" s="141">
        <v>0.38652803351116399</v>
      </c>
      <c r="D369" s="141">
        <v>-0.445733263603105</v>
      </c>
      <c r="E369" s="141">
        <v>1.21878933062543</v>
      </c>
      <c r="F369" s="141">
        <v>0.105805737828764</v>
      </c>
      <c r="G369" s="141">
        <v>-0.38652803351116</v>
      </c>
      <c r="H369" s="141">
        <v>-0.97544917138638698</v>
      </c>
      <c r="I369" s="141">
        <v>0.97544917138638698</v>
      </c>
      <c r="J369" s="141">
        <v>6.6551249337322801E-2</v>
      </c>
      <c r="K369" s="141">
        <v>3.9904888424209398E-3</v>
      </c>
      <c r="L369" s="141">
        <v>39</v>
      </c>
    </row>
    <row r="370" spans="1:12" ht="11.25" customHeight="1" x14ac:dyDescent="0.3">
      <c r="A370" s="141">
        <v>326</v>
      </c>
      <c r="B370" s="141">
        <v>0</v>
      </c>
      <c r="C370" s="141">
        <v>4.4998189634517499E-3</v>
      </c>
      <c r="D370" s="141">
        <v>-0.81793028548198599</v>
      </c>
      <c r="E370" s="141">
        <v>0.82692992340888904</v>
      </c>
      <c r="F370" s="141">
        <v>8.3554220758669903E-2</v>
      </c>
      <c r="G370" s="141">
        <v>-4.4998189634492102E-3</v>
      </c>
      <c r="H370" s="141">
        <v>-1.1206459919235801E-2</v>
      </c>
      <c r="I370" s="141">
        <v>1.1206459919235801E-2</v>
      </c>
      <c r="J370" s="141">
        <v>4.1502528751218397E-2</v>
      </c>
      <c r="K370" s="143">
        <v>3.1986855663383202E-7</v>
      </c>
      <c r="L370" s="141">
        <v>39</v>
      </c>
    </row>
    <row r="371" spans="1:12" ht="11.25" customHeight="1" x14ac:dyDescent="0.3">
      <c r="A371" s="141">
        <v>327</v>
      </c>
      <c r="B371" s="141">
        <v>0</v>
      </c>
      <c r="C371" s="141">
        <v>0.13416610076965599</v>
      </c>
      <c r="D371" s="141">
        <v>-0.67871269269599099</v>
      </c>
      <c r="E371" s="141">
        <v>0.94704489423530303</v>
      </c>
      <c r="F371" s="141">
        <v>5.4181793921820501E-2</v>
      </c>
      <c r="G371" s="141">
        <v>-0.13416610076965299</v>
      </c>
      <c r="H371" s="141">
        <v>-0.33001584381205101</v>
      </c>
      <c r="I371" s="141">
        <v>0.33001584381205101</v>
      </c>
      <c r="J371" s="141">
        <v>1.7451973016909698E-2</v>
      </c>
      <c r="K371" s="141">
        <v>1.13791914583886E-4</v>
      </c>
      <c r="L371" s="141">
        <v>39</v>
      </c>
    </row>
    <row r="372" spans="1:12" ht="11.25" customHeight="1" x14ac:dyDescent="0.3">
      <c r="A372" s="141">
        <v>328</v>
      </c>
      <c r="B372" s="141">
        <v>0</v>
      </c>
      <c r="C372" s="141">
        <v>0.42445168542077699</v>
      </c>
      <c r="D372" s="141">
        <v>-0.412351193222247</v>
      </c>
      <c r="E372" s="141">
        <v>1.2612545640638</v>
      </c>
      <c r="F372" s="141">
        <v>0.114709353245286</v>
      </c>
      <c r="G372" s="141">
        <v>-0.42445168542077399</v>
      </c>
      <c r="H372" s="141">
        <v>-1.0779143559165101</v>
      </c>
      <c r="I372" s="141">
        <v>1.0779143559165101</v>
      </c>
      <c r="J372" s="141">
        <v>7.8223174152303399E-2</v>
      </c>
      <c r="K372" s="141">
        <v>5.8000166464783802E-3</v>
      </c>
      <c r="L372" s="141">
        <v>39</v>
      </c>
    </row>
    <row r="373" spans="1:12" ht="11.25" customHeight="1" x14ac:dyDescent="0.3">
      <c r="A373" s="141">
        <v>329</v>
      </c>
      <c r="B373" s="141">
        <v>0</v>
      </c>
      <c r="C373" s="141">
        <v>0.388182419102853</v>
      </c>
      <c r="D373" s="141">
        <v>-0.43450949759007301</v>
      </c>
      <c r="E373" s="141">
        <v>1.2108743357957801</v>
      </c>
      <c r="F373" s="141">
        <v>8.4219171610601995E-2</v>
      </c>
      <c r="G373" s="141">
        <v>-0.38818241910285001</v>
      </c>
      <c r="H373" s="141">
        <v>-0.96707368191410803</v>
      </c>
      <c r="I373" s="141">
        <v>0.96707368191410803</v>
      </c>
      <c r="J373" s="141">
        <v>4.2165737742459297E-2</v>
      </c>
      <c r="K373" s="141">
        <v>2.4218070713056899E-3</v>
      </c>
      <c r="L373" s="141">
        <v>39</v>
      </c>
    </row>
    <row r="374" spans="1:12" ht="11.25" customHeight="1" x14ac:dyDescent="0.3">
      <c r="A374" s="141">
        <v>330</v>
      </c>
      <c r="B374" s="141">
        <v>0</v>
      </c>
      <c r="C374" s="141">
        <v>2.3543230102791999E-2</v>
      </c>
      <c r="D374" s="141">
        <v>-0.79221542583293603</v>
      </c>
      <c r="E374" s="141">
        <v>0.83930188603851996</v>
      </c>
      <c r="F374" s="141">
        <v>6.4424462594669996E-2</v>
      </c>
      <c r="G374" s="141">
        <v>-2.3543230102790001E-2</v>
      </c>
      <c r="H374" s="141">
        <v>-5.8124607129352197E-2</v>
      </c>
      <c r="I374" s="141">
        <v>5.8124607129352197E-2</v>
      </c>
      <c r="J374" s="141">
        <v>2.4673989842353802E-2</v>
      </c>
      <c r="K374" s="143">
        <v>5.0275999697769301E-6</v>
      </c>
      <c r="L374" s="141">
        <v>39</v>
      </c>
    </row>
    <row r="375" spans="1:12" ht="11.25" customHeight="1" x14ac:dyDescent="0.3">
      <c r="A375" s="141">
        <v>331</v>
      </c>
      <c r="B375" s="141">
        <v>0</v>
      </c>
      <c r="C375" s="141">
        <v>0.482063661064208</v>
      </c>
      <c r="D375" s="141">
        <v>-0.33919780380783099</v>
      </c>
      <c r="E375" s="141">
        <v>1.3033251259362499</v>
      </c>
      <c r="F375" s="141">
        <v>8.05218647448116E-2</v>
      </c>
      <c r="G375" s="141">
        <v>-0.48206366106420601</v>
      </c>
      <c r="H375" s="141">
        <v>-1.19869514723502</v>
      </c>
      <c r="I375" s="141">
        <v>1.19869514723502</v>
      </c>
      <c r="J375" s="141">
        <v>3.8544766601087799E-2</v>
      </c>
      <c r="K375" s="141">
        <v>3.38847999065435E-3</v>
      </c>
      <c r="L375" s="141">
        <v>39</v>
      </c>
    </row>
    <row r="376" spans="1:12" ht="11.25" customHeight="1" x14ac:dyDescent="0.3">
      <c r="A376" s="141">
        <v>332</v>
      </c>
      <c r="B376" s="141">
        <v>0</v>
      </c>
      <c r="C376" s="141">
        <v>7.3992673470550899E-2</v>
      </c>
      <c r="D376" s="141">
        <v>-0.74565833677689097</v>
      </c>
      <c r="E376" s="141">
        <v>0.89364368371799296</v>
      </c>
      <c r="F376" s="141">
        <v>7.6153097895859806E-2</v>
      </c>
      <c r="G376" s="141">
        <v>-7.3992673470547402E-2</v>
      </c>
      <c r="H376" s="141">
        <v>-0.183601404190325</v>
      </c>
      <c r="I376" s="141">
        <v>0.183601404190325</v>
      </c>
      <c r="J376" s="141">
        <v>3.4475686488080998E-2</v>
      </c>
      <c r="K376" s="143">
        <v>7.0803183240428398E-5</v>
      </c>
      <c r="L376" s="141">
        <v>39</v>
      </c>
    </row>
    <row r="377" spans="1:12" ht="11.25" customHeight="1" x14ac:dyDescent="0.3">
      <c r="A377" s="141">
        <v>333</v>
      </c>
      <c r="B377" s="141">
        <v>0</v>
      </c>
      <c r="C377" s="141">
        <v>9.9408810303838899E-2</v>
      </c>
      <c r="D377" s="141">
        <v>-0.71562192032057803</v>
      </c>
      <c r="E377" s="141">
        <v>0.91443954092825597</v>
      </c>
      <c r="F377" s="141">
        <v>6.1992231556699501E-2</v>
      </c>
      <c r="G377" s="141">
        <v>-9.9408810303836095E-2</v>
      </c>
      <c r="H377" s="141">
        <v>-0.24519537867583099</v>
      </c>
      <c r="I377" s="141">
        <v>0.24519537867583099</v>
      </c>
      <c r="J377" s="141">
        <v>2.28461125906303E-2</v>
      </c>
      <c r="K377" s="143">
        <v>8.2684668272276393E-5</v>
      </c>
      <c r="L377" s="141">
        <v>39</v>
      </c>
    </row>
    <row r="378" spans="1:12" ht="11.25" customHeight="1" x14ac:dyDescent="0.3">
      <c r="A378" s="141">
        <v>334</v>
      </c>
      <c r="B378" s="141">
        <v>0</v>
      </c>
      <c r="C378" s="141">
        <v>0.170463615381065</v>
      </c>
      <c r="D378" s="141">
        <v>-0.64409042689324703</v>
      </c>
      <c r="E378" s="141">
        <v>0.98501765765537697</v>
      </c>
      <c r="F378" s="141">
        <v>6.0347601700355497E-2</v>
      </c>
      <c r="G378" s="141">
        <v>-0.170463615381062</v>
      </c>
      <c r="H378" s="141">
        <v>-0.42019749181263799</v>
      </c>
      <c r="I378" s="141">
        <v>0.42019749181263799</v>
      </c>
      <c r="J378" s="141">
        <v>2.16499951388677E-2</v>
      </c>
      <c r="K378" s="141">
        <v>2.29837845424977E-4</v>
      </c>
      <c r="L378" s="141">
        <v>39</v>
      </c>
    </row>
    <row r="379" spans="1:12" ht="11.25" customHeight="1" x14ac:dyDescent="0.3">
      <c r="A379" s="141">
        <v>335</v>
      </c>
      <c r="B379" s="141">
        <v>0</v>
      </c>
      <c r="C379" s="141">
        <v>9.9450929359485393E-2</v>
      </c>
      <c r="D379" s="141">
        <v>-0.71561242372716805</v>
      </c>
      <c r="E379" s="141">
        <v>0.91451428244613897</v>
      </c>
      <c r="F379" s="141">
        <v>6.2103225194253299E-2</v>
      </c>
      <c r="G379" s="141">
        <v>-9.9450929359482104E-2</v>
      </c>
      <c r="H379" s="141">
        <v>-0.245309545154383</v>
      </c>
      <c r="I379" s="141">
        <v>0.245309545154383</v>
      </c>
      <c r="J379" s="141">
        <v>2.29279952122735E-2</v>
      </c>
      <c r="K379" s="143">
        <v>8.3065270834750397E-5</v>
      </c>
      <c r="L379" s="141">
        <v>39</v>
      </c>
    </row>
    <row r="380" spans="1:12" ht="11.25" customHeight="1" x14ac:dyDescent="0.3">
      <c r="A380" s="141">
        <v>336</v>
      </c>
      <c r="B380" s="141">
        <v>0</v>
      </c>
      <c r="C380" s="141">
        <v>0.27634874841157803</v>
      </c>
      <c r="D380" s="141">
        <v>-0.55295215196853198</v>
      </c>
      <c r="E380" s="141">
        <v>1.10564964879169</v>
      </c>
      <c r="F380" s="141">
        <v>9.9603165848322198E-2</v>
      </c>
      <c r="G380" s="141">
        <v>-0.27634874841157597</v>
      </c>
      <c r="H380" s="141">
        <v>-0.69458645883553105</v>
      </c>
      <c r="I380" s="141">
        <v>0.69458645883553105</v>
      </c>
      <c r="J380" s="141">
        <v>5.8977187436672997E-2</v>
      </c>
      <c r="K380" s="141">
        <v>1.77863817402623E-3</v>
      </c>
      <c r="L380" s="141">
        <v>39</v>
      </c>
    </row>
    <row r="381" spans="1:12" ht="11.25" customHeight="1" x14ac:dyDescent="0.3">
      <c r="A381" s="141">
        <v>337</v>
      </c>
      <c r="B381" s="141">
        <v>0</v>
      </c>
      <c r="C381" s="141">
        <v>0.187346020934261</v>
      </c>
      <c r="D381" s="141">
        <v>-0.62531029106829505</v>
      </c>
      <c r="E381" s="141">
        <v>1.0000023329368199</v>
      </c>
      <c r="F381" s="141">
        <v>5.3310352886536301E-2</v>
      </c>
      <c r="G381" s="141">
        <v>-0.18734602093425901</v>
      </c>
      <c r="H381" s="141">
        <v>-0.46069492749874003</v>
      </c>
      <c r="I381" s="141">
        <v>0.46069492749874003</v>
      </c>
      <c r="J381" s="141">
        <v>1.68951046917875E-2</v>
      </c>
      <c r="K381" s="141">
        <v>2.14555162213316E-4</v>
      </c>
      <c r="L381" s="141">
        <v>39</v>
      </c>
    </row>
    <row r="382" spans="1:12" ht="11.25" customHeight="1" x14ac:dyDescent="0.3">
      <c r="A382" s="141">
        <v>338</v>
      </c>
      <c r="B382" s="141">
        <v>0</v>
      </c>
      <c r="C382" s="141">
        <v>0.318088219672712</v>
      </c>
      <c r="D382" s="141">
        <v>-0.51232492220830195</v>
      </c>
      <c r="E382" s="141">
        <v>1.1485013615537301</v>
      </c>
      <c r="F382" s="141">
        <v>0.101975157163622</v>
      </c>
      <c r="G382" s="141">
        <v>-0.318088219672709</v>
      </c>
      <c r="H382" s="141">
        <v>-0.80070641023168398</v>
      </c>
      <c r="I382" s="141">
        <v>0.80070641023168398</v>
      </c>
      <c r="J382" s="141">
        <v>6.18196496172276E-2</v>
      </c>
      <c r="K382" s="141">
        <v>2.4850658192072501E-3</v>
      </c>
      <c r="L382" s="141">
        <v>39</v>
      </c>
    </row>
    <row r="383" spans="1:12" ht="11.25" customHeight="1" x14ac:dyDescent="0.3">
      <c r="A383" s="141">
        <v>339</v>
      </c>
      <c r="B383" s="141">
        <v>0</v>
      </c>
      <c r="C383" s="141">
        <v>-0.105126451417918</v>
      </c>
      <c r="D383" s="141">
        <v>-0.92555077294537202</v>
      </c>
      <c r="E383" s="141">
        <v>0.71529787010953705</v>
      </c>
      <c r="F383" s="141">
        <v>7.8280264821366005E-2</v>
      </c>
      <c r="G383" s="141">
        <v>0.105126451417921</v>
      </c>
      <c r="H383" s="141">
        <v>0.26111927908924798</v>
      </c>
      <c r="I383" s="141">
        <v>0.26111927908924798</v>
      </c>
      <c r="J383" s="141">
        <v>3.6428588587977602E-2</v>
      </c>
      <c r="K383" s="141">
        <v>1.51630788532681E-4</v>
      </c>
      <c r="L383" s="141">
        <v>39</v>
      </c>
    </row>
    <row r="384" spans="1:12" ht="11.25" customHeight="1" x14ac:dyDescent="0.3">
      <c r="A384" s="141">
        <v>340</v>
      </c>
      <c r="B384" s="141">
        <v>0</v>
      </c>
      <c r="C384" s="141">
        <v>0.16316411030330899</v>
      </c>
      <c r="D384" s="141">
        <v>-0.65568189029317603</v>
      </c>
      <c r="E384" s="141">
        <v>0.98201011089979495</v>
      </c>
      <c r="F384" s="141">
        <v>7.3875924936895696E-2</v>
      </c>
      <c r="G384" s="141">
        <v>-0.16316411030330599</v>
      </c>
      <c r="H384" s="141">
        <v>-0.404441416928422</v>
      </c>
      <c r="I384" s="141">
        <v>0.404441416928422</v>
      </c>
      <c r="J384" s="141">
        <v>3.2444690473366199E-2</v>
      </c>
      <c r="K384" s="141">
        <v>3.2264887850576399E-4</v>
      </c>
      <c r="L384" s="141">
        <v>39</v>
      </c>
    </row>
    <row r="385" spans="1:12" ht="11.25" customHeight="1" x14ac:dyDescent="0.3">
      <c r="A385" s="141">
        <v>341</v>
      </c>
      <c r="B385" s="141">
        <v>0</v>
      </c>
      <c r="C385" s="141">
        <v>0.26270493871384498</v>
      </c>
      <c r="D385" s="141">
        <v>-0.55096387352516796</v>
      </c>
      <c r="E385" s="141">
        <v>1.0763737509528599</v>
      </c>
      <c r="F385" s="141">
        <v>5.7170810805475203E-2</v>
      </c>
      <c r="G385" s="141">
        <v>-0.26270493871384099</v>
      </c>
      <c r="H385" s="141">
        <v>-0.64684162293214997</v>
      </c>
      <c r="I385" s="141">
        <v>0.64684162293214997</v>
      </c>
      <c r="J385" s="141">
        <v>1.94306118171521E-2</v>
      </c>
      <c r="K385" s="141">
        <v>4.8770267677135203E-4</v>
      </c>
      <c r="L385" s="141">
        <v>39</v>
      </c>
    </row>
    <row r="386" spans="1:12" ht="11.25" customHeight="1" x14ac:dyDescent="0.3">
      <c r="A386" s="141">
        <v>342</v>
      </c>
      <c r="B386" s="141">
        <v>0</v>
      </c>
      <c r="C386" s="141">
        <v>1.58829312286866E-2</v>
      </c>
      <c r="D386" s="141">
        <v>-0.799145386592921</v>
      </c>
      <c r="E386" s="141">
        <v>0.83091124905029401</v>
      </c>
      <c r="F386" s="141">
        <v>6.1984014595376703E-2</v>
      </c>
      <c r="G386" s="141">
        <v>-1.5882931228683801E-2</v>
      </c>
      <c r="H386" s="141">
        <v>-3.9175695365351003E-2</v>
      </c>
      <c r="I386" s="141">
        <v>3.9175695365351003E-2</v>
      </c>
      <c r="J386" s="141">
        <v>2.2840056567885E-2</v>
      </c>
      <c r="K386" s="143">
        <v>2.1101631076156301E-6</v>
      </c>
      <c r="L386" s="141">
        <v>39</v>
      </c>
    </row>
    <row r="387" spans="1:12" ht="11.25" customHeight="1" x14ac:dyDescent="0.3">
      <c r="A387" s="141">
        <v>343</v>
      </c>
      <c r="B387" s="141">
        <v>0</v>
      </c>
      <c r="C387" s="141">
        <v>-1.0123243104103201E-2</v>
      </c>
      <c r="D387" s="141">
        <v>-0.82293936149383895</v>
      </c>
      <c r="E387" s="141">
        <v>0.80269287528563205</v>
      </c>
      <c r="F387" s="141">
        <v>5.3937701406082103E-2</v>
      </c>
      <c r="G387" s="141">
        <v>1.0123243104106901E-2</v>
      </c>
      <c r="H387" s="141">
        <v>2.4898718088465499E-2</v>
      </c>
      <c r="I387" s="141">
        <v>2.4898718088465499E-2</v>
      </c>
      <c r="J387" s="141">
        <v>1.7295082661829601E-2</v>
      </c>
      <c r="K387" s="143">
        <v>6.4180717433528499E-7</v>
      </c>
      <c r="L387" s="141">
        <v>39</v>
      </c>
    </row>
    <row r="388" spans="1:12" ht="11.25" customHeight="1" x14ac:dyDescent="0.3">
      <c r="A388" s="141">
        <v>344</v>
      </c>
      <c r="B388" s="141">
        <v>0</v>
      </c>
      <c r="C388" s="141">
        <v>0.37255537453042598</v>
      </c>
      <c r="D388" s="141">
        <v>-0.44516059359304699</v>
      </c>
      <c r="E388" s="141">
        <v>1.1902713426539</v>
      </c>
      <c r="F388" s="141">
        <v>7.0559468416160606E-2</v>
      </c>
      <c r="G388" s="141">
        <v>-0.37255537453042298</v>
      </c>
      <c r="H388" s="141">
        <v>-0.92211198004248396</v>
      </c>
      <c r="I388" s="141">
        <v>0.92211198004248396</v>
      </c>
      <c r="J388" s="141">
        <v>2.9597046379330701E-2</v>
      </c>
      <c r="K388" s="141">
        <v>1.5255086366373399E-3</v>
      </c>
      <c r="L388" s="141">
        <v>39</v>
      </c>
    </row>
    <row r="389" spans="1:12" ht="11.25" customHeight="1" x14ac:dyDescent="0.3">
      <c r="A389" s="141">
        <v>345</v>
      </c>
      <c r="B389" s="141">
        <v>0</v>
      </c>
      <c r="C389" s="141">
        <v>0.50795332423461903</v>
      </c>
      <c r="D389" s="141">
        <v>-0.31023673056408901</v>
      </c>
      <c r="E389" s="141">
        <v>1.3261433790333299</v>
      </c>
      <c r="F389" s="141">
        <v>7.1968885043386194E-2</v>
      </c>
      <c r="G389" s="141">
        <v>-0.50795332423461703</v>
      </c>
      <c r="H389" s="141">
        <v>-1.2580098165703799</v>
      </c>
      <c r="I389" s="141">
        <v>1.2580098165703799</v>
      </c>
      <c r="J389" s="141">
        <v>3.07912501312144E-2</v>
      </c>
      <c r="K389" s="141">
        <v>2.9575298334025102E-3</v>
      </c>
      <c r="L389" s="141">
        <v>39</v>
      </c>
    </row>
    <row r="390" spans="1:12" ht="11.25" customHeight="1" x14ac:dyDescent="0.3">
      <c r="A390" s="141">
        <v>346</v>
      </c>
      <c r="B390" s="141">
        <v>0</v>
      </c>
      <c r="C390" s="141">
        <v>0.36773298040388702</v>
      </c>
      <c r="D390" s="141">
        <v>-0.457325043166807</v>
      </c>
      <c r="E390" s="141">
        <v>1.1927910039745799</v>
      </c>
      <c r="F390" s="141">
        <v>9.0015017669408698E-2</v>
      </c>
      <c r="G390" s="141">
        <v>-0.36773298040388402</v>
      </c>
      <c r="H390" s="141">
        <v>-0.91901277294543204</v>
      </c>
      <c r="I390" s="141">
        <v>0.91901277294543204</v>
      </c>
      <c r="J390" s="141">
        <v>4.81690093586397E-2</v>
      </c>
      <c r="K390" s="141">
        <v>2.5142128832509399E-3</v>
      </c>
      <c r="L390" s="141">
        <v>39</v>
      </c>
    </row>
    <row r="391" spans="1:12" ht="11.25" customHeight="1" x14ac:dyDescent="0.3">
      <c r="A391" s="141">
        <v>347</v>
      </c>
      <c r="B391" s="141">
        <v>0</v>
      </c>
      <c r="C391" s="141">
        <v>0.10882563141870601</v>
      </c>
      <c r="D391" s="141">
        <v>-0.70394078999087195</v>
      </c>
      <c r="E391" s="141">
        <v>0.92159205282828405</v>
      </c>
      <c r="F391" s="141">
        <v>5.3743378417204099E-2</v>
      </c>
      <c r="G391" s="141">
        <v>-0.10882563141870299</v>
      </c>
      <c r="H391" s="141">
        <v>-0.26764616921216799</v>
      </c>
      <c r="I391" s="141">
        <v>0.26764616921216799</v>
      </c>
      <c r="J391" s="141">
        <v>1.7170688110989301E-2</v>
      </c>
      <c r="K391" s="143">
        <v>7.3617784181390094E-5</v>
      </c>
      <c r="L391" s="141">
        <v>39</v>
      </c>
    </row>
    <row r="392" spans="1:12" ht="11.25" customHeight="1" x14ac:dyDescent="0.3">
      <c r="A392" s="141">
        <v>348</v>
      </c>
      <c r="B392" s="141">
        <v>0</v>
      </c>
      <c r="C392" s="141">
        <v>0.23310332804111</v>
      </c>
      <c r="D392" s="141">
        <v>-0.579199193407966</v>
      </c>
      <c r="E392" s="141">
        <v>1.0454058494901901</v>
      </c>
      <c r="F392" s="141">
        <v>5.1894965044247503E-2</v>
      </c>
      <c r="G392" s="141">
        <v>-0.23310332804110701</v>
      </c>
      <c r="H392" s="141">
        <v>-0.57295695102501198</v>
      </c>
      <c r="I392" s="141">
        <v>0.57295695102501198</v>
      </c>
      <c r="J392" s="141">
        <v>1.6009885284776499E-2</v>
      </c>
      <c r="K392" s="141">
        <v>3.14190137568784E-4</v>
      </c>
      <c r="L392" s="141">
        <v>39</v>
      </c>
    </row>
    <row r="393" spans="1:12" ht="11.25" customHeight="1" x14ac:dyDescent="0.3">
      <c r="A393" s="141">
        <v>349</v>
      </c>
      <c r="B393" s="141">
        <v>0</v>
      </c>
      <c r="C393" s="141">
        <v>0.50769568643070995</v>
      </c>
      <c r="D393" s="141">
        <v>-0.33428852468479398</v>
      </c>
      <c r="E393" s="141">
        <v>1.3496798975462101</v>
      </c>
      <c r="F393" s="141">
        <v>0.124142007579053</v>
      </c>
      <c r="G393" s="141">
        <v>-0.50769568643070595</v>
      </c>
      <c r="H393" s="141">
        <v>-1.29878666870841</v>
      </c>
      <c r="I393" s="141">
        <v>1.29878666870841</v>
      </c>
      <c r="J393" s="141">
        <v>9.16168385359383E-2</v>
      </c>
      <c r="K393" s="141">
        <v>1.0007669376523601E-2</v>
      </c>
      <c r="L393" s="141">
        <v>39</v>
      </c>
    </row>
    <row r="394" spans="1:12" ht="11.25" customHeight="1" x14ac:dyDescent="0.3">
      <c r="A394" s="141">
        <v>350</v>
      </c>
      <c r="B394" s="141">
        <v>0</v>
      </c>
      <c r="C394" s="141">
        <v>-2.539403126624E-2</v>
      </c>
      <c r="D394" s="141">
        <v>-0.84178445648893996</v>
      </c>
      <c r="E394" s="141">
        <v>0.79099639395646004</v>
      </c>
      <c r="F394" s="141">
        <v>6.6464970610468799E-2</v>
      </c>
      <c r="G394" s="141">
        <v>2.5394031266242598E-2</v>
      </c>
      <c r="H394" s="141">
        <v>6.2745042492862696E-2</v>
      </c>
      <c r="I394" s="141">
        <v>6.2745042492862696E-2</v>
      </c>
      <c r="J394" s="141">
        <v>2.6261734517180901E-2</v>
      </c>
      <c r="K394" s="143">
        <v>6.2458432947262597E-6</v>
      </c>
      <c r="L394" s="141">
        <v>39</v>
      </c>
    </row>
    <row r="395" spans="1:12" ht="11.25" customHeight="1" x14ac:dyDescent="0.3">
      <c r="A395" s="141">
        <v>351</v>
      </c>
      <c r="B395" s="141">
        <v>0</v>
      </c>
      <c r="C395" s="141">
        <v>0.29922443755900802</v>
      </c>
      <c r="D395" s="141">
        <v>-0.51978610548328696</v>
      </c>
      <c r="E395" s="141">
        <v>1.1182349806013001</v>
      </c>
      <c r="F395" s="141">
        <v>7.4346862563199195E-2</v>
      </c>
      <c r="G395" s="141">
        <v>-0.29922443755900502</v>
      </c>
      <c r="H395" s="141">
        <v>-0.74185870388475705</v>
      </c>
      <c r="I395" s="141">
        <v>0.74185870388475705</v>
      </c>
      <c r="J395" s="141">
        <v>3.2859659937019697E-2</v>
      </c>
      <c r="K395" s="141">
        <v>1.09993504100165E-3</v>
      </c>
      <c r="L395" s="141">
        <v>39</v>
      </c>
    </row>
    <row r="396" spans="1:12" ht="11.25" customHeight="1" x14ac:dyDescent="0.3">
      <c r="A396" s="141">
        <v>352</v>
      </c>
      <c r="B396" s="141">
        <v>0</v>
      </c>
      <c r="C396" s="141">
        <v>0.32926137786972598</v>
      </c>
      <c r="D396" s="141">
        <v>-0.48904296799728902</v>
      </c>
      <c r="E396" s="141">
        <v>1.14756572373674</v>
      </c>
      <c r="F396" s="141">
        <v>7.2304672626680097E-2</v>
      </c>
      <c r="G396" s="141">
        <v>-0.32926137786972298</v>
      </c>
      <c r="H396" s="141">
        <v>-0.81557808725342795</v>
      </c>
      <c r="I396" s="141">
        <v>0.81557808725342795</v>
      </c>
      <c r="J396" s="141">
        <v>3.1079247915606598E-2</v>
      </c>
      <c r="K396" s="141">
        <v>1.2550598003168499E-3</v>
      </c>
      <c r="L396" s="141">
        <v>39</v>
      </c>
    </row>
    <row r="397" spans="1:12" ht="11.25" customHeight="1" x14ac:dyDescent="0.3">
      <c r="A397" s="141">
        <v>353</v>
      </c>
      <c r="B397" s="141">
        <v>0</v>
      </c>
      <c r="C397" s="141">
        <v>0.41738766394350602</v>
      </c>
      <c r="D397" s="141">
        <v>-0.39921948937238699</v>
      </c>
      <c r="E397" s="141">
        <v>1.2339948172594</v>
      </c>
      <c r="F397" s="141">
        <v>6.7151038059608703E-2</v>
      </c>
      <c r="G397" s="141">
        <v>-0.41738766394350302</v>
      </c>
      <c r="H397" s="141">
        <v>-1.0315943114714401</v>
      </c>
      <c r="I397" s="141">
        <v>1.0315943114714401</v>
      </c>
      <c r="J397" s="141">
        <v>2.6806692578858E-2</v>
      </c>
      <c r="K397" s="141">
        <v>1.72430098421916E-3</v>
      </c>
      <c r="L397" s="141">
        <v>39</v>
      </c>
    </row>
    <row r="398" spans="1:12" ht="11.25" customHeight="1" x14ac:dyDescent="0.3">
      <c r="A398" s="141">
        <v>354</v>
      </c>
      <c r="B398" s="141">
        <v>0</v>
      </c>
      <c r="C398" s="141">
        <v>0.32052588841902302</v>
      </c>
      <c r="D398" s="141">
        <v>-0.493864611553467</v>
      </c>
      <c r="E398" s="141">
        <v>1.1349163883915101</v>
      </c>
      <c r="F398" s="141">
        <v>5.9773164084584302E-2</v>
      </c>
      <c r="G398" s="141">
        <v>-0.32052588841902002</v>
      </c>
      <c r="H398" s="141">
        <v>-0.78993952895555297</v>
      </c>
      <c r="I398" s="141">
        <v>0.78993952895555297</v>
      </c>
      <c r="J398" s="141">
        <v>2.1239792229974699E-2</v>
      </c>
      <c r="K398" s="141">
        <v>7.9654943078562497E-4</v>
      </c>
      <c r="L398" s="141">
        <v>39</v>
      </c>
    </row>
    <row r="399" spans="1:12" ht="11.25" customHeight="1" x14ac:dyDescent="0.3">
      <c r="A399" s="141">
        <v>355</v>
      </c>
      <c r="B399" s="141">
        <v>0</v>
      </c>
      <c r="C399" s="141">
        <v>8.8873314265462106E-2</v>
      </c>
      <c r="D399" s="141">
        <v>-0.72518539527130998</v>
      </c>
      <c r="E399" s="141">
        <v>0.90293202380223403</v>
      </c>
      <c r="F399" s="141">
        <v>5.8590822252481002E-2</v>
      </c>
      <c r="G399" s="141">
        <v>-8.8873314265459302E-2</v>
      </c>
      <c r="H399" s="141">
        <v>-0.218936217834343</v>
      </c>
      <c r="I399" s="141">
        <v>0.218936217834343</v>
      </c>
      <c r="J399" s="141">
        <v>2.0407836128280999E-2</v>
      </c>
      <c r="K399" s="143">
        <v>5.8740543038153002E-5</v>
      </c>
      <c r="L399" s="141">
        <v>39</v>
      </c>
    </row>
    <row r="400" spans="1:12" ht="11.25" customHeight="1" x14ac:dyDescent="0.3">
      <c r="A400" s="141">
        <v>356</v>
      </c>
      <c r="B400" s="141">
        <v>0</v>
      </c>
      <c r="C400" s="141">
        <v>0.523868095336669</v>
      </c>
      <c r="D400" s="141">
        <v>-0.311265486000803</v>
      </c>
      <c r="E400" s="141">
        <v>1.35900167667414</v>
      </c>
      <c r="F400" s="141">
        <v>0.11151383799409199</v>
      </c>
      <c r="G400" s="141">
        <v>-0.52386809533666501</v>
      </c>
      <c r="H400" s="141">
        <v>-1.3272963932202599</v>
      </c>
      <c r="I400" s="141">
        <v>1.3272963932202599</v>
      </c>
      <c r="J400" s="141">
        <v>7.3925675078719E-2</v>
      </c>
      <c r="K400" s="141">
        <v>8.2724921275753906E-3</v>
      </c>
      <c r="L400" s="141">
        <v>39</v>
      </c>
    </row>
    <row r="401" spans="1:12" ht="11.25" customHeight="1" x14ac:dyDescent="0.3">
      <c r="A401" s="141">
        <v>357</v>
      </c>
      <c r="B401" s="141">
        <v>0</v>
      </c>
      <c r="C401" s="141">
        <v>6.0369313021079202E-2</v>
      </c>
      <c r="D401" s="141">
        <v>-0.75236132862625604</v>
      </c>
      <c r="E401" s="141">
        <v>0.87309995466841495</v>
      </c>
      <c r="F401" s="141">
        <v>5.3603045155981598E-2</v>
      </c>
      <c r="G401" s="141">
        <v>-6.0369313021075698E-2</v>
      </c>
      <c r="H401" s="141">
        <v>-0.148465752752175</v>
      </c>
      <c r="I401" s="141">
        <v>0.148465752752175</v>
      </c>
      <c r="J401" s="141">
        <v>1.7081133908582399E-2</v>
      </c>
      <c r="K401" s="143">
        <v>2.25321520994476E-5</v>
      </c>
      <c r="L401" s="141">
        <v>39</v>
      </c>
    </row>
    <row r="402" spans="1:12" ht="11.25" customHeight="1" x14ac:dyDescent="0.3">
      <c r="A402" s="141">
        <v>358</v>
      </c>
      <c r="B402" s="141">
        <v>0</v>
      </c>
      <c r="C402" s="141">
        <v>0.280716234072031</v>
      </c>
      <c r="D402" s="141">
        <v>-0.54268048396483703</v>
      </c>
      <c r="E402" s="141">
        <v>1.1041129521088999</v>
      </c>
      <c r="F402" s="141">
        <v>8.5984701440751099E-2</v>
      </c>
      <c r="G402" s="141">
        <v>-0.280716234072027</v>
      </c>
      <c r="H402" s="141">
        <v>-0.69999768099169002</v>
      </c>
      <c r="I402" s="141">
        <v>0.69999768099169002</v>
      </c>
      <c r="J402" s="141">
        <v>4.3952152388693502E-2</v>
      </c>
      <c r="K402" s="141">
        <v>1.32508824365641E-3</v>
      </c>
      <c r="L402" s="141">
        <v>39</v>
      </c>
    </row>
    <row r="403" spans="1:12" ht="11.25" customHeight="1" x14ac:dyDescent="0.3">
      <c r="A403" s="141">
        <v>359</v>
      </c>
      <c r="B403" s="141">
        <v>0</v>
      </c>
      <c r="C403" s="141">
        <v>0.23074649657566601</v>
      </c>
      <c r="D403" s="141">
        <v>-0.58359505608162199</v>
      </c>
      <c r="E403" s="141">
        <v>1.04508804923295</v>
      </c>
      <c r="F403" s="141">
        <v>5.96001841607951E-2</v>
      </c>
      <c r="G403" s="141">
        <v>-0.23074649657566301</v>
      </c>
      <c r="H403" s="141">
        <v>-0.56864158565285605</v>
      </c>
      <c r="I403" s="141">
        <v>0.56864158565285605</v>
      </c>
      <c r="J403" s="141">
        <v>2.1117036761126199E-2</v>
      </c>
      <c r="K403" s="141">
        <v>4.1032740050843999E-4</v>
      </c>
      <c r="L403" s="141">
        <v>39</v>
      </c>
    </row>
    <row r="404" spans="1:12" ht="11.25" customHeight="1" x14ac:dyDescent="0.3">
      <c r="A404" s="141">
        <v>360</v>
      </c>
      <c r="B404" s="141">
        <v>0</v>
      </c>
      <c r="C404" s="141">
        <v>0.27639772077610297</v>
      </c>
      <c r="D404" s="141">
        <v>-0.53774099150934596</v>
      </c>
      <c r="E404" s="141">
        <v>1.0905364330615499</v>
      </c>
      <c r="F404" s="141">
        <v>5.8878041646031498E-2</v>
      </c>
      <c r="G404" s="141">
        <v>-0.27639772077609998</v>
      </c>
      <c r="H404" s="141">
        <v>-0.68096557662684698</v>
      </c>
      <c r="I404" s="141">
        <v>0.68096557662684698</v>
      </c>
      <c r="J404" s="141">
        <v>2.06084099741781E-2</v>
      </c>
      <c r="K404" s="141">
        <v>5.7397041916360599E-4</v>
      </c>
      <c r="L404" s="141">
        <v>39</v>
      </c>
    </row>
    <row r="405" spans="1:12" ht="11.25" customHeight="1" x14ac:dyDescent="0.3">
      <c r="A405" s="141">
        <v>361</v>
      </c>
      <c r="B405" s="141">
        <v>0</v>
      </c>
      <c r="C405" s="141">
        <v>0.58418816832682297</v>
      </c>
      <c r="D405" s="141">
        <v>-0.24818015739774599</v>
      </c>
      <c r="E405" s="141">
        <v>1.4165564940513899</v>
      </c>
      <c r="F405" s="141">
        <v>0.106023587034782</v>
      </c>
      <c r="G405" s="141">
        <v>-0.58418816832681997</v>
      </c>
      <c r="H405" s="141">
        <v>-1.47448456685105</v>
      </c>
      <c r="I405" s="141">
        <v>1.47448456685105</v>
      </c>
      <c r="J405" s="141">
        <v>6.6825583463770502E-2</v>
      </c>
      <c r="K405" s="141">
        <v>9.1582285309775302E-3</v>
      </c>
      <c r="L405" s="141">
        <v>39</v>
      </c>
    </row>
    <row r="406" spans="1:12" ht="11.25" customHeight="1" x14ac:dyDescent="0.3">
      <c r="A406" s="141">
        <v>362</v>
      </c>
      <c r="B406" s="141">
        <v>0</v>
      </c>
      <c r="C406" s="141">
        <v>-2.5635300057452501E-2</v>
      </c>
      <c r="D406" s="141">
        <v>-0.85295669263222296</v>
      </c>
      <c r="E406" s="141">
        <v>0.80168609251731804</v>
      </c>
      <c r="F406" s="141">
        <v>9.5243919993465806E-2</v>
      </c>
      <c r="G406" s="141">
        <v>2.56353000574563E-2</v>
      </c>
      <c r="H406" s="141">
        <v>6.4260653719812294E-2</v>
      </c>
      <c r="I406" s="141">
        <v>6.4260653719812294E-2</v>
      </c>
      <c r="J406" s="141">
        <v>5.3927749359772001E-2</v>
      </c>
      <c r="K406" s="143">
        <v>1.38461600868036E-5</v>
      </c>
      <c r="L406" s="141">
        <v>39</v>
      </c>
    </row>
    <row r="407" spans="1:12" ht="11.25" customHeight="1" x14ac:dyDescent="0.3">
      <c r="A407" s="141">
        <v>363</v>
      </c>
      <c r="B407" s="141">
        <v>0</v>
      </c>
      <c r="C407" s="141">
        <v>0.22864763760089099</v>
      </c>
      <c r="D407" s="141">
        <v>-0.59242837945036497</v>
      </c>
      <c r="E407" s="141">
        <v>1.04972365465215</v>
      </c>
      <c r="F407" s="141">
        <v>8.0030513621074495E-2</v>
      </c>
      <c r="G407" s="141">
        <v>-0.22864763760088699</v>
      </c>
      <c r="H407" s="141">
        <v>-0.56841453966820699</v>
      </c>
      <c r="I407" s="141">
        <v>0.56841453966820699</v>
      </c>
      <c r="J407" s="141">
        <v>3.8075795080816398E-2</v>
      </c>
      <c r="K407" s="141">
        <v>7.5229740395832195E-4</v>
      </c>
      <c r="L407" s="141">
        <v>39</v>
      </c>
    </row>
    <row r="408" spans="1:12" ht="11.25" customHeight="1" x14ac:dyDescent="0.3">
      <c r="A408" s="141">
        <v>364</v>
      </c>
      <c r="B408" s="141">
        <v>0</v>
      </c>
      <c r="C408" s="141">
        <v>0.116388366776924</v>
      </c>
      <c r="D408" s="141">
        <v>-0.69867928434332205</v>
      </c>
      <c r="E408" s="141">
        <v>0.93145601789716903</v>
      </c>
      <c r="F408" s="141">
        <v>6.2117834233048598E-2</v>
      </c>
      <c r="G408" s="141">
        <v>-0.11638836677692101</v>
      </c>
      <c r="H408" s="141">
        <v>-0.28708967451999101</v>
      </c>
      <c r="I408" s="141">
        <v>0.28708967451999101</v>
      </c>
      <c r="J408" s="141">
        <v>2.2938783552740299E-2</v>
      </c>
      <c r="K408" s="141">
        <v>1.1382425939799299E-4</v>
      </c>
      <c r="L408" s="141">
        <v>39</v>
      </c>
    </row>
    <row r="409" spans="1:12" ht="11.25" customHeight="1" x14ac:dyDescent="0.3">
      <c r="A409" s="141">
        <v>365</v>
      </c>
      <c r="B409" s="141">
        <v>0</v>
      </c>
      <c r="C409" s="141">
        <v>0.28779586011939601</v>
      </c>
      <c r="D409" s="141">
        <v>-0.541475001703977</v>
      </c>
      <c r="E409" s="141">
        <v>1.1170667219427699</v>
      </c>
      <c r="F409" s="141">
        <v>9.9538365693313896E-2</v>
      </c>
      <c r="G409" s="141">
        <v>-0.28779586011939401</v>
      </c>
      <c r="H409" s="141">
        <v>-0.72332862332339698</v>
      </c>
      <c r="I409" s="141">
        <v>0.72332862332339698</v>
      </c>
      <c r="J409" s="141">
        <v>5.8900473254384501E-2</v>
      </c>
      <c r="K409" s="141">
        <v>1.9262187688916801E-3</v>
      </c>
      <c r="L409" s="141">
        <v>39</v>
      </c>
    </row>
    <row r="410" spans="1:12" ht="11.25" customHeight="1" x14ac:dyDescent="0.3">
      <c r="A410" s="141">
        <v>366</v>
      </c>
      <c r="B410" s="141">
        <v>0</v>
      </c>
      <c r="C410" s="141">
        <v>0.114249837932087</v>
      </c>
      <c r="D410" s="141">
        <v>-0.71221860578983798</v>
      </c>
      <c r="E410" s="141">
        <v>0.94071828165401195</v>
      </c>
      <c r="F410" s="141">
        <v>9.3306154770942396E-2</v>
      </c>
      <c r="G410" s="141">
        <v>-0.114249837932084</v>
      </c>
      <c r="H410" s="141">
        <v>-0.286064761561448</v>
      </c>
      <c r="I410" s="141">
        <v>0.286064761561448</v>
      </c>
      <c r="J410" s="141">
        <v>5.17557202630839E-2</v>
      </c>
      <c r="K410" s="141">
        <v>2.6273499977431399E-4</v>
      </c>
      <c r="L410" s="141">
        <v>39</v>
      </c>
    </row>
    <row r="411" spans="1:12" ht="11.25" customHeight="1" x14ac:dyDescent="0.3">
      <c r="A411" s="141">
        <v>367</v>
      </c>
      <c r="B411" s="141">
        <v>0</v>
      </c>
      <c r="C411" s="141">
        <v>0.19711035334783999</v>
      </c>
      <c r="D411" s="141">
        <v>-0.61545111833260402</v>
      </c>
      <c r="E411" s="141">
        <v>1.0096718250282899</v>
      </c>
      <c r="F411" s="141">
        <v>5.2934583927360897E-2</v>
      </c>
      <c r="G411" s="141">
        <v>-0.197110353347837</v>
      </c>
      <c r="H411" s="141">
        <v>-0.484647500011958</v>
      </c>
      <c r="I411" s="141">
        <v>0.484647500011958</v>
      </c>
      <c r="J411" s="141">
        <v>1.6657766889246198E-2</v>
      </c>
      <c r="K411" s="141">
        <v>2.3405348962293401E-4</v>
      </c>
      <c r="L411" s="141">
        <v>39</v>
      </c>
    </row>
    <row r="412" spans="1:12" ht="11.25" customHeight="1" x14ac:dyDescent="0.3">
      <c r="A412" s="141">
        <v>368</v>
      </c>
      <c r="B412" s="141">
        <v>0</v>
      </c>
      <c r="C412" s="141">
        <v>0.56053058492327701</v>
      </c>
      <c r="D412" s="141">
        <v>-0.27076065107888803</v>
      </c>
      <c r="E412" s="141">
        <v>1.39182182092544</v>
      </c>
      <c r="F412" s="141">
        <v>0.103811702912138</v>
      </c>
      <c r="G412" s="141">
        <v>-0.56053058492327401</v>
      </c>
      <c r="H412" s="141">
        <v>-1.41268613995929</v>
      </c>
      <c r="I412" s="141">
        <v>1.41268613995929</v>
      </c>
      <c r="J412" s="141">
        <v>6.40664121059355E-2</v>
      </c>
      <c r="K412" s="141">
        <v>8.0357759057794898E-3</v>
      </c>
      <c r="L412" s="141">
        <v>39</v>
      </c>
    </row>
    <row r="413" spans="1:12" ht="11.25" customHeight="1" x14ac:dyDescent="0.3">
      <c r="A413" s="141">
        <v>369</v>
      </c>
      <c r="B413" s="141">
        <v>0</v>
      </c>
      <c r="C413" s="141">
        <v>7.6371618387766502E-2</v>
      </c>
      <c r="D413" s="141">
        <v>-0.74018378773132598</v>
      </c>
      <c r="E413" s="141">
        <v>0.89292702450685901</v>
      </c>
      <c r="F413" s="141">
        <v>6.6987850857209597E-2</v>
      </c>
      <c r="G413" s="141">
        <v>-7.6371618387763796E-2</v>
      </c>
      <c r="H413" s="141">
        <v>-0.18874362395413299</v>
      </c>
      <c r="I413" s="141">
        <v>0.18874362395413299</v>
      </c>
      <c r="J413" s="141">
        <v>2.6676562235871299E-2</v>
      </c>
      <c r="K413" s="143">
        <v>5.7433904028156598E-5</v>
      </c>
      <c r="L413" s="141">
        <v>39</v>
      </c>
    </row>
    <row r="414" spans="1:12" ht="11.25" customHeight="1" x14ac:dyDescent="0.3">
      <c r="A414" s="141">
        <v>370</v>
      </c>
      <c r="B414" s="141">
        <v>0</v>
      </c>
      <c r="C414" s="141">
        <v>0.173759743269503</v>
      </c>
      <c r="D414" s="141">
        <v>-0.63876053794642496</v>
      </c>
      <c r="E414" s="141">
        <v>0.98628002448543195</v>
      </c>
      <c r="F414" s="141">
        <v>5.2770562597337901E-2</v>
      </c>
      <c r="G414" s="141">
        <v>-0.173759743269501</v>
      </c>
      <c r="H414" s="141">
        <v>-0.42721151213392999</v>
      </c>
      <c r="I414" s="141">
        <v>0.42721151213392999</v>
      </c>
      <c r="J414" s="141">
        <v>1.6554696424488001E-2</v>
      </c>
      <c r="K414" s="141">
        <v>1.8072073468641001E-4</v>
      </c>
      <c r="L414" s="141">
        <v>39</v>
      </c>
    </row>
    <row r="415" spans="1:12" ht="11.25" customHeight="1" x14ac:dyDescent="0.3">
      <c r="A415" s="141">
        <v>371</v>
      </c>
      <c r="B415" s="141">
        <v>0</v>
      </c>
      <c r="C415" s="141">
        <v>0.41615095043109201</v>
      </c>
      <c r="D415" s="141">
        <v>-0.40604374468175303</v>
      </c>
      <c r="E415" s="141">
        <v>1.2383456455439401</v>
      </c>
      <c r="F415" s="141">
        <v>8.29519598011427E-2</v>
      </c>
      <c r="G415" s="141">
        <v>-0.41615095043108902</v>
      </c>
      <c r="H415" s="141">
        <v>-1.03607042473455</v>
      </c>
      <c r="I415" s="141">
        <v>1.03607042473455</v>
      </c>
      <c r="J415" s="141">
        <v>4.0906382466590799E-2</v>
      </c>
      <c r="K415" s="141">
        <v>2.6931448080328001E-3</v>
      </c>
      <c r="L415" s="141">
        <v>39</v>
      </c>
    </row>
    <row r="416" spans="1:12" ht="11.25" customHeight="1" x14ac:dyDescent="0.3">
      <c r="A416" s="141">
        <v>372</v>
      </c>
      <c r="B416" s="141">
        <v>0</v>
      </c>
      <c r="C416" s="141">
        <v>0.25176988571667203</v>
      </c>
      <c r="D416" s="141">
        <v>-0.58023262457652403</v>
      </c>
      <c r="E416" s="141">
        <v>1.08377239600987</v>
      </c>
      <c r="F416" s="141">
        <v>0.10527724919483999</v>
      </c>
      <c r="G416" s="141">
        <v>-0.25176988571667003</v>
      </c>
      <c r="H416" s="141">
        <v>-0.63514547920479503</v>
      </c>
      <c r="I416" s="141">
        <v>0.63514547920479503</v>
      </c>
      <c r="J416" s="141">
        <v>6.58880766137524E-2</v>
      </c>
      <c r="K416" s="141">
        <v>1.6738071373234101E-3</v>
      </c>
      <c r="L416" s="141">
        <v>39</v>
      </c>
    </row>
    <row r="417" spans="1:12" ht="11.25" customHeight="1" x14ac:dyDescent="0.3">
      <c r="A417" s="141">
        <v>373</v>
      </c>
      <c r="B417" s="141">
        <v>0</v>
      </c>
      <c r="C417" s="141">
        <v>0.26983783806669898</v>
      </c>
      <c r="D417" s="141">
        <v>-0.55107016024794198</v>
      </c>
      <c r="E417" s="141">
        <v>1.09074583638134</v>
      </c>
      <c r="F417" s="141">
        <v>7.9582818838716998E-2</v>
      </c>
      <c r="G417" s="141">
        <v>-0.26983783806669598</v>
      </c>
      <c r="H417" s="141">
        <v>-0.67066467686884002</v>
      </c>
      <c r="I417" s="141">
        <v>0.67066467686884002</v>
      </c>
      <c r="J417" s="141">
        <v>3.7650990715862101E-2</v>
      </c>
      <c r="K417" s="141">
        <v>1.0351558712441899E-3</v>
      </c>
      <c r="L417" s="141">
        <v>39</v>
      </c>
    </row>
    <row r="418" spans="1:12" ht="11.25" customHeight="1" x14ac:dyDescent="0.3">
      <c r="A418" s="141">
        <v>374</v>
      </c>
      <c r="B418" s="141">
        <v>0</v>
      </c>
      <c r="C418" s="141">
        <v>6.4432067173739893E-2</v>
      </c>
      <c r="D418" s="141">
        <v>-0.746102617538559</v>
      </c>
      <c r="E418" s="141">
        <v>0.87496675188603901</v>
      </c>
      <c r="F418" s="141">
        <v>4.4158769976927303E-2</v>
      </c>
      <c r="G418" s="141">
        <v>-6.4432067173736896E-2</v>
      </c>
      <c r="H418" s="141">
        <v>-0.15801666936508599</v>
      </c>
      <c r="I418" s="141">
        <v>0.15801666936508599</v>
      </c>
      <c r="J418" s="141">
        <v>1.15923559572386E-2</v>
      </c>
      <c r="K418" s="143">
        <v>1.7226319527630501E-5</v>
      </c>
      <c r="L418" s="141">
        <v>39</v>
      </c>
    </row>
    <row r="419" spans="1:12" ht="11.25" customHeight="1" x14ac:dyDescent="0.3">
      <c r="A419" s="141">
        <v>375</v>
      </c>
      <c r="B419" s="141">
        <v>0</v>
      </c>
      <c r="C419" s="141">
        <v>0.157325877784013</v>
      </c>
      <c r="D419" s="141">
        <v>-0.65831978944867997</v>
      </c>
      <c r="E419" s="141">
        <v>0.97297154501670702</v>
      </c>
      <c r="F419" s="141">
        <v>6.4052846290881399E-2</v>
      </c>
      <c r="G419" s="141">
        <v>-0.15732587778401</v>
      </c>
      <c r="H419" s="141">
        <v>-0.38835684453269398</v>
      </c>
      <c r="I419" s="141">
        <v>0.38835684453269398</v>
      </c>
      <c r="J419" s="141">
        <v>2.4390159407113698E-2</v>
      </c>
      <c r="K419" s="141">
        <v>2.21794857562633E-4</v>
      </c>
      <c r="L419" s="141">
        <v>39</v>
      </c>
    </row>
    <row r="420" spans="1:12" ht="11.25" customHeight="1" x14ac:dyDescent="0.3">
      <c r="A420" s="141">
        <v>376</v>
      </c>
      <c r="B420" s="141">
        <v>1</v>
      </c>
      <c r="C420" s="141">
        <v>0.25273209237879102</v>
      </c>
      <c r="D420" s="141">
        <v>-0.56547198298286505</v>
      </c>
      <c r="E420" s="141">
        <v>1.0709361677404501</v>
      </c>
      <c r="F420" s="141">
        <v>7.2010159240733104E-2</v>
      </c>
      <c r="G420" s="141">
        <v>0.74726790762121098</v>
      </c>
      <c r="H420" s="141">
        <v>1.8507359866101201</v>
      </c>
      <c r="I420" s="141">
        <v>1.8507359866101201</v>
      </c>
      <c r="J420" s="141">
        <v>3.0826577858192698E-2</v>
      </c>
      <c r="K420" s="141">
        <v>6.4086099140844201E-3</v>
      </c>
      <c r="L420" s="141">
        <v>39</v>
      </c>
    </row>
    <row r="421" spans="1:12" ht="11.25" customHeight="1" x14ac:dyDescent="0.3">
      <c r="A421" s="141">
        <v>377</v>
      </c>
      <c r="B421" s="141">
        <v>1</v>
      </c>
      <c r="C421" s="141">
        <v>0.54994389926496101</v>
      </c>
      <c r="D421" s="141">
        <v>-0.26598786825644699</v>
      </c>
      <c r="E421" s="141">
        <v>1.3658756667863701</v>
      </c>
      <c r="F421" s="141">
        <v>6.49897981776274E-2</v>
      </c>
      <c r="G421" s="141">
        <v>0.45005610073504299</v>
      </c>
      <c r="H421" s="141">
        <v>1.1113669885272599</v>
      </c>
      <c r="I421" s="141">
        <v>1.1113669885272599</v>
      </c>
      <c r="J421" s="141">
        <v>2.5108926717499501E-2</v>
      </c>
      <c r="K421" s="141">
        <v>1.8712771703607201E-3</v>
      </c>
      <c r="L421" s="141">
        <v>39</v>
      </c>
    </row>
    <row r="422" spans="1:12" ht="11.25" customHeight="1" x14ac:dyDescent="0.3">
      <c r="A422" s="141">
        <v>378</v>
      </c>
      <c r="B422" s="141">
        <v>1</v>
      </c>
      <c r="C422" s="141">
        <v>0.45708299460398799</v>
      </c>
      <c r="D422" s="141">
        <v>-0.36325616298798202</v>
      </c>
      <c r="E422" s="141">
        <v>1.2774221521959599</v>
      </c>
      <c r="F422" s="141">
        <v>7.8048745797917402E-2</v>
      </c>
      <c r="G422" s="141">
        <v>0.54291700539601595</v>
      </c>
      <c r="H422" s="141">
        <v>1.3483787374268299</v>
      </c>
      <c r="I422" s="141">
        <v>1.3483787374268299</v>
      </c>
      <c r="J422" s="141">
        <v>3.62134273502994E-2</v>
      </c>
      <c r="K422" s="141">
        <v>4.0184968100365802E-3</v>
      </c>
      <c r="L422" s="141">
        <v>39</v>
      </c>
    </row>
    <row r="423" spans="1:12" ht="11.25" customHeight="1" x14ac:dyDescent="0.3">
      <c r="A423" s="141">
        <v>379</v>
      </c>
      <c r="B423" s="141">
        <v>1</v>
      </c>
      <c r="C423" s="141">
        <v>0.41285738509248099</v>
      </c>
      <c r="D423" s="141">
        <v>-0.40716618439332802</v>
      </c>
      <c r="E423" s="141">
        <v>1.2328809545782899</v>
      </c>
      <c r="F423" s="141">
        <v>7.7184974013428206E-2</v>
      </c>
      <c r="G423" s="141">
        <v>0.58714261490752195</v>
      </c>
      <c r="H423" s="141">
        <v>1.4576140023120401</v>
      </c>
      <c r="I423" s="141">
        <v>1.4576140023120401</v>
      </c>
      <c r="J423" s="141">
        <v>3.5416308920153801E-2</v>
      </c>
      <c r="K423" s="141">
        <v>4.5888041697933098E-3</v>
      </c>
      <c r="L423" s="141">
        <v>39</v>
      </c>
    </row>
    <row r="424" spans="1:12" ht="11.25" customHeight="1" x14ac:dyDescent="0.3">
      <c r="A424" s="141">
        <v>380</v>
      </c>
      <c r="B424" s="141">
        <v>1</v>
      </c>
      <c r="C424" s="141">
        <v>0.48836224803938899</v>
      </c>
      <c r="D424" s="141">
        <v>-0.32777476448962201</v>
      </c>
      <c r="E424" s="141">
        <v>1.3044992605684</v>
      </c>
      <c r="F424" s="141">
        <v>6.5653918987421997E-2</v>
      </c>
      <c r="G424" s="141">
        <v>0.51163775196061401</v>
      </c>
      <c r="H424" s="141">
        <v>1.26377086549634</v>
      </c>
      <c r="I424" s="141">
        <v>1.26377086549634</v>
      </c>
      <c r="J424" s="141">
        <v>2.56247172783403E-2</v>
      </c>
      <c r="K424" s="141">
        <v>2.4707032168649898E-3</v>
      </c>
      <c r="L424" s="141">
        <v>39</v>
      </c>
    </row>
    <row r="425" spans="1:12" ht="11.25" customHeight="1" x14ac:dyDescent="0.3">
      <c r="A425" s="141">
        <v>381</v>
      </c>
      <c r="B425" s="141">
        <v>1</v>
      </c>
      <c r="C425" s="141">
        <v>0.27717026523384802</v>
      </c>
      <c r="D425" s="141">
        <v>-0.54107771111366099</v>
      </c>
      <c r="E425" s="141">
        <v>1.09541824158136</v>
      </c>
      <c r="F425" s="141">
        <v>7.2139248246092497E-2</v>
      </c>
      <c r="G425" s="141">
        <v>0.72282973476615398</v>
      </c>
      <c r="H425" s="141">
        <v>1.7903128739646601</v>
      </c>
      <c r="I425" s="141">
        <v>1.7903128739646601</v>
      </c>
      <c r="J425" s="141">
        <v>3.0937199446230201E-2</v>
      </c>
      <c r="K425" s="141">
        <v>6.0191895854457096E-3</v>
      </c>
      <c r="L425" s="141">
        <v>39</v>
      </c>
    </row>
    <row r="426" spans="1:12" ht="11.25" customHeight="1" x14ac:dyDescent="0.3">
      <c r="A426" s="141">
        <v>382</v>
      </c>
      <c r="B426" s="141">
        <v>1</v>
      </c>
      <c r="C426" s="141">
        <v>0.215540062300666</v>
      </c>
      <c r="D426" s="141">
        <v>-0.596248084778079</v>
      </c>
      <c r="E426" s="141">
        <v>1.0273282093794101</v>
      </c>
      <c r="F426" s="141">
        <v>4.9766543730033502E-2</v>
      </c>
      <c r="G426" s="141">
        <v>0.78445993769933697</v>
      </c>
      <c r="H426" s="141">
        <v>1.92690633992357</v>
      </c>
      <c r="I426" s="141">
        <v>1.92690633992357</v>
      </c>
      <c r="J426" s="141">
        <v>1.47235566936556E-2</v>
      </c>
      <c r="K426" s="141">
        <v>3.2638254413027302E-3</v>
      </c>
      <c r="L426" s="141">
        <v>39</v>
      </c>
    </row>
    <row r="427" spans="1:12" ht="11.25" customHeight="1" x14ac:dyDescent="0.3">
      <c r="A427" s="141">
        <v>383</v>
      </c>
      <c r="B427" s="141">
        <v>1</v>
      </c>
      <c r="C427" s="141">
        <v>0.49230432441095101</v>
      </c>
      <c r="D427" s="141">
        <v>-0.32966688091851498</v>
      </c>
      <c r="E427" s="141">
        <v>1.3142755297404201</v>
      </c>
      <c r="F427" s="141">
        <v>8.2376280218177195E-2</v>
      </c>
      <c r="G427" s="141">
        <v>0.50769567558905204</v>
      </c>
      <c r="H427" s="141">
        <v>1.2636121261728299</v>
      </c>
      <c r="I427" s="141">
        <v>1.2636121261728299</v>
      </c>
      <c r="J427" s="141">
        <v>4.0340578950234698E-2</v>
      </c>
      <c r="K427" s="141">
        <v>3.94824090887277E-3</v>
      </c>
      <c r="L427" s="141">
        <v>39</v>
      </c>
    </row>
    <row r="428" spans="1:12" ht="11.25" customHeight="1" x14ac:dyDescent="0.3">
      <c r="A428" s="141">
        <v>384</v>
      </c>
      <c r="B428" s="141">
        <v>1</v>
      </c>
      <c r="C428" s="141">
        <v>0.27771978636717098</v>
      </c>
      <c r="D428" s="141">
        <v>-0.54032287474554896</v>
      </c>
      <c r="E428" s="141">
        <v>1.0957624474798899</v>
      </c>
      <c r="F428" s="141">
        <v>7.1533584574690806E-2</v>
      </c>
      <c r="G428" s="141">
        <v>0.72228021363283301</v>
      </c>
      <c r="H428" s="141">
        <v>1.7884745188423701</v>
      </c>
      <c r="I428" s="141">
        <v>1.7884745188423701</v>
      </c>
      <c r="J428" s="141">
        <v>3.0419897690622599E-2</v>
      </c>
      <c r="K428" s="141">
        <v>5.90324281599871E-3</v>
      </c>
      <c r="L428" s="141">
        <v>39</v>
      </c>
    </row>
    <row r="429" spans="1:12" ht="11.25" customHeight="1" x14ac:dyDescent="0.3">
      <c r="A429" s="141">
        <v>385</v>
      </c>
      <c r="B429" s="141">
        <v>1</v>
      </c>
      <c r="C429" s="141">
        <v>0.227430598862465</v>
      </c>
      <c r="D429" s="141">
        <v>-0.60079997207175395</v>
      </c>
      <c r="E429" s="141">
        <v>1.05566116979668</v>
      </c>
      <c r="F429" s="141">
        <v>9.7269066437049106E-2</v>
      </c>
      <c r="G429" s="141">
        <v>0.77256940113753902</v>
      </c>
      <c r="H429" s="141">
        <v>1.9389957468844099</v>
      </c>
      <c r="I429" s="141">
        <v>1.9389957468844099</v>
      </c>
      <c r="J429" s="141">
        <v>5.6245433438763502E-2</v>
      </c>
      <c r="K429" s="141">
        <v>1.31805336246837E-2</v>
      </c>
      <c r="L429" s="141">
        <v>39</v>
      </c>
    </row>
    <row r="430" spans="1:12" ht="11.25" customHeight="1" x14ac:dyDescent="0.3">
      <c r="A430" s="141">
        <v>386</v>
      </c>
      <c r="B430" s="141">
        <v>1</v>
      </c>
      <c r="C430" s="141">
        <v>0.14826148798459099</v>
      </c>
      <c r="D430" s="141">
        <v>-0.67028057469956703</v>
      </c>
      <c r="E430" s="141">
        <v>0.96680355066874901</v>
      </c>
      <c r="F430" s="141">
        <v>7.2998286761961795E-2</v>
      </c>
      <c r="G430" s="141">
        <v>0.85173851201541195</v>
      </c>
      <c r="H430" s="141">
        <v>2.1104028223195401</v>
      </c>
      <c r="I430" s="141">
        <v>2.1104028223195401</v>
      </c>
      <c r="J430" s="141">
        <v>3.1678390470987097E-2</v>
      </c>
      <c r="K430" s="141">
        <v>8.57087735086535E-3</v>
      </c>
      <c r="L430" s="141">
        <v>39</v>
      </c>
    </row>
    <row r="431" spans="1:12" ht="11.25" customHeight="1" x14ac:dyDescent="0.3">
      <c r="A431" s="141">
        <v>387</v>
      </c>
      <c r="B431" s="141">
        <v>1</v>
      </c>
      <c r="C431" s="141">
        <v>0.59516142846970699</v>
      </c>
      <c r="D431" s="141">
        <v>-0.22293194727927401</v>
      </c>
      <c r="E431" s="141">
        <v>1.4132548042186901</v>
      </c>
      <c r="F431" s="141">
        <v>7.1683650468248497E-2</v>
      </c>
      <c r="G431" s="141">
        <v>0.40483857153029701</v>
      </c>
      <c r="H431" s="141">
        <v>1.0025072897002301</v>
      </c>
      <c r="I431" s="141">
        <v>1.0025072897002301</v>
      </c>
      <c r="J431" s="141">
        <v>3.0547663619327599E-2</v>
      </c>
      <c r="K431" s="141">
        <v>1.86284918085516E-3</v>
      </c>
      <c r="L431" s="141">
        <v>39</v>
      </c>
    </row>
    <row r="432" spans="1:12" ht="11.25" customHeight="1" x14ac:dyDescent="0.3">
      <c r="A432" s="141">
        <v>388</v>
      </c>
      <c r="B432" s="141">
        <v>1</v>
      </c>
      <c r="C432" s="141">
        <v>0.18375822151068499</v>
      </c>
      <c r="D432" s="141">
        <v>-0.632147322694115</v>
      </c>
      <c r="E432" s="141">
        <v>0.99966376571548499</v>
      </c>
      <c r="F432" s="141">
        <v>6.4904468706763502E-2</v>
      </c>
      <c r="G432" s="141">
        <v>0.816241778489318</v>
      </c>
      <c r="H432" s="141">
        <v>2.01555653002639</v>
      </c>
      <c r="I432" s="141">
        <v>2.01555653002639</v>
      </c>
      <c r="J432" s="141">
        <v>2.5043035609845901E-2</v>
      </c>
      <c r="K432" s="141">
        <v>6.1382217009057598E-3</v>
      </c>
      <c r="L432" s="141">
        <v>39</v>
      </c>
    </row>
    <row r="433" spans="1:12" ht="11.25" customHeight="1" x14ac:dyDescent="0.3">
      <c r="A433" s="141">
        <v>389</v>
      </c>
      <c r="B433" s="141">
        <v>1</v>
      </c>
      <c r="C433" s="141">
        <v>0.54153792255176503</v>
      </c>
      <c r="D433" s="141">
        <v>-0.29543646011227598</v>
      </c>
      <c r="E433" s="141">
        <v>1.3785123052158099</v>
      </c>
      <c r="F433" s="141">
        <v>0.115032988247264</v>
      </c>
      <c r="G433" s="141">
        <v>0.45846207744823902</v>
      </c>
      <c r="H433" s="141">
        <v>1.1645645436273</v>
      </c>
      <c r="I433" s="141">
        <v>1.1645645436273</v>
      </c>
      <c r="J433" s="141">
        <v>7.8665186397762002E-2</v>
      </c>
      <c r="K433" s="141">
        <v>6.81150845121149E-3</v>
      </c>
      <c r="L433" s="141">
        <v>39</v>
      </c>
    </row>
    <row r="434" spans="1:12" ht="11.25" customHeight="1" x14ac:dyDescent="0.3">
      <c r="A434" s="141">
        <v>390</v>
      </c>
      <c r="B434" s="141">
        <v>1</v>
      </c>
      <c r="C434" s="141">
        <v>0.48915345718048098</v>
      </c>
      <c r="D434" s="141">
        <v>-0.33281834261312598</v>
      </c>
      <c r="E434" s="141">
        <v>1.3111252569740901</v>
      </c>
      <c r="F434" s="141">
        <v>8.2377816605641294E-2</v>
      </c>
      <c r="G434" s="141">
        <v>0.51084654281952302</v>
      </c>
      <c r="H434" s="141">
        <v>1.2714553683496499</v>
      </c>
      <c r="I434" s="141">
        <v>1.2714553683496499</v>
      </c>
      <c r="J434" s="141">
        <v>4.0342083736263697E-2</v>
      </c>
      <c r="K434" s="141">
        <v>3.9975618753217597E-3</v>
      </c>
      <c r="L434" s="141">
        <v>39</v>
      </c>
    </row>
    <row r="435" spans="1:12" ht="11.25" customHeight="1" x14ac:dyDescent="0.3">
      <c r="A435" s="141">
        <v>391</v>
      </c>
      <c r="B435" s="141">
        <v>1</v>
      </c>
      <c r="C435" s="141">
        <v>0.52561063998633395</v>
      </c>
      <c r="D435" s="141">
        <v>-0.301737627940937</v>
      </c>
      <c r="E435" s="141">
        <v>1.3529589079136</v>
      </c>
      <c r="F435" s="141">
        <v>9.5304368417008706E-2</v>
      </c>
      <c r="G435" s="141">
        <v>0.47438936001366999</v>
      </c>
      <c r="H435" s="141">
        <v>1.18920681958317</v>
      </c>
      <c r="I435" s="141">
        <v>1.18920681958317</v>
      </c>
      <c r="J435" s="141">
        <v>5.3996223691723598E-2</v>
      </c>
      <c r="K435" s="141">
        <v>4.7482806302628702E-3</v>
      </c>
      <c r="L435" s="141">
        <v>39</v>
      </c>
    </row>
    <row r="436" spans="1:12" ht="11.25" customHeight="1" x14ac:dyDescent="0.3">
      <c r="A436" s="141">
        <v>392</v>
      </c>
      <c r="B436" s="141">
        <v>1</v>
      </c>
      <c r="C436" s="141">
        <v>0.58646011443614698</v>
      </c>
      <c r="D436" s="141">
        <v>-0.24724250481295701</v>
      </c>
      <c r="E436" s="141">
        <v>1.42016273368525</v>
      </c>
      <c r="F436" s="141">
        <v>0.108705096691789</v>
      </c>
      <c r="G436" s="141">
        <v>0.41353988556385601</v>
      </c>
      <c r="H436" s="141">
        <v>1.0456897854066001</v>
      </c>
      <c r="I436" s="141">
        <v>1.0456897854066001</v>
      </c>
      <c r="J436" s="141">
        <v>7.0248585833821098E-2</v>
      </c>
      <c r="K436" s="141">
        <v>4.8599024097427702E-3</v>
      </c>
      <c r="L436" s="141">
        <v>39</v>
      </c>
    </row>
    <row r="437" spans="1:12" ht="11.25" customHeight="1" x14ac:dyDescent="0.3">
      <c r="A437" s="141">
        <v>393</v>
      </c>
      <c r="B437" s="141">
        <v>1</v>
      </c>
      <c r="C437" s="141">
        <v>0.52502641735128996</v>
      </c>
      <c r="D437" s="141">
        <v>-0.29682811137989101</v>
      </c>
      <c r="E437" s="141">
        <v>1.34688094608247</v>
      </c>
      <c r="F437" s="141">
        <v>8.2074195359189403E-2</v>
      </c>
      <c r="G437" s="141">
        <v>0.47497358264871398</v>
      </c>
      <c r="H437" s="141">
        <v>1.1819877114977899</v>
      </c>
      <c r="I437" s="141">
        <v>1.1819877114977899</v>
      </c>
      <c r="J437" s="141">
        <v>4.0045252826889199E-2</v>
      </c>
      <c r="K437" s="141">
        <v>3.4282878600727499E-3</v>
      </c>
      <c r="L437" s="141">
        <v>39</v>
      </c>
    </row>
    <row r="438" spans="1:12" ht="11.25" customHeight="1" x14ac:dyDescent="0.3">
      <c r="A438" s="141">
        <v>394</v>
      </c>
      <c r="B438" s="141">
        <v>1</v>
      </c>
      <c r="C438" s="141">
        <v>1.56535920358838E-2</v>
      </c>
      <c r="D438" s="141">
        <v>-0.79969887785645999</v>
      </c>
      <c r="E438" s="141">
        <v>0.83100606192822801</v>
      </c>
      <c r="F438" s="141">
        <v>6.3078563149341405E-2</v>
      </c>
      <c r="G438" s="141">
        <v>0.98434640796411899</v>
      </c>
      <c r="H438" s="141">
        <v>2.4289296270557901</v>
      </c>
      <c r="I438" s="141">
        <v>2.4289296270557901</v>
      </c>
      <c r="J438" s="141">
        <v>2.36538237661209E-2</v>
      </c>
      <c r="K438" s="141">
        <v>8.4077244542561103E-3</v>
      </c>
      <c r="L438" s="141">
        <v>39</v>
      </c>
    </row>
    <row r="439" spans="1:12" ht="11.25" customHeight="1" x14ac:dyDescent="0.3">
      <c r="A439" s="141">
        <v>395</v>
      </c>
      <c r="B439" s="141">
        <v>1</v>
      </c>
      <c r="C439" s="141">
        <v>0.41571478456615402</v>
      </c>
      <c r="D439" s="141">
        <v>-0.406128173214444</v>
      </c>
      <c r="E439" s="141">
        <v>1.2375577423467501</v>
      </c>
      <c r="F439" s="141">
        <v>8.20441789814811E-2</v>
      </c>
      <c r="G439" s="141">
        <v>0.58428521543384804</v>
      </c>
      <c r="H439" s="141">
        <v>1.4539912022663</v>
      </c>
      <c r="I439" s="141">
        <v>1.4539912022663</v>
      </c>
      <c r="J439" s="141">
        <v>4.0015967285256401E-2</v>
      </c>
      <c r="K439" s="141">
        <v>5.1837487764808798E-3</v>
      </c>
      <c r="L439" s="141">
        <v>39</v>
      </c>
    </row>
    <row r="440" spans="1:12" ht="11.25" customHeight="1" x14ac:dyDescent="0.3">
      <c r="A440" s="141">
        <v>396</v>
      </c>
      <c r="B440" s="141">
        <v>1</v>
      </c>
      <c r="C440" s="141">
        <v>0.21721690059448401</v>
      </c>
      <c r="D440" s="141">
        <v>-0.604140646027433</v>
      </c>
      <c r="E440" s="141">
        <v>1.0385744472164</v>
      </c>
      <c r="F440" s="141">
        <v>8.0775304978475099E-2</v>
      </c>
      <c r="G440" s="141">
        <v>0.78278309940551904</v>
      </c>
      <c r="H440" s="141">
        <v>1.9467074294778</v>
      </c>
      <c r="I440" s="141">
        <v>1.9467074294778</v>
      </c>
      <c r="J440" s="141">
        <v>3.8787785517348197E-2</v>
      </c>
      <c r="K440" s="141">
        <v>8.9955589893926293E-3</v>
      </c>
      <c r="L440" s="141">
        <v>39</v>
      </c>
    </row>
    <row r="441" spans="1:12" ht="11.25" customHeight="1" x14ac:dyDescent="0.3">
      <c r="A441" s="141">
        <v>397</v>
      </c>
      <c r="B441" s="141">
        <v>1</v>
      </c>
      <c r="C441" s="141">
        <v>0.48161754930885597</v>
      </c>
      <c r="D441" s="141">
        <v>-0.34180149471691801</v>
      </c>
      <c r="E441" s="141">
        <v>1.30503659333463</v>
      </c>
      <c r="F441" s="141">
        <v>8.6040060577873195E-2</v>
      </c>
      <c r="G441" s="141">
        <v>0.51838245069114797</v>
      </c>
      <c r="H441" s="141">
        <v>1.2926835484349699</v>
      </c>
      <c r="I441" s="141">
        <v>1.2926835484349699</v>
      </c>
      <c r="J441" s="141">
        <v>4.4008765633911803E-2</v>
      </c>
      <c r="K441" s="141">
        <v>4.5250230879306701E-3</v>
      </c>
      <c r="L441" s="141">
        <v>39</v>
      </c>
    </row>
    <row r="442" spans="1:12" ht="11.25" customHeight="1" x14ac:dyDescent="0.3">
      <c r="A442" s="141">
        <v>398</v>
      </c>
      <c r="B442" s="141">
        <v>1</v>
      </c>
      <c r="C442" s="141">
        <v>0.39772818542319399</v>
      </c>
      <c r="D442" s="141">
        <v>-0.44061370563450802</v>
      </c>
      <c r="E442" s="141">
        <v>1.2360700764809001</v>
      </c>
      <c r="F442" s="141">
        <v>0.11758398534740799</v>
      </c>
      <c r="G442" s="141">
        <v>0.60227181457681001</v>
      </c>
      <c r="H442" s="141">
        <v>1.53280077412226</v>
      </c>
      <c r="I442" s="141">
        <v>1.53280077412226</v>
      </c>
      <c r="J442" s="141">
        <v>8.2192866038524201E-2</v>
      </c>
      <c r="K442" s="141">
        <v>1.23767094599227E-2</v>
      </c>
      <c r="L442" s="141">
        <v>39</v>
      </c>
    </row>
    <row r="443" spans="1:12" ht="11.25" customHeight="1" x14ac:dyDescent="0.3">
      <c r="A443" s="141">
        <v>399</v>
      </c>
      <c r="B443" s="141">
        <v>1</v>
      </c>
      <c r="C443" s="141">
        <v>0.33215723282736798</v>
      </c>
      <c r="D443" s="141">
        <v>-0.48818208160934501</v>
      </c>
      <c r="E443" s="141">
        <v>1.15249654726408</v>
      </c>
      <c r="F443" s="141">
        <v>7.8049172791052002E-2</v>
      </c>
      <c r="G443" s="141">
        <v>0.66784276717263602</v>
      </c>
      <c r="H443" s="141">
        <v>1.65864241377662</v>
      </c>
      <c r="I443" s="141">
        <v>1.65864241377662</v>
      </c>
      <c r="J443" s="141">
        <v>3.6213823587984202E-2</v>
      </c>
      <c r="K443" s="141">
        <v>6.0806541224201396E-3</v>
      </c>
      <c r="L443" s="141">
        <v>39</v>
      </c>
    </row>
    <row r="444" spans="1:12" ht="11.25" customHeight="1" x14ac:dyDescent="0.3">
      <c r="A444" s="141">
        <v>400</v>
      </c>
      <c r="B444" s="141">
        <v>1</v>
      </c>
      <c r="C444" s="141">
        <v>0.29216568896006301</v>
      </c>
      <c r="D444" s="141">
        <v>-0.52214348808239897</v>
      </c>
      <c r="E444" s="141">
        <v>1.1064748660025301</v>
      </c>
      <c r="F444" s="141">
        <v>5.9485498005929199E-2</v>
      </c>
      <c r="G444" s="141">
        <v>0.70783431103993899</v>
      </c>
      <c r="H444" s="141">
        <v>1.7442836171265801</v>
      </c>
      <c r="I444" s="141">
        <v>1.7442836171265801</v>
      </c>
      <c r="J444" s="141">
        <v>2.10358456820273E-2</v>
      </c>
      <c r="K444" s="141">
        <v>3.8457271506581502E-3</v>
      </c>
      <c r="L444" s="141">
        <v>39</v>
      </c>
    </row>
    <row r="445" spans="1:12" ht="11.25" customHeight="1" x14ac:dyDescent="0.3">
      <c r="A445" s="141">
        <v>401</v>
      </c>
      <c r="B445" s="141">
        <v>1</v>
      </c>
      <c r="C445" s="141">
        <v>0.41767194231900301</v>
      </c>
      <c r="D445" s="141">
        <v>-0.40961197293388402</v>
      </c>
      <c r="E445" s="141">
        <v>1.24495585757189</v>
      </c>
      <c r="F445" s="141">
        <v>9.5159564644203706E-2</v>
      </c>
      <c r="G445" s="141">
        <v>0.58232805768099904</v>
      </c>
      <c r="H445" s="141">
        <v>1.4596627840959699</v>
      </c>
      <c r="I445" s="141">
        <v>1.4596627840959699</v>
      </c>
      <c r="J445" s="141">
        <v>5.3832266527512697E-2</v>
      </c>
      <c r="K445" s="141">
        <v>7.1306756317162604E-3</v>
      </c>
      <c r="L445" s="141">
        <v>39</v>
      </c>
    </row>
    <row r="446" spans="1:12" ht="11.25" customHeight="1" x14ac:dyDescent="0.3">
      <c r="A446" s="141">
        <v>402</v>
      </c>
      <c r="B446" s="141">
        <v>1</v>
      </c>
      <c r="C446" s="141">
        <v>0.125804461120302</v>
      </c>
      <c r="D446" s="141">
        <v>-0.68812481213918497</v>
      </c>
      <c r="E446" s="141">
        <v>0.93973373437978902</v>
      </c>
      <c r="F446" s="141">
        <v>5.81231853393534E-2</v>
      </c>
      <c r="G446" s="141">
        <v>0.87419553887970003</v>
      </c>
      <c r="H446" s="141">
        <v>2.1531927465212699</v>
      </c>
      <c r="I446" s="141">
        <v>2.1531927465212699</v>
      </c>
      <c r="J446" s="141">
        <v>2.0083369870963499E-2</v>
      </c>
      <c r="K446" s="141">
        <v>5.5893892253374702E-3</v>
      </c>
      <c r="L446" s="141">
        <v>39</v>
      </c>
    </row>
    <row r="447" spans="1:12" ht="11.25" customHeight="1" x14ac:dyDescent="0.3">
      <c r="A447" s="141">
        <v>403</v>
      </c>
      <c r="B447" s="141">
        <v>1</v>
      </c>
      <c r="C447" s="141">
        <v>0.43131651002464499</v>
      </c>
      <c r="D447" s="141">
        <v>-0.38802927730403802</v>
      </c>
      <c r="E447" s="141">
        <v>1.2506622973533299</v>
      </c>
      <c r="F447" s="141">
        <v>7.5297541399304904E-2</v>
      </c>
      <c r="G447" s="141">
        <v>0.568683489975358</v>
      </c>
      <c r="H447" s="141">
        <v>1.41053779643432</v>
      </c>
      <c r="I447" s="141">
        <v>1.41053779643432</v>
      </c>
      <c r="J447" s="141">
        <v>3.37053906047525E-2</v>
      </c>
      <c r="K447" s="141">
        <v>4.0823509955619803E-3</v>
      </c>
      <c r="L447" s="141">
        <v>39</v>
      </c>
    </row>
    <row r="448" spans="1:12" ht="11.25" customHeight="1" x14ac:dyDescent="0.3">
      <c r="A448" s="141">
        <v>404</v>
      </c>
      <c r="B448" s="141">
        <v>1</v>
      </c>
      <c r="C448" s="141">
        <v>0.30712844195813299</v>
      </c>
      <c r="D448" s="141">
        <v>-0.52459493208765196</v>
      </c>
      <c r="E448" s="141">
        <v>1.13885181600392</v>
      </c>
      <c r="F448" s="141">
        <v>0.10470439878577099</v>
      </c>
      <c r="G448" s="141">
        <v>0.69287155804186895</v>
      </c>
      <c r="H448" s="141">
        <v>1.74725380062389</v>
      </c>
      <c r="I448" s="141">
        <v>1.74725380062389</v>
      </c>
      <c r="J448" s="141">
        <v>6.5172987214453595E-2</v>
      </c>
      <c r="K448" s="141">
        <v>1.2519859073858299E-2</v>
      </c>
      <c r="L448" s="141">
        <v>39</v>
      </c>
    </row>
    <row r="449" spans="1:12" ht="11.25" customHeight="1" x14ac:dyDescent="0.3">
      <c r="A449" s="141">
        <v>405</v>
      </c>
      <c r="B449" s="141">
        <v>1</v>
      </c>
      <c r="C449" s="141">
        <v>0.43447702981236602</v>
      </c>
      <c r="D449" s="141">
        <v>-0.39820999087567399</v>
      </c>
      <c r="E449" s="141">
        <v>1.26716405050041</v>
      </c>
      <c r="F449" s="141">
        <v>0.106669798187132</v>
      </c>
      <c r="G449" s="141">
        <v>0.56552297018763598</v>
      </c>
      <c r="H449" s="141">
        <v>1.4279991217847701</v>
      </c>
      <c r="I449" s="141">
        <v>1.4279991217847701</v>
      </c>
      <c r="J449" s="141">
        <v>6.7642666520503394E-2</v>
      </c>
      <c r="K449" s="141">
        <v>8.7025251618715396E-3</v>
      </c>
      <c r="L449" s="141">
        <v>39</v>
      </c>
    </row>
    <row r="450" spans="1:12" ht="11.25" customHeight="1" x14ac:dyDescent="0.3">
      <c r="A450" s="141">
        <v>406</v>
      </c>
      <c r="B450" s="141">
        <v>1</v>
      </c>
      <c r="C450" s="141">
        <v>0.31023947818082798</v>
      </c>
      <c r="D450" s="141">
        <v>-0.50474009573758105</v>
      </c>
      <c r="E450" s="141">
        <v>1.12521905209924</v>
      </c>
      <c r="F450" s="141">
        <v>6.1817785282669499E-2</v>
      </c>
      <c r="G450" s="141">
        <v>0.68976052181917402</v>
      </c>
      <c r="H450" s="141">
        <v>1.7012071808882301</v>
      </c>
      <c r="I450" s="141">
        <v>1.7012071808882301</v>
      </c>
      <c r="J450" s="141">
        <v>2.2717715479302202E-2</v>
      </c>
      <c r="K450" s="141">
        <v>3.9574015804369001E-3</v>
      </c>
      <c r="L450" s="141">
        <v>39</v>
      </c>
    </row>
    <row r="451" spans="1:12" ht="11.25" customHeight="1" x14ac:dyDescent="0.3">
      <c r="A451" s="141">
        <v>407</v>
      </c>
      <c r="B451" s="141">
        <v>1</v>
      </c>
      <c r="C451" s="141">
        <v>0.41401859972433602</v>
      </c>
      <c r="D451" s="141">
        <v>-0.40473598253323201</v>
      </c>
      <c r="E451" s="141">
        <v>1.2327731819818999</v>
      </c>
      <c r="F451" s="141">
        <v>7.3613015355880704E-2</v>
      </c>
      <c r="G451" s="141">
        <v>0.58598140027566703</v>
      </c>
      <c r="H451" s="141">
        <v>1.45232257698593</v>
      </c>
      <c r="I451" s="141">
        <v>1.45232257698593</v>
      </c>
      <c r="J451" s="141">
        <v>3.2214173111405099E-2</v>
      </c>
      <c r="K451" s="141">
        <v>4.1299518328899902E-3</v>
      </c>
      <c r="L451" s="141">
        <v>39</v>
      </c>
    </row>
    <row r="452" spans="1:12" ht="11.25" customHeight="1" x14ac:dyDescent="0.3">
      <c r="A452" s="141">
        <v>408</v>
      </c>
      <c r="B452" s="141">
        <v>1</v>
      </c>
      <c r="C452" s="141">
        <v>0.38098820598168398</v>
      </c>
      <c r="D452" s="141">
        <v>-0.44488963981116197</v>
      </c>
      <c r="E452" s="141">
        <v>1.20686605177453</v>
      </c>
      <c r="F452" s="141">
        <v>9.1941683491085793E-2</v>
      </c>
      <c r="G452" s="141">
        <v>0.61901179401831896</v>
      </c>
      <c r="H452" s="141">
        <v>1.54868774899156</v>
      </c>
      <c r="I452" s="141">
        <v>1.54868774899156</v>
      </c>
      <c r="J452" s="141">
        <v>5.0253078966877397E-2</v>
      </c>
      <c r="K452" s="141">
        <v>7.4650648664532403E-3</v>
      </c>
      <c r="L452" s="141">
        <v>39</v>
      </c>
    </row>
    <row r="453" spans="1:12" ht="11.25" customHeight="1" x14ac:dyDescent="0.3">
      <c r="A453" s="141">
        <v>409</v>
      </c>
      <c r="B453" s="141">
        <v>1</v>
      </c>
      <c r="C453" s="141">
        <v>0.31810220112954601</v>
      </c>
      <c r="D453" s="141">
        <v>-0.49815097559279697</v>
      </c>
      <c r="E453" s="141">
        <v>1.13435537785189</v>
      </c>
      <c r="F453" s="141">
        <v>6.6026909910773104E-2</v>
      </c>
      <c r="G453" s="141">
        <v>0.68189779887045698</v>
      </c>
      <c r="H453" s="141">
        <v>1.6845741271530399</v>
      </c>
      <c r="I453" s="141">
        <v>1.6845741271530399</v>
      </c>
      <c r="J453" s="141">
        <v>2.5916700964960199E-2</v>
      </c>
      <c r="K453" s="141">
        <v>4.4413495136319996E-3</v>
      </c>
      <c r="L453" s="141">
        <v>39</v>
      </c>
    </row>
    <row r="454" spans="1:12" ht="11.25" customHeight="1" x14ac:dyDescent="0.3">
      <c r="A454" s="141">
        <v>410</v>
      </c>
      <c r="B454" s="141">
        <v>1</v>
      </c>
      <c r="C454" s="141">
        <v>0.33816177795024499</v>
      </c>
      <c r="D454" s="141">
        <v>-0.47760287207283098</v>
      </c>
      <c r="E454" s="141">
        <v>1.1539264279733199</v>
      </c>
      <c r="F454" s="141">
        <v>6.4444118536612194E-2</v>
      </c>
      <c r="G454" s="141">
        <v>0.66183822204975695</v>
      </c>
      <c r="H454" s="141">
        <v>1.6339891953679999</v>
      </c>
      <c r="I454" s="141">
        <v>1.6339891953679999</v>
      </c>
      <c r="J454" s="141">
        <v>2.4689048237184898E-2</v>
      </c>
      <c r="K454" s="141">
        <v>3.9756732787165697E-3</v>
      </c>
      <c r="L454" s="141">
        <v>39</v>
      </c>
    </row>
    <row r="455" spans="1:12" ht="11.25" customHeight="1" x14ac:dyDescent="0.3">
      <c r="A455" s="141">
        <v>411</v>
      </c>
      <c r="B455" s="141">
        <v>1</v>
      </c>
      <c r="C455" s="141">
        <v>0.460667712669389</v>
      </c>
      <c r="D455" s="141">
        <v>-0.35843448123041999</v>
      </c>
      <c r="E455" s="141">
        <v>1.2797699065692001</v>
      </c>
      <c r="F455" s="141">
        <v>7.4607928614911098E-2</v>
      </c>
      <c r="G455" s="141">
        <v>0.539332287330613</v>
      </c>
      <c r="H455" s="141">
        <v>1.3373111585144399</v>
      </c>
      <c r="I455" s="141">
        <v>1.3373111585144399</v>
      </c>
      <c r="J455" s="141">
        <v>3.30908358868338E-2</v>
      </c>
      <c r="K455" s="141">
        <v>3.6002949120653698E-3</v>
      </c>
      <c r="L455" s="141">
        <v>39</v>
      </c>
    </row>
    <row r="456" spans="1:12" ht="11.25" customHeight="1" x14ac:dyDescent="0.3">
      <c r="A456" s="141">
        <v>412</v>
      </c>
      <c r="B456" s="141">
        <v>1</v>
      </c>
      <c r="C456" s="141">
        <v>0.41650616329346501</v>
      </c>
      <c r="D456" s="141">
        <v>-0.40060836042243703</v>
      </c>
      <c r="E456" s="141">
        <v>1.23362068700937</v>
      </c>
      <c r="F456" s="141">
        <v>6.8731068613457902E-2</v>
      </c>
      <c r="G456" s="141">
        <v>0.58349383670653898</v>
      </c>
      <c r="H456" s="141">
        <v>1.4430805618215601</v>
      </c>
      <c r="I456" s="141">
        <v>1.4430805618215601</v>
      </c>
      <c r="J456" s="141">
        <v>2.8083030078274202E-2</v>
      </c>
      <c r="K456" s="141">
        <v>3.5395416925207402E-3</v>
      </c>
      <c r="L456" s="141">
        <v>39</v>
      </c>
    </row>
    <row r="457" spans="1:12" ht="11.25" customHeight="1" x14ac:dyDescent="0.3">
      <c r="A457" s="141">
        <v>413</v>
      </c>
      <c r="B457" s="141">
        <v>1</v>
      </c>
      <c r="C457" s="141">
        <v>0.29208638378058299</v>
      </c>
      <c r="D457" s="141">
        <v>-0.52952028250681105</v>
      </c>
      <c r="E457" s="141">
        <v>1.11369305006798</v>
      </c>
      <c r="F457" s="141">
        <v>8.14288847559346E-2</v>
      </c>
      <c r="G457" s="141">
        <v>0.70791361621941895</v>
      </c>
      <c r="H457" s="141">
        <v>1.76109154975409</v>
      </c>
      <c r="I457" s="141">
        <v>1.76109154975409</v>
      </c>
      <c r="J457" s="141">
        <v>3.9418014609071503E-2</v>
      </c>
      <c r="K457" s="141">
        <v>7.48643836556307E-3</v>
      </c>
      <c r="L457" s="141">
        <v>39</v>
      </c>
    </row>
    <row r="458" spans="1:12" ht="11.25" customHeight="1" x14ac:dyDescent="0.3">
      <c r="A458" s="141">
        <v>414</v>
      </c>
      <c r="B458" s="141">
        <v>1</v>
      </c>
      <c r="C458" s="141">
        <v>0.26548499216100802</v>
      </c>
      <c r="D458" s="141">
        <v>-0.55455265478830995</v>
      </c>
      <c r="E458" s="141">
        <v>1.0855226391103301</v>
      </c>
      <c r="F458" s="141">
        <v>7.7223703106306704E-2</v>
      </c>
      <c r="G458" s="141">
        <v>0.73451500783899604</v>
      </c>
      <c r="H458" s="141">
        <v>1.8235077192121401</v>
      </c>
      <c r="I458" s="141">
        <v>1.8235077192121401</v>
      </c>
      <c r="J458" s="141">
        <v>3.5451859509094498E-2</v>
      </c>
      <c r="K458" s="141">
        <v>7.1892138496754002E-3</v>
      </c>
      <c r="L458" s="141">
        <v>39</v>
      </c>
    </row>
    <row r="459" spans="1:12" ht="11.25" customHeight="1" x14ac:dyDescent="0.3">
      <c r="A459" s="141">
        <v>415</v>
      </c>
      <c r="B459" s="141">
        <v>1</v>
      </c>
      <c r="C459" s="141">
        <v>0.47450105405110998</v>
      </c>
      <c r="D459" s="141">
        <v>-0.34656338255036001</v>
      </c>
      <c r="E459" s="141">
        <v>1.29556549065258</v>
      </c>
      <c r="F459" s="141">
        <v>7.9999734358701197E-2</v>
      </c>
      <c r="G459" s="141">
        <v>0.52549894594889301</v>
      </c>
      <c r="H459" s="141">
        <v>1.30636248128878</v>
      </c>
      <c r="I459" s="141">
        <v>1.30636248128878</v>
      </c>
      <c r="J459" s="141">
        <v>3.80465132613622E-2</v>
      </c>
      <c r="K459" s="141">
        <v>3.9704457445376498E-3</v>
      </c>
      <c r="L459" s="141">
        <v>39</v>
      </c>
    </row>
    <row r="460" spans="1:12" ht="11.25" customHeight="1" x14ac:dyDescent="0.3">
      <c r="A460" s="141">
        <v>416</v>
      </c>
      <c r="B460" s="141">
        <v>1</v>
      </c>
      <c r="C460" s="141">
        <v>0.30133731072862602</v>
      </c>
      <c r="D460" s="141">
        <v>-0.51932737804037199</v>
      </c>
      <c r="E460" s="141">
        <v>1.12200199949762</v>
      </c>
      <c r="F460" s="141">
        <v>7.8930170906818101E-2</v>
      </c>
      <c r="G460" s="141">
        <v>0.69866268927137598</v>
      </c>
      <c r="H460" s="141">
        <v>1.7359267982153399</v>
      </c>
      <c r="I460" s="141">
        <v>1.7359267982153399</v>
      </c>
      <c r="J460" s="141">
        <v>3.7035981539049197E-2</v>
      </c>
      <c r="K460" s="141">
        <v>6.8175399715732499E-3</v>
      </c>
      <c r="L460" s="141">
        <v>39</v>
      </c>
    </row>
    <row r="461" spans="1:12" ht="11.25" customHeight="1" x14ac:dyDescent="0.3">
      <c r="A461" s="141">
        <v>417</v>
      </c>
      <c r="B461" s="141">
        <v>1</v>
      </c>
      <c r="C461" s="141">
        <v>0.18555713870647</v>
      </c>
      <c r="D461" s="141">
        <v>-0.66091413503810104</v>
      </c>
      <c r="E461" s="141">
        <v>1.0320284124510399</v>
      </c>
      <c r="F461" s="141">
        <v>0.13180890448137</v>
      </c>
      <c r="G461" s="141">
        <v>0.81444286129353505</v>
      </c>
      <c r="H461" s="141">
        <v>2.0970158606414602</v>
      </c>
      <c r="I461" s="141">
        <v>2.0970158606414602</v>
      </c>
      <c r="J461" s="141">
        <v>0.10328262646915599</v>
      </c>
      <c r="K461" s="141">
        <v>2.9793820604388999E-2</v>
      </c>
      <c r="L461" s="141">
        <v>39</v>
      </c>
    </row>
    <row r="462" spans="1:12" ht="11.25" customHeight="1" x14ac:dyDescent="0.3">
      <c r="A462" s="141">
        <v>418</v>
      </c>
      <c r="B462" s="141">
        <v>1</v>
      </c>
      <c r="C462" s="141">
        <v>0.114156100456273</v>
      </c>
      <c r="D462" s="141">
        <v>-0.69994021227328795</v>
      </c>
      <c r="E462" s="141">
        <v>0.92825241318583396</v>
      </c>
      <c r="F462" s="141">
        <v>5.8725993638036801E-2</v>
      </c>
      <c r="G462" s="141">
        <v>0.885843899543729</v>
      </c>
      <c r="H462" s="141">
        <v>2.18234964451824</v>
      </c>
      <c r="I462" s="141">
        <v>2.18234964451824</v>
      </c>
      <c r="J462" s="141">
        <v>2.0502108146619701E-2</v>
      </c>
      <c r="K462" s="141">
        <v>5.8640107453253303E-3</v>
      </c>
      <c r="L462" s="141">
        <v>39</v>
      </c>
    </row>
    <row r="463" spans="1:12" ht="11.25" customHeight="1" x14ac:dyDescent="0.3">
      <c r="A463" s="141">
        <v>419</v>
      </c>
      <c r="B463" s="141">
        <v>1</v>
      </c>
      <c r="C463" s="141">
        <v>0.41225513395042301</v>
      </c>
      <c r="D463" s="141">
        <v>-0.42312385194803798</v>
      </c>
      <c r="E463" s="141">
        <v>1.2476341198488801</v>
      </c>
      <c r="F463" s="141">
        <v>0.111988925968174</v>
      </c>
      <c r="G463" s="141">
        <v>0.58774486604957998</v>
      </c>
      <c r="H463" s="141">
        <v>1.4896453088816399</v>
      </c>
      <c r="I463" s="141">
        <v>1.4896453088816399</v>
      </c>
      <c r="J463" s="141">
        <v>7.4556915364920096E-2</v>
      </c>
      <c r="K463" s="141">
        <v>1.05161081149148E-2</v>
      </c>
      <c r="L463" s="141">
        <v>39</v>
      </c>
    </row>
    <row r="464" spans="1:12" ht="11.25" customHeight="1" x14ac:dyDescent="0.3">
      <c r="A464" s="141">
        <v>420</v>
      </c>
      <c r="B464" s="141">
        <v>1</v>
      </c>
      <c r="C464" s="141">
        <v>0.46989161236876598</v>
      </c>
      <c r="D464" s="141">
        <v>-0.34900949111187102</v>
      </c>
      <c r="E464" s="141">
        <v>1.2887927158493999</v>
      </c>
      <c r="F464" s="141">
        <v>7.4033958210102599E-2</v>
      </c>
      <c r="G464" s="141">
        <v>0.53010838763123702</v>
      </c>
      <c r="H464" s="141">
        <v>1.3140952647508599</v>
      </c>
      <c r="I464" s="141">
        <v>1.3140952647508599</v>
      </c>
      <c r="J464" s="141">
        <v>3.2583648456459099E-2</v>
      </c>
      <c r="K464" s="141">
        <v>3.4212992892026302E-3</v>
      </c>
      <c r="L464" s="141">
        <v>39</v>
      </c>
    </row>
    <row r="465" spans="1:12" ht="11.25" customHeight="1" x14ac:dyDescent="0.3">
      <c r="A465" s="141">
        <v>421</v>
      </c>
      <c r="B465" s="141">
        <v>1</v>
      </c>
      <c r="C465" s="141">
        <v>0.43576878662405599</v>
      </c>
      <c r="D465" s="141">
        <v>-0.38285564655066501</v>
      </c>
      <c r="E465" s="141">
        <v>1.2543932197987799</v>
      </c>
      <c r="F465" s="141">
        <v>7.3237142926056695E-2</v>
      </c>
      <c r="G465" s="141">
        <v>0.56423121337594695</v>
      </c>
      <c r="H465" s="141">
        <v>1.3981789270627401</v>
      </c>
      <c r="I465" s="141">
        <v>1.3981789270627401</v>
      </c>
      <c r="J465" s="141">
        <v>3.1886038030698199E-2</v>
      </c>
      <c r="K465" s="141">
        <v>3.7874827144277002E-3</v>
      </c>
      <c r="L465" s="141">
        <v>39</v>
      </c>
    </row>
    <row r="466" spans="1:12" ht="11.25" customHeight="1" x14ac:dyDescent="0.3">
      <c r="A466" s="141">
        <v>422</v>
      </c>
      <c r="B466" s="141">
        <v>1</v>
      </c>
      <c r="C466" s="141">
        <v>0.40395665158051902</v>
      </c>
      <c r="D466" s="141">
        <v>-0.412025161027681</v>
      </c>
      <c r="E466" s="141">
        <v>1.2199384641887201</v>
      </c>
      <c r="F466" s="141">
        <v>6.5152340037042705E-2</v>
      </c>
      <c r="G466" s="141">
        <v>0.59604334841948503</v>
      </c>
      <c r="H466" s="141">
        <v>1.47196233546643</v>
      </c>
      <c r="I466" s="141">
        <v>1.47196233546643</v>
      </c>
      <c r="J466" s="141">
        <v>2.5234680464422801E-2</v>
      </c>
      <c r="K466" s="141">
        <v>3.2994550334253399E-3</v>
      </c>
      <c r="L466" s="141">
        <v>39</v>
      </c>
    </row>
    <row r="467" spans="1:12" ht="11.25" customHeight="1" x14ac:dyDescent="0.3">
      <c r="A467" s="141">
        <v>423</v>
      </c>
      <c r="B467" s="141">
        <v>1</v>
      </c>
      <c r="C467" s="141">
        <v>0.22784546722660601</v>
      </c>
      <c r="D467" s="141">
        <v>-0.58537408669838198</v>
      </c>
      <c r="E467" s="141">
        <v>1.0410650211515899</v>
      </c>
      <c r="F467" s="141">
        <v>5.5490444954753998E-2</v>
      </c>
      <c r="G467" s="141">
        <v>0.77215453277339596</v>
      </c>
      <c r="H467" s="141">
        <v>1.9001367759089101</v>
      </c>
      <c r="I467" s="141">
        <v>1.9001367759089101</v>
      </c>
      <c r="J467" s="141">
        <v>1.8305187726649901E-2</v>
      </c>
      <c r="K467" s="141">
        <v>3.9602125595560901E-3</v>
      </c>
      <c r="L467" s="141">
        <v>39</v>
      </c>
    </row>
    <row r="468" spans="1:12" ht="11.25" customHeight="1" x14ac:dyDescent="0.3">
      <c r="A468" s="141">
        <v>424</v>
      </c>
      <c r="B468" s="141">
        <v>1</v>
      </c>
      <c r="C468" s="141">
        <v>0.49784628350077198</v>
      </c>
      <c r="D468" s="141">
        <v>-0.32956356930571401</v>
      </c>
      <c r="E468" s="141">
        <v>1.3252561363072599</v>
      </c>
      <c r="F468" s="141">
        <v>9.5442749010749006E-2</v>
      </c>
      <c r="G468" s="141">
        <v>0.50215371649923002</v>
      </c>
      <c r="H468" s="141">
        <v>1.2589113661820901</v>
      </c>
      <c r="I468" s="141">
        <v>1.2589113661820901</v>
      </c>
      <c r="J468" s="141">
        <v>5.4153141034736098E-2</v>
      </c>
      <c r="K468" s="141">
        <v>5.3375777460172901E-3</v>
      </c>
      <c r="L468" s="141">
        <v>39</v>
      </c>
    </row>
    <row r="469" spans="1:12" ht="11.25" customHeight="1" x14ac:dyDescent="0.3">
      <c r="A469" s="141">
        <v>425</v>
      </c>
      <c r="B469" s="141">
        <v>1</v>
      </c>
      <c r="C469" s="141">
        <v>0.47816677995045898</v>
      </c>
      <c r="D469" s="141">
        <v>-0.33748073262894801</v>
      </c>
      <c r="E469" s="141">
        <v>1.2938142925298699</v>
      </c>
      <c r="F469" s="141">
        <v>6.40589324807012E-2</v>
      </c>
      <c r="G469" s="141">
        <v>0.52183322004954402</v>
      </c>
      <c r="H469" s="141">
        <v>1.28814144877009</v>
      </c>
      <c r="I469" s="141">
        <v>1.28814144877009</v>
      </c>
      <c r="J469" s="141">
        <v>2.4394794648196601E-2</v>
      </c>
      <c r="K469" s="141">
        <v>2.4406260707401E-3</v>
      </c>
      <c r="L469" s="141">
        <v>39</v>
      </c>
    </row>
    <row r="470" spans="1:12" ht="11.25" customHeight="1" x14ac:dyDescent="0.3">
      <c r="A470" s="141">
        <v>426</v>
      </c>
      <c r="B470" s="141">
        <v>1</v>
      </c>
      <c r="C470" s="141">
        <v>0.25071710647328199</v>
      </c>
      <c r="D470" s="141">
        <v>-0.57715221420196405</v>
      </c>
      <c r="E470" s="141">
        <v>1.0785864271485299</v>
      </c>
      <c r="F470" s="141">
        <v>9.6469225205342499E-2</v>
      </c>
      <c r="G470" s="141">
        <v>0.74928289352672095</v>
      </c>
      <c r="H470" s="141">
        <v>1.87963409863994</v>
      </c>
      <c r="I470" s="141">
        <v>1.87963409863994</v>
      </c>
      <c r="J470" s="141">
        <v>5.5324226868805199E-2</v>
      </c>
      <c r="K470" s="141">
        <v>1.2171112717902E-2</v>
      </c>
      <c r="L470" s="141">
        <v>39</v>
      </c>
    </row>
    <row r="471" spans="1:12" ht="11.25" customHeight="1" x14ac:dyDescent="0.3">
      <c r="A471" s="141">
        <v>427</v>
      </c>
      <c r="B471" s="141">
        <v>1</v>
      </c>
      <c r="C471" s="141">
        <v>8.3720187233808002E-2</v>
      </c>
      <c r="D471" s="141">
        <v>-0.72827461911704205</v>
      </c>
      <c r="E471" s="141">
        <v>0.895714993584658</v>
      </c>
      <c r="F471" s="141">
        <v>5.0632266549099199E-2</v>
      </c>
      <c r="G471" s="141">
        <v>0.91627981276619397</v>
      </c>
      <c r="H471" s="141">
        <v>2.25129218228179</v>
      </c>
      <c r="I471" s="141">
        <v>2.25129218228179</v>
      </c>
      <c r="J471" s="141">
        <v>1.52402647155623E-2</v>
      </c>
      <c r="K471" s="141">
        <v>4.61399407760323E-3</v>
      </c>
      <c r="L471" s="141">
        <v>39</v>
      </c>
    </row>
    <row r="472" spans="1:12" ht="11.25" customHeight="1" x14ac:dyDescent="0.3">
      <c r="A472" s="141">
        <v>428</v>
      </c>
      <c r="B472" s="141">
        <v>1</v>
      </c>
      <c r="C472" s="141">
        <v>0.45064916149847301</v>
      </c>
      <c r="D472" s="141">
        <v>-0.37161974793560099</v>
      </c>
      <c r="E472" s="141">
        <v>1.27291807093255</v>
      </c>
      <c r="F472" s="141">
        <v>8.3142278726194896E-2</v>
      </c>
      <c r="G472" s="141">
        <v>0.54935083850152999</v>
      </c>
      <c r="H472" s="141">
        <v>1.36782560302194</v>
      </c>
      <c r="I472" s="141">
        <v>1.36782560302194</v>
      </c>
      <c r="J472" s="141">
        <v>4.1094303034648498E-2</v>
      </c>
      <c r="K472" s="141">
        <v>4.7164828127932504E-3</v>
      </c>
      <c r="L472" s="141">
        <v>39</v>
      </c>
    </row>
    <row r="473" spans="1:12" ht="11.25" customHeight="1" x14ac:dyDescent="0.3">
      <c r="A473" s="141">
        <v>429</v>
      </c>
      <c r="B473" s="141">
        <v>1</v>
      </c>
      <c r="C473" s="141">
        <v>0.59470283874490404</v>
      </c>
      <c r="D473" s="141">
        <v>-0.233307407990895</v>
      </c>
      <c r="E473" s="141">
        <v>1.4227130854807</v>
      </c>
      <c r="F473" s="141">
        <v>9.6781993251024601E-2</v>
      </c>
      <c r="G473" s="141">
        <v>0.40529716125509901</v>
      </c>
      <c r="H473" s="141">
        <v>1.01691269744924</v>
      </c>
      <c r="I473" s="141">
        <v>1.01691269744924</v>
      </c>
      <c r="J473" s="141">
        <v>5.56835476952302E-2</v>
      </c>
      <c r="K473" s="141">
        <v>3.5869701262426401E-3</v>
      </c>
      <c r="L473" s="141">
        <v>39</v>
      </c>
    </row>
    <row r="474" spans="1:12" ht="11.25" customHeight="1" x14ac:dyDescent="0.3">
      <c r="A474" s="141">
        <v>430</v>
      </c>
      <c r="B474" s="141">
        <v>1</v>
      </c>
      <c r="C474" s="141">
        <v>0.82395143137287197</v>
      </c>
      <c r="D474" s="141">
        <v>-5.1749341854872698E-2</v>
      </c>
      <c r="E474" s="141">
        <v>1.6996522046006199</v>
      </c>
      <c r="F474" s="141">
        <v>0.174390172969279</v>
      </c>
      <c r="G474" s="141">
        <v>0.176048568627131</v>
      </c>
      <c r="H474" s="141">
        <v>0.47424698329067799</v>
      </c>
      <c r="I474" s="141">
        <v>0.47424698329067799</v>
      </c>
      <c r="J474" s="141">
        <v>0.180793074156189</v>
      </c>
      <c r="K474" s="141">
        <v>2.9197684186321299E-3</v>
      </c>
      <c r="L474" s="141">
        <v>39</v>
      </c>
    </row>
    <row r="475" spans="1:12" ht="11.25" customHeight="1" x14ac:dyDescent="0.3">
      <c r="A475" s="141">
        <v>431</v>
      </c>
      <c r="B475" s="141">
        <v>1</v>
      </c>
      <c r="C475" s="141">
        <v>0.184584773633578</v>
      </c>
      <c r="D475" s="141">
        <v>-0.63006881673746495</v>
      </c>
      <c r="E475" s="141">
        <v>0.99923836400461996</v>
      </c>
      <c r="F475" s="141">
        <v>6.0694655609966397E-2</v>
      </c>
      <c r="G475" s="141">
        <v>0.81541522636642505</v>
      </c>
      <c r="H475" s="141">
        <v>2.01027750432451</v>
      </c>
      <c r="I475" s="141">
        <v>2.01027750432451</v>
      </c>
      <c r="J475" s="141">
        <v>2.1899725720101001E-2</v>
      </c>
      <c r="K475" s="141">
        <v>5.3225334454137102E-3</v>
      </c>
      <c r="L475" s="141">
        <v>39</v>
      </c>
    </row>
    <row r="476" spans="1:12" ht="11.25" customHeight="1" x14ac:dyDescent="0.3">
      <c r="A476" s="141">
        <v>432</v>
      </c>
      <c r="B476" s="141">
        <v>1</v>
      </c>
      <c r="C476" s="141">
        <v>0.28329615005708503</v>
      </c>
      <c r="D476" s="141">
        <v>-0.53387318541586504</v>
      </c>
      <c r="E476" s="141">
        <v>1.10046548553003</v>
      </c>
      <c r="F476" s="141">
        <v>6.8899650300382906E-2</v>
      </c>
      <c r="G476" s="141">
        <v>0.71670384994291902</v>
      </c>
      <c r="H476" s="141">
        <v>1.77265761317395</v>
      </c>
      <c r="I476" s="141">
        <v>1.77265761317395</v>
      </c>
      <c r="J476" s="141">
        <v>2.8220961605954799E-2</v>
      </c>
      <c r="K476" s="141">
        <v>5.3679081988927896E-3</v>
      </c>
      <c r="L476" s="141">
        <v>39</v>
      </c>
    </row>
    <row r="477" spans="1:12" ht="11.25" customHeight="1" x14ac:dyDescent="0.3">
      <c r="A477" s="141">
        <v>433</v>
      </c>
      <c r="B477" s="141">
        <v>1</v>
      </c>
      <c r="C477" s="141">
        <v>0.40724944347466302</v>
      </c>
      <c r="D477" s="141">
        <v>-0.41476200531199803</v>
      </c>
      <c r="E477" s="141">
        <v>1.22926089226132</v>
      </c>
      <c r="F477" s="141">
        <v>8.2480226983079094E-2</v>
      </c>
      <c r="G477" s="141">
        <v>0.59275055652533903</v>
      </c>
      <c r="H477" s="141">
        <v>1.47538493108976</v>
      </c>
      <c r="I477" s="141">
        <v>1.47538493108976</v>
      </c>
      <c r="J477" s="141">
        <v>4.04424509530035E-2</v>
      </c>
      <c r="K477" s="141">
        <v>5.3966991304429997E-3</v>
      </c>
      <c r="L477" s="141">
        <v>39</v>
      </c>
    </row>
    <row r="478" spans="1:12" ht="11.25" customHeight="1" x14ac:dyDescent="0.3">
      <c r="A478" s="141">
        <v>434</v>
      </c>
      <c r="B478" s="141">
        <v>1</v>
      </c>
      <c r="C478" s="141">
        <v>0.61143375719975701</v>
      </c>
      <c r="D478" s="141">
        <v>-0.21125539863156201</v>
      </c>
      <c r="E478" s="141">
        <v>1.43412291303108</v>
      </c>
      <c r="F478" s="141">
        <v>8.4212185865354894E-2</v>
      </c>
      <c r="G478" s="141">
        <v>0.38856624280024599</v>
      </c>
      <c r="H478" s="141">
        <v>0.96802636217713001</v>
      </c>
      <c r="I478" s="141">
        <v>0.96802636217713001</v>
      </c>
      <c r="J478" s="141">
        <v>4.2158742972029303E-2</v>
      </c>
      <c r="K478" s="141">
        <v>2.4261606888341799E-3</v>
      </c>
      <c r="L478" s="141">
        <v>39</v>
      </c>
    </row>
    <row r="479" spans="1:12" ht="11.25" customHeight="1" x14ac:dyDescent="0.3">
      <c r="A479" s="141">
        <v>435</v>
      </c>
      <c r="B479" s="141">
        <v>1</v>
      </c>
      <c r="C479" s="141">
        <v>0.151817818603</v>
      </c>
      <c r="D479" s="141">
        <v>-0.66836591638232101</v>
      </c>
      <c r="E479" s="141">
        <v>0.97200155358832097</v>
      </c>
      <c r="F479" s="141">
        <v>7.7624510273457903E-2</v>
      </c>
      <c r="G479" s="141">
        <v>0.84818218139700297</v>
      </c>
      <c r="H479" s="141">
        <v>2.1061008146789302</v>
      </c>
      <c r="I479" s="141">
        <v>2.1061008146789302</v>
      </c>
      <c r="J479" s="141">
        <v>3.5820819649058602E-2</v>
      </c>
      <c r="K479" s="141">
        <v>9.6936461057711802E-3</v>
      </c>
      <c r="L479" s="141">
        <v>39</v>
      </c>
    </row>
    <row r="480" spans="1:12" ht="11.25" customHeight="1" x14ac:dyDescent="0.3">
      <c r="A480" s="141">
        <v>436</v>
      </c>
      <c r="B480" s="141">
        <v>1</v>
      </c>
      <c r="C480" s="141">
        <v>0.52238261270766495</v>
      </c>
      <c r="D480" s="141">
        <v>-0.301200650429092</v>
      </c>
      <c r="E480" s="141">
        <v>1.34596587584442</v>
      </c>
      <c r="F480" s="141">
        <v>8.6446211950566204E-2</v>
      </c>
      <c r="G480" s="141">
        <v>0.47761738729233899</v>
      </c>
      <c r="H480" s="141">
        <v>1.1912877558475199</v>
      </c>
      <c r="I480" s="141">
        <v>1.1912877558475199</v>
      </c>
      <c r="J480" s="141">
        <v>4.44252322892204E-2</v>
      </c>
      <c r="K480" s="141">
        <v>3.8810520620370199E-3</v>
      </c>
      <c r="L480" s="141">
        <v>39</v>
      </c>
    </row>
    <row r="481" spans="1:12" ht="11.25" customHeight="1" x14ac:dyDescent="0.3">
      <c r="A481" s="141">
        <v>437</v>
      </c>
      <c r="B481" s="141">
        <v>1</v>
      </c>
      <c r="C481" s="141">
        <v>0.15733551837679199</v>
      </c>
      <c r="D481" s="141">
        <v>-0.65824654476369604</v>
      </c>
      <c r="E481" s="141">
        <v>0.97291758151728003</v>
      </c>
      <c r="F481" s="141">
        <v>6.3842725656172106E-2</v>
      </c>
      <c r="G481" s="141">
        <v>0.84266448162320995</v>
      </c>
      <c r="H481" s="141">
        <v>2.07993581692156</v>
      </c>
      <c r="I481" s="141">
        <v>2.07993581692156</v>
      </c>
      <c r="J481" s="141">
        <v>2.42304016388586E-2</v>
      </c>
      <c r="K481" s="141">
        <v>6.31923164998794E-3</v>
      </c>
      <c r="L481" s="141">
        <v>39</v>
      </c>
    </row>
    <row r="482" spans="1:12" ht="11.25" customHeight="1" x14ac:dyDescent="0.3">
      <c r="A482" s="141">
        <v>438</v>
      </c>
      <c r="B482" s="141">
        <v>1</v>
      </c>
      <c r="C482" s="141">
        <v>0.47531148245161597</v>
      </c>
      <c r="D482" s="141">
        <v>-0.35056009383039799</v>
      </c>
      <c r="E482" s="141">
        <v>1.3011830587336299</v>
      </c>
      <c r="F482" s="141">
        <v>9.1927095537037401E-2</v>
      </c>
      <c r="G482" s="141">
        <v>0.52468851754838697</v>
      </c>
      <c r="H482" s="141">
        <v>1.3126920452781901</v>
      </c>
      <c r="I482" s="141">
        <v>1.3126920452781901</v>
      </c>
      <c r="J482" s="141">
        <v>5.0237133393096302E-2</v>
      </c>
      <c r="K482" s="141">
        <v>5.3615017219390496E-3</v>
      </c>
      <c r="L482" s="141">
        <v>39</v>
      </c>
    </row>
    <row r="483" spans="1:12" ht="11.25" customHeight="1" x14ac:dyDescent="0.3">
      <c r="A483" s="141">
        <v>439</v>
      </c>
      <c r="B483" s="141">
        <v>1</v>
      </c>
      <c r="C483" s="141">
        <v>0.37479124137202002</v>
      </c>
      <c r="D483" s="141">
        <v>-0.444950033492793</v>
      </c>
      <c r="E483" s="141">
        <v>1.1945325162368301</v>
      </c>
      <c r="F483" s="141">
        <v>7.6404339527788606E-2</v>
      </c>
      <c r="G483" s="141">
        <v>0.62520875862798297</v>
      </c>
      <c r="H483" s="141">
        <v>1.5515421696120799</v>
      </c>
      <c r="I483" s="141">
        <v>1.5515421696120799</v>
      </c>
      <c r="J483" s="141">
        <v>3.4703543691770401E-2</v>
      </c>
      <c r="K483" s="141">
        <v>5.0908623999038304E-3</v>
      </c>
      <c r="L483" s="141">
        <v>39</v>
      </c>
    </row>
    <row r="484" spans="1:12" ht="11.25" customHeight="1" x14ac:dyDescent="0.3">
      <c r="A484" s="141">
        <v>440</v>
      </c>
      <c r="B484" s="141">
        <v>1</v>
      </c>
      <c r="C484" s="141">
        <v>0.130955323061095</v>
      </c>
      <c r="D484" s="141">
        <v>-0.68322444194307697</v>
      </c>
      <c r="E484" s="141">
        <v>0.94513508806526703</v>
      </c>
      <c r="F484" s="141">
        <v>5.9024894101925802E-2</v>
      </c>
      <c r="G484" s="141">
        <v>0.86904467693890697</v>
      </c>
      <c r="H484" s="141">
        <v>2.1411920755569098</v>
      </c>
      <c r="I484" s="141">
        <v>2.1411920755569098</v>
      </c>
      <c r="J484" s="141">
        <v>2.0711340361138999E-2</v>
      </c>
      <c r="K484" s="141">
        <v>5.7037412279695599E-3</v>
      </c>
      <c r="L484" s="141">
        <v>39</v>
      </c>
    </row>
    <row r="485" spans="1:12" ht="11.25" customHeight="1" x14ac:dyDescent="0.3">
      <c r="A485" s="141">
        <v>441</v>
      </c>
      <c r="B485" s="141">
        <v>1</v>
      </c>
      <c r="C485" s="141">
        <v>0.197098936085565</v>
      </c>
      <c r="D485" s="141">
        <v>-0.62410819510804205</v>
      </c>
      <c r="E485" s="141">
        <v>1.0183060672791699</v>
      </c>
      <c r="F485" s="141">
        <v>8.0378205192707594E-2</v>
      </c>
      <c r="G485" s="141">
        <v>0.80290106391443905</v>
      </c>
      <c r="H485" s="141">
        <v>1.99634388069338</v>
      </c>
      <c r="I485" s="141">
        <v>1.99634388069338</v>
      </c>
      <c r="J485" s="141">
        <v>3.8407353382041397E-2</v>
      </c>
      <c r="K485" s="141">
        <v>9.3636469847097805E-3</v>
      </c>
      <c r="L485" s="141">
        <v>39</v>
      </c>
    </row>
    <row r="486" spans="1:12" ht="11.25" customHeight="1" x14ac:dyDescent="0.3">
      <c r="A486" s="141">
        <v>442</v>
      </c>
      <c r="B486" s="141">
        <v>1</v>
      </c>
      <c r="C486" s="141">
        <v>7.7598334153045498E-2</v>
      </c>
      <c r="D486" s="141">
        <v>-0.734965421485401</v>
      </c>
      <c r="E486" s="141">
        <v>0.89016208979149203</v>
      </c>
      <c r="F486" s="141">
        <v>5.2943664071814202E-2</v>
      </c>
      <c r="G486" s="141">
        <v>0.92240166584695704</v>
      </c>
      <c r="H486" s="141">
        <v>2.2679730054285998</v>
      </c>
      <c r="I486" s="141">
        <v>2.2679730054285998</v>
      </c>
      <c r="J486" s="141">
        <v>1.66634821661472E-2</v>
      </c>
      <c r="K486" s="141">
        <v>5.1273201312303498E-3</v>
      </c>
      <c r="L486" s="141">
        <v>39</v>
      </c>
    </row>
    <row r="487" spans="1:12" ht="11.25" customHeight="1" x14ac:dyDescent="0.3">
      <c r="A487" s="141">
        <v>443</v>
      </c>
      <c r="B487" s="141">
        <v>1</v>
      </c>
      <c r="C487" s="141">
        <v>0.20499191200368</v>
      </c>
      <c r="D487" s="141">
        <v>-0.60721716939750903</v>
      </c>
      <c r="E487" s="141">
        <v>1.01720099340487</v>
      </c>
      <c r="F487" s="141">
        <v>5.1514758971652801E-2</v>
      </c>
      <c r="G487" s="141">
        <v>0.79500808799632205</v>
      </c>
      <c r="H487" s="141">
        <v>1.95386022319472</v>
      </c>
      <c r="I487" s="141">
        <v>1.95386022319472</v>
      </c>
      <c r="J487" s="141">
        <v>1.57761532710716E-2</v>
      </c>
      <c r="K487" s="141">
        <v>3.5995258385468701E-3</v>
      </c>
      <c r="L487" s="141">
        <v>39</v>
      </c>
    </row>
    <row r="488" spans="1:12" ht="11.25" customHeight="1" x14ac:dyDescent="0.3">
      <c r="A488" s="141">
        <v>444</v>
      </c>
      <c r="B488" s="141">
        <v>1</v>
      </c>
      <c r="C488" s="141">
        <v>0.58693504670236896</v>
      </c>
      <c r="D488" s="141">
        <v>-0.23506882503119</v>
      </c>
      <c r="E488" s="141">
        <v>1.40893891843593</v>
      </c>
      <c r="F488" s="141">
        <v>8.2460665471572006E-2</v>
      </c>
      <c r="G488" s="141">
        <v>0.41306495329763498</v>
      </c>
      <c r="H488" s="141">
        <v>1.0281284597756899</v>
      </c>
      <c r="I488" s="141">
        <v>1.0281284597756899</v>
      </c>
      <c r="J488" s="141">
        <v>4.0423270073275903E-2</v>
      </c>
      <c r="K488" s="141">
        <v>2.6193743859550902E-3</v>
      </c>
      <c r="L488" s="141">
        <v>39</v>
      </c>
    </row>
    <row r="489" spans="1:12" ht="11.25" customHeight="1" x14ac:dyDescent="0.3">
      <c r="A489" s="141">
        <v>445</v>
      </c>
      <c r="B489" s="141">
        <v>1</v>
      </c>
      <c r="C489" s="141">
        <v>0.30488916345079098</v>
      </c>
      <c r="D489" s="141">
        <v>-0.50734499664669197</v>
      </c>
      <c r="E489" s="141">
        <v>1.11712332354827</v>
      </c>
      <c r="F489" s="141">
        <v>5.1617074444923201E-2</v>
      </c>
      <c r="G489" s="141">
        <v>0.69511083654921202</v>
      </c>
      <c r="H489" s="141">
        <v>1.70840110640781</v>
      </c>
      <c r="I489" s="141">
        <v>1.70840110640781</v>
      </c>
      <c r="J489" s="141">
        <v>1.5838882771446201E-2</v>
      </c>
      <c r="K489" s="141">
        <v>2.7630523188235702E-3</v>
      </c>
      <c r="L489" s="141">
        <v>39</v>
      </c>
    </row>
    <row r="490" spans="1:12" ht="11.25" customHeight="1" x14ac:dyDescent="0.3">
      <c r="A490" s="141">
        <v>446</v>
      </c>
      <c r="B490" s="141">
        <v>1</v>
      </c>
      <c r="C490" s="141">
        <v>0.26223722733835397</v>
      </c>
      <c r="D490" s="141">
        <v>-0.55250270758598097</v>
      </c>
      <c r="E490" s="141">
        <v>1.07697716226269</v>
      </c>
      <c r="F490" s="141">
        <v>6.0994112972431097E-2</v>
      </c>
      <c r="G490" s="141">
        <v>0.73776277266164902</v>
      </c>
      <c r="H490" s="141">
        <v>1.81903909337898</v>
      </c>
      <c r="I490" s="141">
        <v>1.81903909337898</v>
      </c>
      <c r="J490" s="141">
        <v>2.21163580467191E-2</v>
      </c>
      <c r="K490" s="141">
        <v>4.4021169371178497E-3</v>
      </c>
      <c r="L490" s="141">
        <v>39</v>
      </c>
    </row>
    <row r="491" spans="1:12" ht="11.25" customHeight="1" x14ac:dyDescent="0.3">
      <c r="A491" s="141">
        <v>447</v>
      </c>
      <c r="B491" s="141">
        <v>1</v>
      </c>
      <c r="C491" s="141">
        <v>0.52492548280495199</v>
      </c>
      <c r="D491" s="141">
        <v>-0.29130106929820199</v>
      </c>
      <c r="E491" s="141">
        <v>1.3411520349081101</v>
      </c>
      <c r="F491" s="141">
        <v>6.59416027597719E-2</v>
      </c>
      <c r="G491" s="141">
        <v>0.475074517195051</v>
      </c>
      <c r="H491" s="141">
        <v>1.17359338900628</v>
      </c>
      <c r="I491" s="141">
        <v>1.17359338900628</v>
      </c>
      <c r="J491" s="141">
        <v>2.5849775170892101E-2</v>
      </c>
      <c r="K491" s="141">
        <v>2.14989486552314E-3</v>
      </c>
      <c r="L491" s="141">
        <v>39</v>
      </c>
    </row>
    <row r="492" spans="1:12" ht="11.25" customHeight="1" x14ac:dyDescent="0.3">
      <c r="A492" s="141">
        <v>448</v>
      </c>
      <c r="B492" s="141">
        <v>1</v>
      </c>
      <c r="C492" s="141">
        <v>0.226084305948069</v>
      </c>
      <c r="D492" s="141">
        <v>-0.590841713827571</v>
      </c>
      <c r="E492" s="141">
        <v>1.04301032572371</v>
      </c>
      <c r="F492" s="141">
        <v>6.8148200710411194E-2</v>
      </c>
      <c r="G492" s="141">
        <v>0.77391569405193406</v>
      </c>
      <c r="H492" s="141">
        <v>1.91355970093028</v>
      </c>
      <c r="I492" s="141">
        <v>1.91355970093028</v>
      </c>
      <c r="J492" s="141">
        <v>2.7608738305416901E-2</v>
      </c>
      <c r="K492" s="141">
        <v>6.1156218543983497E-3</v>
      </c>
      <c r="L492" s="141">
        <v>39</v>
      </c>
    </row>
    <row r="493" spans="1:12" ht="11.25" customHeight="1" x14ac:dyDescent="0.3">
      <c r="A493" s="141">
        <v>449</v>
      </c>
      <c r="B493" s="141">
        <v>1</v>
      </c>
      <c r="C493" s="141">
        <v>0.29035508629669399</v>
      </c>
      <c r="D493" s="141">
        <v>-0.52395235320303302</v>
      </c>
      <c r="E493" s="141">
        <v>1.10466252579642</v>
      </c>
      <c r="F493" s="141">
        <v>5.9479336876836597E-2</v>
      </c>
      <c r="G493" s="141">
        <v>0.70964491370330796</v>
      </c>
      <c r="H493" s="141">
        <v>1.74874151044821</v>
      </c>
      <c r="I493" s="141">
        <v>1.74874151044821</v>
      </c>
      <c r="J493" s="141">
        <v>2.1031488389801099E-2</v>
      </c>
      <c r="K493" s="141">
        <v>3.8645915730326202E-3</v>
      </c>
      <c r="L493" s="141">
        <v>39</v>
      </c>
    </row>
    <row r="494" spans="1:12" ht="11.25" customHeight="1" x14ac:dyDescent="0.3">
      <c r="A494" s="141">
        <v>450</v>
      </c>
      <c r="B494" s="141">
        <v>1</v>
      </c>
      <c r="C494" s="141">
        <v>3.3306371671158401E-2</v>
      </c>
      <c r="D494" s="141">
        <v>-0.78074664653808801</v>
      </c>
      <c r="E494" s="141">
        <v>0.84735938988040405</v>
      </c>
      <c r="F494" s="141">
        <v>5.85703371245032E-2</v>
      </c>
      <c r="G494" s="141">
        <v>0.96669362832884498</v>
      </c>
      <c r="H494" s="141">
        <v>2.38139769223613</v>
      </c>
      <c r="I494" s="141">
        <v>2.38139769223613</v>
      </c>
      <c r="J494" s="141">
        <v>2.0393568226379302E-2</v>
      </c>
      <c r="K494" s="141">
        <v>6.9447485815084201E-3</v>
      </c>
      <c r="L494" s="141">
        <v>39</v>
      </c>
    </row>
    <row r="495" spans="1:12" ht="11.25" customHeight="1" x14ac:dyDescent="0.3">
      <c r="A495" s="141">
        <v>451</v>
      </c>
      <c r="B495" s="141">
        <v>1</v>
      </c>
      <c r="C495" s="141">
        <v>0.30461419488695901</v>
      </c>
      <c r="D495" s="141">
        <v>-0.52027774352150802</v>
      </c>
      <c r="E495" s="141">
        <v>1.1295061332954299</v>
      </c>
      <c r="F495" s="141">
        <v>8.9619891833794194E-2</v>
      </c>
      <c r="G495" s="141">
        <v>0.69538580511304404</v>
      </c>
      <c r="H495" s="141">
        <v>1.7374749248903001</v>
      </c>
      <c r="I495" s="141">
        <v>1.7374749248903001</v>
      </c>
      <c r="J495" s="141">
        <v>4.7747056494245502E-2</v>
      </c>
      <c r="K495" s="141">
        <v>8.9039446056234997E-3</v>
      </c>
      <c r="L495" s="141">
        <v>39</v>
      </c>
    </row>
    <row r="496" spans="1:12" ht="11.25" customHeight="1" x14ac:dyDescent="0.3">
      <c r="A496" s="141">
        <v>452</v>
      </c>
      <c r="B496" s="141">
        <v>1</v>
      </c>
      <c r="C496" s="141">
        <v>0.19330104100919701</v>
      </c>
      <c r="D496" s="141">
        <v>-0.61898574818487195</v>
      </c>
      <c r="E496" s="141">
        <v>1.0055878302032699</v>
      </c>
      <c r="F496" s="141">
        <v>5.1831142950976301E-2</v>
      </c>
      <c r="G496" s="141">
        <v>0.80669895899080502</v>
      </c>
      <c r="H496" s="141">
        <v>1.98278822172929</v>
      </c>
      <c r="I496" s="141">
        <v>1.98278822172929</v>
      </c>
      <c r="J496" s="141">
        <v>1.5970530558189401E-2</v>
      </c>
      <c r="K496" s="141">
        <v>3.7533146919362299E-3</v>
      </c>
      <c r="L496" s="141">
        <v>39</v>
      </c>
    </row>
    <row r="497" spans="1:12" ht="11.25" customHeight="1" x14ac:dyDescent="0.3">
      <c r="A497" s="141">
        <v>453</v>
      </c>
      <c r="B497" s="141">
        <v>1</v>
      </c>
      <c r="C497" s="141">
        <v>0.31517634516484999</v>
      </c>
      <c r="D497" s="141">
        <v>-0.503972063099977</v>
      </c>
      <c r="E497" s="141">
        <v>1.1343247534296801</v>
      </c>
      <c r="F497" s="141">
        <v>7.4739234716210801E-2</v>
      </c>
      <c r="G497" s="141">
        <v>0.68482365483515395</v>
      </c>
      <c r="H497" s="141">
        <v>1.6981692945340301</v>
      </c>
      <c r="I497" s="141">
        <v>1.6981692945340301</v>
      </c>
      <c r="J497" s="141">
        <v>3.3207414707417802E-2</v>
      </c>
      <c r="K497" s="141">
        <v>5.8265945907550899E-3</v>
      </c>
      <c r="L497" s="141">
        <v>39</v>
      </c>
    </row>
    <row r="498" spans="1:12" ht="11.25" customHeight="1" x14ac:dyDescent="0.3">
      <c r="A498" s="141">
        <v>454</v>
      </c>
      <c r="B498" s="141">
        <v>1</v>
      </c>
      <c r="C498" s="141">
        <v>0.16719070748213599</v>
      </c>
      <c r="D498" s="141">
        <v>-0.64893803766528002</v>
      </c>
      <c r="E498" s="141">
        <v>0.983319452629552</v>
      </c>
      <c r="F498" s="141">
        <v>6.5627294526122898E-2</v>
      </c>
      <c r="G498" s="141">
        <v>0.83280929251786895</v>
      </c>
      <c r="H498" s="141">
        <v>2.0570587184462301</v>
      </c>
      <c r="I498" s="141">
        <v>2.0570587184462301</v>
      </c>
      <c r="J498" s="141">
        <v>2.5603938443820699E-2</v>
      </c>
      <c r="K498" s="141">
        <v>6.5405716956091096E-3</v>
      </c>
      <c r="L498" s="141">
        <v>39</v>
      </c>
    </row>
    <row r="499" spans="1:12" ht="11.25" customHeight="1" x14ac:dyDescent="0.3">
      <c r="A499" s="141">
        <v>455</v>
      </c>
      <c r="B499" s="141">
        <v>1</v>
      </c>
      <c r="C499" s="141">
        <v>0.20742000104244299</v>
      </c>
      <c r="D499" s="141">
        <v>-0.60787189708140899</v>
      </c>
      <c r="E499" s="141">
        <v>1.02271189916629</v>
      </c>
      <c r="F499" s="141">
        <v>6.2875448118186503E-2</v>
      </c>
      <c r="G499" s="141">
        <v>0.79257999895756004</v>
      </c>
      <c r="H499" s="141">
        <v>1.9555830180528999</v>
      </c>
      <c r="I499" s="141">
        <v>1.9555830180528999</v>
      </c>
      <c r="J499" s="141">
        <v>2.3501736855023901E-2</v>
      </c>
      <c r="K499" s="141">
        <v>5.41417235786137E-3</v>
      </c>
      <c r="L499" s="141">
        <v>39</v>
      </c>
    </row>
    <row r="500" spans="1:12" ht="11.25" customHeight="1" x14ac:dyDescent="0.3">
      <c r="A500" s="141">
        <v>456</v>
      </c>
      <c r="B500" s="141">
        <v>1</v>
      </c>
      <c r="C500" s="141">
        <v>0.36146985288136901</v>
      </c>
      <c r="D500" s="141">
        <v>-0.45799558871169399</v>
      </c>
      <c r="E500" s="141">
        <v>1.18093529447443</v>
      </c>
      <c r="F500" s="141">
        <v>7.5634054136576798E-2</v>
      </c>
      <c r="G500" s="141">
        <v>0.63853014711863298</v>
      </c>
      <c r="H500" s="141">
        <v>1.5840299083112901</v>
      </c>
      <c r="I500" s="141">
        <v>1.5840299083112901</v>
      </c>
      <c r="J500" s="141">
        <v>3.4007329765066097E-2</v>
      </c>
      <c r="K500" s="141">
        <v>5.1960884462174603E-3</v>
      </c>
      <c r="L500" s="141">
        <v>39</v>
      </c>
    </row>
    <row r="501" spans="1:12" ht="11.25" customHeight="1" x14ac:dyDescent="0.3">
      <c r="A501" s="141">
        <v>457</v>
      </c>
      <c r="B501" s="141">
        <v>1</v>
      </c>
      <c r="C501" s="141">
        <v>0.198894959730715</v>
      </c>
      <c r="D501" s="141">
        <v>-0.61889786354993603</v>
      </c>
      <c r="E501" s="141">
        <v>1.0166877830113701</v>
      </c>
      <c r="F501" s="141">
        <v>7.07898017988315E-2</v>
      </c>
      <c r="G501" s="141">
        <v>0.80110504026928797</v>
      </c>
      <c r="H501" s="141">
        <v>1.9830132229894999</v>
      </c>
      <c r="I501" s="141">
        <v>1.9830132229894999</v>
      </c>
      <c r="J501" s="141">
        <v>2.9790594174719701E-2</v>
      </c>
      <c r="K501" s="141">
        <v>7.1025775386650402E-3</v>
      </c>
      <c r="L501" s="141">
        <v>39</v>
      </c>
    </row>
    <row r="502" spans="1:12" ht="11.25" customHeight="1" x14ac:dyDescent="0.3">
      <c r="A502" s="141">
        <v>458</v>
      </c>
      <c r="B502" s="141">
        <v>1</v>
      </c>
      <c r="C502" s="141">
        <v>0.45237536468114498</v>
      </c>
      <c r="D502" s="141">
        <v>-0.37284066012519201</v>
      </c>
      <c r="E502" s="141">
        <v>1.27759138948748</v>
      </c>
      <c r="F502" s="141">
        <v>9.03893815908932E-2</v>
      </c>
      <c r="G502" s="141">
        <v>0.54762463531885797</v>
      </c>
      <c r="H502" s="141">
        <v>1.3688742609301301</v>
      </c>
      <c r="I502" s="141">
        <v>1.3688742609301301</v>
      </c>
      <c r="J502" s="141">
        <v>4.85705031967009E-2</v>
      </c>
      <c r="K502" s="141">
        <v>5.6269646250038203E-3</v>
      </c>
      <c r="L502" s="141">
        <v>39</v>
      </c>
    </row>
    <row r="503" spans="1:12" ht="11.25" customHeight="1" x14ac:dyDescent="0.3">
      <c r="A503" s="141">
        <v>459</v>
      </c>
      <c r="B503" s="141">
        <v>1</v>
      </c>
      <c r="C503" s="141">
        <v>0.56268653643704902</v>
      </c>
      <c r="D503" s="141">
        <v>-0.25457865656434098</v>
      </c>
      <c r="E503" s="141">
        <v>1.37995172943844</v>
      </c>
      <c r="F503" s="141">
        <v>6.9193514128729303E-2</v>
      </c>
      <c r="G503" s="141">
        <v>0.43731346356295397</v>
      </c>
      <c r="H503" s="141">
        <v>1.08176240566936</v>
      </c>
      <c r="I503" s="141">
        <v>1.08176240566936</v>
      </c>
      <c r="J503" s="141">
        <v>2.8462205364648999E-2</v>
      </c>
      <c r="K503" s="141">
        <v>2.0166182594886701E-3</v>
      </c>
      <c r="L503" s="141">
        <v>39</v>
      </c>
    </row>
    <row r="504" spans="1:12" ht="11.25" customHeight="1" x14ac:dyDescent="0.3">
      <c r="A504" s="141">
        <v>460</v>
      </c>
      <c r="B504" s="141">
        <v>1</v>
      </c>
      <c r="C504" s="141">
        <v>0.37570997509779802</v>
      </c>
      <c r="D504" s="141">
        <v>-0.45296273132827403</v>
      </c>
      <c r="E504" s="141">
        <v>1.2043826815238701</v>
      </c>
      <c r="F504" s="141">
        <v>9.8239601160295897E-2</v>
      </c>
      <c r="G504" s="141">
        <v>0.62429002490220598</v>
      </c>
      <c r="H504" s="141">
        <v>1.5677811832084101</v>
      </c>
      <c r="I504" s="141">
        <v>1.5677811832084101</v>
      </c>
      <c r="J504" s="141">
        <v>5.7373448417244503E-2</v>
      </c>
      <c r="K504" s="141">
        <v>8.8002145237770293E-3</v>
      </c>
      <c r="L504" s="141">
        <v>39</v>
      </c>
    </row>
    <row r="505" spans="1:12" ht="11.25" customHeight="1" x14ac:dyDescent="0.3">
      <c r="A505" s="141">
        <v>461</v>
      </c>
      <c r="B505" s="141">
        <v>1</v>
      </c>
      <c r="C505" s="141">
        <v>0.43307192859350802</v>
      </c>
      <c r="D505" s="141">
        <v>-0.39457122389826899</v>
      </c>
      <c r="E505" s="141">
        <v>1.2607150810852801</v>
      </c>
      <c r="F505" s="141">
        <v>9.5965254101254796E-2</v>
      </c>
      <c r="G505" s="141">
        <v>0.56692807140649404</v>
      </c>
      <c r="H505" s="141">
        <v>1.4217491407016101</v>
      </c>
      <c r="I505" s="141">
        <v>1.4217491407016101</v>
      </c>
      <c r="J505" s="141">
        <v>5.4747691045014403E-2</v>
      </c>
      <c r="K505" s="141">
        <v>6.8867622210351696E-3</v>
      </c>
      <c r="L505" s="141">
        <v>39</v>
      </c>
    </row>
    <row r="506" spans="1:12" ht="11.25" customHeight="1" x14ac:dyDescent="0.3">
      <c r="A506" s="141">
        <v>462</v>
      </c>
      <c r="B506" s="141">
        <v>1</v>
      </c>
      <c r="C506" s="141">
        <v>2.3413802085173501E-2</v>
      </c>
      <c r="D506" s="141">
        <v>-0.78844036903375703</v>
      </c>
      <c r="E506" s="141">
        <v>0.83526797320410395</v>
      </c>
      <c r="F506" s="141">
        <v>5.0044731103546902E-2</v>
      </c>
      <c r="G506" s="141">
        <v>0.97658619791482904</v>
      </c>
      <c r="H506" s="141">
        <v>2.39903619707006</v>
      </c>
      <c r="I506" s="141">
        <v>2.39903619707006</v>
      </c>
      <c r="J506" s="141">
        <v>1.4888621615034099E-2</v>
      </c>
      <c r="K506" s="141">
        <v>5.11674574940006E-3</v>
      </c>
      <c r="L506" s="141">
        <v>39</v>
      </c>
    </row>
    <row r="507" spans="1:12" ht="11.25" customHeight="1" x14ac:dyDescent="0.3">
      <c r="A507" s="141">
        <v>463</v>
      </c>
      <c r="B507" s="141">
        <v>1</v>
      </c>
      <c r="C507" s="141">
        <v>0.34264262593574202</v>
      </c>
      <c r="D507" s="141">
        <v>-0.48280414130231503</v>
      </c>
      <c r="E507" s="141">
        <v>1.1680893931737999</v>
      </c>
      <c r="F507" s="141">
        <v>9.0933455474597205E-2</v>
      </c>
      <c r="G507" s="141">
        <v>0.65735737406425998</v>
      </c>
      <c r="H507" s="141">
        <v>1.6436752404344801</v>
      </c>
      <c r="I507" s="141">
        <v>1.6436752404344801</v>
      </c>
      <c r="J507" s="141">
        <v>4.9156976378988103E-2</v>
      </c>
      <c r="K507" s="141">
        <v>8.2159813055052797E-3</v>
      </c>
      <c r="L507" s="141">
        <v>39</v>
      </c>
    </row>
    <row r="508" spans="1:12" ht="11.25" customHeight="1" x14ac:dyDescent="0.3">
      <c r="A508" s="141">
        <v>464</v>
      </c>
      <c r="B508" s="141">
        <v>1</v>
      </c>
      <c r="C508" s="141">
        <v>0.149127656874702</v>
      </c>
      <c r="D508" s="141">
        <v>-0.682988848447182</v>
      </c>
      <c r="E508" s="141">
        <v>0.98124416219658595</v>
      </c>
      <c r="F508" s="141">
        <v>0.10551035322901001</v>
      </c>
      <c r="G508" s="141">
        <v>0.85087234312530102</v>
      </c>
      <c r="H508" s="141">
        <v>2.14685023750341</v>
      </c>
      <c r="I508" s="141">
        <v>2.14685023750341</v>
      </c>
      <c r="J508" s="141">
        <v>6.6180177332935103E-2</v>
      </c>
      <c r="K508" s="141">
        <v>1.9214072072377901E-2</v>
      </c>
      <c r="L508" s="141">
        <v>39</v>
      </c>
    </row>
    <row r="509" spans="1:12" ht="11.25" customHeight="1" x14ac:dyDescent="0.3">
      <c r="A509" s="141">
        <v>465</v>
      </c>
      <c r="B509" s="141">
        <v>1</v>
      </c>
      <c r="C509" s="141">
        <v>0.31309311686886998</v>
      </c>
      <c r="D509" s="141">
        <v>-0.51091003153422099</v>
      </c>
      <c r="E509" s="141">
        <v>1.1370962652719601</v>
      </c>
      <c r="F509" s="141">
        <v>8.7476472724213106E-2</v>
      </c>
      <c r="G509" s="141">
        <v>0.68690688313113402</v>
      </c>
      <c r="H509" s="141">
        <v>1.71425970613724</v>
      </c>
      <c r="I509" s="141">
        <v>1.71425970613724</v>
      </c>
      <c r="J509" s="141">
        <v>4.5490456841459498E-2</v>
      </c>
      <c r="K509" s="141">
        <v>8.2384277307912396E-3</v>
      </c>
      <c r="L509" s="141">
        <v>39</v>
      </c>
    </row>
    <row r="510" spans="1:12" ht="11.25" customHeight="1" x14ac:dyDescent="0.3">
      <c r="A510" s="141">
        <v>466</v>
      </c>
      <c r="B510" s="141">
        <v>1</v>
      </c>
      <c r="C510" s="141">
        <v>0.484070331826435</v>
      </c>
      <c r="D510" s="141">
        <v>-0.343180752144844</v>
      </c>
      <c r="E510" s="141">
        <v>1.31132141579771</v>
      </c>
      <c r="F510" s="141">
        <v>9.5085608424095594E-2</v>
      </c>
      <c r="G510" s="141">
        <v>0.515929668173569</v>
      </c>
      <c r="H510" s="141">
        <v>1.29317150598444</v>
      </c>
      <c r="I510" s="141">
        <v>1.29317150598444</v>
      </c>
      <c r="J510" s="141">
        <v>5.3748624196901698E-2</v>
      </c>
      <c r="K510" s="141">
        <v>5.5875852235752798E-3</v>
      </c>
      <c r="L510" s="141">
        <v>39</v>
      </c>
    </row>
    <row r="511" spans="1:12" ht="11.25" customHeight="1" x14ac:dyDescent="0.3">
      <c r="A511" s="141">
        <v>467</v>
      </c>
      <c r="B511" s="141">
        <v>1</v>
      </c>
      <c r="C511" s="141">
        <v>0.417143791901881</v>
      </c>
      <c r="D511" s="141">
        <v>-0.40680720878269799</v>
      </c>
      <c r="E511" s="141">
        <v>1.2410947925864599</v>
      </c>
      <c r="F511" s="141">
        <v>8.7349151763569305E-2</v>
      </c>
      <c r="G511" s="141">
        <v>0.582856208098121</v>
      </c>
      <c r="H511" s="141">
        <v>1.4544877706942001</v>
      </c>
      <c r="I511" s="141">
        <v>1.4544877706942001</v>
      </c>
      <c r="J511" s="141">
        <v>4.5358131577932399E-2</v>
      </c>
      <c r="K511" s="141">
        <v>5.91270083608146E-3</v>
      </c>
      <c r="L511" s="141">
        <v>39</v>
      </c>
    </row>
    <row r="512" spans="1:12" ht="11.25" customHeight="1" x14ac:dyDescent="0.3">
      <c r="A512" s="141">
        <v>468</v>
      </c>
      <c r="B512" s="141">
        <v>1</v>
      </c>
      <c r="C512" s="141">
        <v>0.56605004149148996</v>
      </c>
      <c r="D512" s="141">
        <v>-0.25553579377765101</v>
      </c>
      <c r="E512" s="141">
        <v>1.38763587676063</v>
      </c>
      <c r="F512" s="141">
        <v>8.1374426934042607E-2</v>
      </c>
      <c r="G512" s="141">
        <v>0.43394995850851398</v>
      </c>
      <c r="H512" s="141">
        <v>1.0795167971935999</v>
      </c>
      <c r="I512" s="141">
        <v>1.0795167971935999</v>
      </c>
      <c r="J512" s="141">
        <v>3.9365308461373899E-2</v>
      </c>
      <c r="K512" s="141">
        <v>2.8090875813160401E-3</v>
      </c>
      <c r="L512" s="141">
        <v>39</v>
      </c>
    </row>
    <row r="513" spans="1:12" ht="11.25" customHeight="1" x14ac:dyDescent="0.3">
      <c r="A513" s="141">
        <v>469</v>
      </c>
      <c r="B513" s="141">
        <v>1</v>
      </c>
      <c r="C513" s="141">
        <v>0.44325234123399498</v>
      </c>
      <c r="D513" s="141">
        <v>-0.37513754135120198</v>
      </c>
      <c r="E513" s="141">
        <v>1.26164222381919</v>
      </c>
      <c r="F513" s="141">
        <v>7.2554993584848404E-2</v>
      </c>
      <c r="G513" s="141">
        <v>0.55674765876600796</v>
      </c>
      <c r="H513" s="141">
        <v>1.3792134177484401</v>
      </c>
      <c r="I513" s="141">
        <v>1.3792134177484401</v>
      </c>
      <c r="J513" s="141">
        <v>3.1294815008662498E-2</v>
      </c>
      <c r="K513" s="141">
        <v>3.6148875339376101E-3</v>
      </c>
      <c r="L513" s="141">
        <v>39</v>
      </c>
    </row>
    <row r="514" spans="1:12" ht="11.25" customHeight="1" x14ac:dyDescent="0.3">
      <c r="A514" s="141">
        <v>470</v>
      </c>
      <c r="B514" s="141">
        <v>1</v>
      </c>
      <c r="C514" s="141">
        <v>0.33784480966979302</v>
      </c>
      <c r="D514" s="141">
        <v>-0.476805407399023</v>
      </c>
      <c r="E514" s="141">
        <v>1.15249502673861</v>
      </c>
      <c r="F514" s="141">
        <v>6.0682927084921803E-2</v>
      </c>
      <c r="G514" s="141">
        <v>0.66215519033020898</v>
      </c>
      <c r="H514" s="141">
        <v>1.6324320196876301</v>
      </c>
      <c r="I514" s="141">
        <v>1.6324320196876301</v>
      </c>
      <c r="J514" s="141">
        <v>2.1891262811390099E-2</v>
      </c>
      <c r="K514" s="141">
        <v>3.5083665738875401E-3</v>
      </c>
      <c r="L514" s="141">
        <v>39</v>
      </c>
    </row>
    <row r="515" spans="1:12" ht="11.25" customHeight="1" x14ac:dyDescent="0.3">
      <c r="A515" s="141">
        <v>471</v>
      </c>
      <c r="B515" s="141">
        <v>1</v>
      </c>
      <c r="C515" s="141">
        <v>0.32904830676123997</v>
      </c>
      <c r="D515" s="141">
        <v>-0.48668022917318199</v>
      </c>
      <c r="E515" s="141">
        <v>1.1447768426956599</v>
      </c>
      <c r="F515" s="141">
        <v>6.4325603699646197E-2</v>
      </c>
      <c r="G515" s="141">
        <v>0.67095169323876203</v>
      </c>
      <c r="H515" s="141">
        <v>1.65641208625778</v>
      </c>
      <c r="I515" s="141">
        <v>1.65641208625778</v>
      </c>
      <c r="J515" s="141">
        <v>2.4598323805808502E-2</v>
      </c>
      <c r="K515" s="141">
        <v>4.0701449560382802E-3</v>
      </c>
      <c r="L515" s="141">
        <v>39</v>
      </c>
    </row>
    <row r="516" spans="1:12" ht="11.25" customHeight="1" x14ac:dyDescent="0.3">
      <c r="A516" s="141">
        <v>472</v>
      </c>
      <c r="B516" s="141">
        <v>1</v>
      </c>
      <c r="C516" s="141">
        <v>0.18298035277165201</v>
      </c>
      <c r="D516" s="141">
        <v>-0.62930334850282998</v>
      </c>
      <c r="E516" s="141">
        <v>0.99526405404613405</v>
      </c>
      <c r="F516" s="141">
        <v>5.1818606897314302E-2</v>
      </c>
      <c r="G516" s="141">
        <v>0.81701964722835096</v>
      </c>
      <c r="H516" s="141">
        <v>2.0081475960496902</v>
      </c>
      <c r="I516" s="141">
        <v>2.0081475960496902</v>
      </c>
      <c r="J516" s="141">
        <v>1.5962806120514501E-2</v>
      </c>
      <c r="K516" s="141">
        <v>3.8480442986414702E-3</v>
      </c>
      <c r="L516" s="141">
        <v>39</v>
      </c>
    </row>
    <row r="517" spans="1:12" ht="11.25" customHeight="1" x14ac:dyDescent="0.3">
      <c r="A517" s="141">
        <v>473</v>
      </c>
      <c r="B517" s="141">
        <v>1</v>
      </c>
      <c r="C517" s="141">
        <v>0.57629497975463695</v>
      </c>
      <c r="D517" s="141">
        <v>-0.25864436059255902</v>
      </c>
      <c r="E517" s="141">
        <v>1.41123432010183</v>
      </c>
      <c r="F517" s="141">
        <v>0.111136459108868</v>
      </c>
      <c r="G517" s="141">
        <v>0.42370502024536599</v>
      </c>
      <c r="H517" s="141">
        <v>1.0732292028519801</v>
      </c>
      <c r="I517" s="141">
        <v>1.0732292028519801</v>
      </c>
      <c r="J517" s="141">
        <v>7.3426171448569694E-2</v>
      </c>
      <c r="K517" s="141">
        <v>5.3691668025394297E-3</v>
      </c>
      <c r="L517" s="141">
        <v>39</v>
      </c>
    </row>
    <row r="518" spans="1:12" ht="11.25" customHeight="1" x14ac:dyDescent="0.3">
      <c r="A518" s="141">
        <v>474</v>
      </c>
      <c r="B518" s="141">
        <v>1</v>
      </c>
      <c r="C518" s="141">
        <v>0.112627348260414</v>
      </c>
      <c r="D518" s="141">
        <v>-0.70236943540362295</v>
      </c>
      <c r="E518" s="141">
        <v>0.92762413192445003</v>
      </c>
      <c r="F518" s="141">
        <v>6.1876524829515903E-2</v>
      </c>
      <c r="G518" s="141">
        <v>0.88737265173959001</v>
      </c>
      <c r="H518" s="141">
        <v>2.1886408992970798</v>
      </c>
      <c r="I518" s="141">
        <v>2.1886408992970798</v>
      </c>
      <c r="J518" s="141">
        <v>2.27609089485124E-2</v>
      </c>
      <c r="K518" s="141">
        <v>6.5627954798879798E-3</v>
      </c>
      <c r="L518" s="141">
        <v>39</v>
      </c>
    </row>
    <row r="519" spans="1:12" ht="11.25" customHeight="1" x14ac:dyDescent="0.3">
      <c r="A519" s="141">
        <v>475</v>
      </c>
      <c r="B519" s="141">
        <v>1</v>
      </c>
      <c r="C519" s="141">
        <v>0.482497304702178</v>
      </c>
      <c r="D519" s="141">
        <v>-0.33774067425157001</v>
      </c>
      <c r="E519" s="141">
        <v>1.3027352836559301</v>
      </c>
      <c r="F519" s="141">
        <v>7.7772826255339905E-2</v>
      </c>
      <c r="G519" s="141">
        <v>0.517502695297826</v>
      </c>
      <c r="H519" s="141">
        <v>1.2850898329968801</v>
      </c>
      <c r="I519" s="141">
        <v>1.2850898329968801</v>
      </c>
      <c r="J519" s="141">
        <v>3.5957835021208001E-2</v>
      </c>
      <c r="K519" s="141">
        <v>3.6233939938769698E-3</v>
      </c>
      <c r="L519" s="141">
        <v>39</v>
      </c>
    </row>
    <row r="520" spans="1:12" ht="11.25" customHeight="1" x14ac:dyDescent="0.3">
      <c r="A520" s="141">
        <v>476</v>
      </c>
      <c r="B520" s="141">
        <v>1</v>
      </c>
      <c r="C520" s="141">
        <v>0.44910822308016701</v>
      </c>
      <c r="D520" s="141">
        <v>-0.37890489229851698</v>
      </c>
      <c r="E520" s="141">
        <v>1.27712133845885</v>
      </c>
      <c r="F520" s="141">
        <v>9.6788349906652693E-2</v>
      </c>
      <c r="G520" s="141">
        <v>0.55089177691983604</v>
      </c>
      <c r="H520" s="141">
        <v>1.3822228877396501</v>
      </c>
      <c r="I520" s="141">
        <v>1.3822228877396501</v>
      </c>
      <c r="J520" s="141">
        <v>5.5690862542735899E-2</v>
      </c>
      <c r="K520" s="141">
        <v>6.6279159269426301E-3</v>
      </c>
      <c r="L520" s="141">
        <v>39</v>
      </c>
    </row>
    <row r="521" spans="1:12" ht="11.25" customHeight="1" x14ac:dyDescent="0.3">
      <c r="A521" s="141">
        <v>477</v>
      </c>
      <c r="B521" s="141">
        <v>1</v>
      </c>
      <c r="C521" s="141">
        <v>0.468538242113959</v>
      </c>
      <c r="D521" s="141">
        <v>-0.34794699981659699</v>
      </c>
      <c r="E521" s="141">
        <v>1.28502348404452</v>
      </c>
      <c r="F521" s="141">
        <v>6.6765964356436905E-2</v>
      </c>
      <c r="G521" s="141">
        <v>0.531461757886043</v>
      </c>
      <c r="H521" s="141">
        <v>1.31332725565519</v>
      </c>
      <c r="I521" s="141">
        <v>1.31332725565519</v>
      </c>
      <c r="J521" s="141">
        <v>2.6500131261508499E-2</v>
      </c>
      <c r="K521" s="141">
        <v>2.7619074472627399E-3</v>
      </c>
      <c r="L521" s="141">
        <v>39</v>
      </c>
    </row>
    <row r="522" spans="1:12" ht="11.25" customHeight="1" x14ac:dyDescent="0.3">
      <c r="A522" s="141">
        <v>478</v>
      </c>
      <c r="B522" s="141">
        <v>1</v>
      </c>
      <c r="C522" s="141">
        <v>0.26252532636383902</v>
      </c>
      <c r="D522" s="141">
        <v>-0.56651526905110805</v>
      </c>
      <c r="E522" s="141">
        <v>1.0915659217787901</v>
      </c>
      <c r="F522" s="141">
        <v>9.9040297666324995E-2</v>
      </c>
      <c r="G522" s="141">
        <v>0.73747467363616304</v>
      </c>
      <c r="H522" s="141">
        <v>1.85294527655982</v>
      </c>
      <c r="I522" s="141">
        <v>1.85294527655982</v>
      </c>
      <c r="J522" s="141">
        <v>5.8312498039905097E-2</v>
      </c>
      <c r="K522" s="141">
        <v>1.2506365170160801E-2</v>
      </c>
      <c r="L522" s="141">
        <v>39</v>
      </c>
    </row>
    <row r="523" spans="1:12" ht="11.25" customHeight="1" x14ac:dyDescent="0.3">
      <c r="A523" s="141">
        <v>479</v>
      </c>
      <c r="B523" s="141">
        <v>1</v>
      </c>
      <c r="C523" s="141">
        <v>0.50004721312740996</v>
      </c>
      <c r="D523" s="141">
        <v>-0.31690018684604898</v>
      </c>
      <c r="E523" s="141">
        <v>1.3169946131008701</v>
      </c>
      <c r="F523" s="141">
        <v>6.8214553459462202E-2</v>
      </c>
      <c r="G523" s="141">
        <v>0.49995278687259298</v>
      </c>
      <c r="H523" s="141">
        <v>1.23620179037001</v>
      </c>
      <c r="I523" s="141">
        <v>1.23620179037001</v>
      </c>
      <c r="J523" s="141">
        <v>2.7662527179988398E-2</v>
      </c>
      <c r="K523" s="141">
        <v>2.5574352413612598E-3</v>
      </c>
      <c r="L523" s="141">
        <v>39</v>
      </c>
    </row>
    <row r="524" spans="1:12" ht="11.25" customHeight="1" x14ac:dyDescent="0.3">
      <c r="A524" s="141">
        <v>480</v>
      </c>
      <c r="B524" s="141">
        <v>1</v>
      </c>
      <c r="C524" s="141">
        <v>0.50830728312446605</v>
      </c>
      <c r="D524" s="141">
        <v>-0.31075600540603798</v>
      </c>
      <c r="E524" s="141">
        <v>1.32737057165497</v>
      </c>
      <c r="F524" s="141">
        <v>7.4497215455488097E-2</v>
      </c>
      <c r="G524" s="141">
        <v>0.49169271687553701</v>
      </c>
      <c r="H524" s="141">
        <v>1.2191237314213099</v>
      </c>
      <c r="I524" s="141">
        <v>1.2191237314213099</v>
      </c>
      <c r="J524" s="141">
        <v>3.2992699595012102E-2</v>
      </c>
      <c r="K524" s="141">
        <v>2.9828729045860802E-3</v>
      </c>
      <c r="L524" s="141">
        <v>39</v>
      </c>
    </row>
    <row r="525" spans="1:12" ht="11.25" customHeight="1" x14ac:dyDescent="0.3">
      <c r="A525" s="141">
        <v>481</v>
      </c>
      <c r="B525" s="141">
        <v>1</v>
      </c>
      <c r="C525" s="141">
        <v>0.187070471814266</v>
      </c>
      <c r="D525" s="141">
        <v>-0.63318849976271896</v>
      </c>
      <c r="E525" s="141">
        <v>1.0073294433912501</v>
      </c>
      <c r="F525" s="141">
        <v>7.7830151879522497E-2</v>
      </c>
      <c r="G525" s="141">
        <v>0.81292952818573605</v>
      </c>
      <c r="H525" s="141">
        <v>2.0187647605016701</v>
      </c>
      <c r="I525" s="141">
        <v>2.0187647605016701</v>
      </c>
      <c r="J525" s="141">
        <v>3.6010862926212903E-2</v>
      </c>
      <c r="K525" s="141">
        <v>8.9553774941874501E-3</v>
      </c>
      <c r="L525" s="141">
        <v>39</v>
      </c>
    </row>
    <row r="526" spans="1:12" ht="11.25" customHeight="1" x14ac:dyDescent="0.3">
      <c r="A526" s="141">
        <v>482</v>
      </c>
      <c r="B526" s="141">
        <v>1</v>
      </c>
      <c r="C526" s="141">
        <v>0.44342735475695999</v>
      </c>
      <c r="D526" s="141">
        <v>-0.39013581008224701</v>
      </c>
      <c r="E526" s="141">
        <v>1.2769905195961699</v>
      </c>
      <c r="F526" s="141">
        <v>0.108427741602864</v>
      </c>
      <c r="G526" s="141">
        <v>0.55657264524304195</v>
      </c>
      <c r="H526" s="141">
        <v>1.4070959746504601</v>
      </c>
      <c r="I526" s="141">
        <v>1.4070959746504601</v>
      </c>
      <c r="J526" s="141">
        <v>6.9890572319530206E-2</v>
      </c>
      <c r="K526" s="141">
        <v>8.7515115496153307E-3</v>
      </c>
      <c r="L526" s="141">
        <v>39</v>
      </c>
    </row>
    <row r="527" spans="1:12" ht="11.25" customHeight="1" x14ac:dyDescent="0.3">
      <c r="A527" s="141">
        <v>483</v>
      </c>
      <c r="B527" s="141">
        <v>1</v>
      </c>
      <c r="C527" s="141">
        <v>0.17579500531123199</v>
      </c>
      <c r="D527" s="141">
        <v>-0.63929020963160899</v>
      </c>
      <c r="E527" s="141">
        <v>0.99088022025407396</v>
      </c>
      <c r="F527" s="141">
        <v>6.2177498884694003E-2</v>
      </c>
      <c r="G527" s="141">
        <v>0.82420499468877095</v>
      </c>
      <c r="H527" s="141">
        <v>2.03307331129316</v>
      </c>
      <c r="I527" s="141">
        <v>2.03307331129316</v>
      </c>
      <c r="J527" s="141">
        <v>2.2982870467188499E-2</v>
      </c>
      <c r="K527" s="141">
        <v>5.7195155954393199E-3</v>
      </c>
      <c r="L527" s="141">
        <v>39</v>
      </c>
    </row>
    <row r="528" spans="1:12" ht="11.25" customHeight="1" x14ac:dyDescent="0.3">
      <c r="A528" s="141">
        <v>484</v>
      </c>
      <c r="B528" s="141">
        <v>1</v>
      </c>
      <c r="C528" s="141">
        <v>0.16432461710880999</v>
      </c>
      <c r="D528" s="141">
        <v>-0.66177960472797603</v>
      </c>
      <c r="E528" s="141">
        <v>0.99042883894559497</v>
      </c>
      <c r="F528" s="141">
        <v>9.2466949267206597E-2</v>
      </c>
      <c r="G528" s="141">
        <v>0.83567538289119303</v>
      </c>
      <c r="H528" s="141">
        <v>2.0913862350119201</v>
      </c>
      <c r="I528" s="141">
        <v>2.0913862350119201</v>
      </c>
      <c r="J528" s="141">
        <v>5.0828914056084099E-2</v>
      </c>
      <c r="K528" s="141">
        <v>1.37779911139876E-2</v>
      </c>
      <c r="L528" s="141">
        <v>39</v>
      </c>
    </row>
    <row r="529" spans="1:12" ht="11.25" customHeight="1" x14ac:dyDescent="0.3">
      <c r="A529" s="141">
        <v>485</v>
      </c>
      <c r="B529" s="141">
        <v>1</v>
      </c>
      <c r="C529" s="141">
        <v>0.38679178252944502</v>
      </c>
      <c r="D529" s="141">
        <v>-0.42919539481053298</v>
      </c>
      <c r="E529" s="141">
        <v>1.2027789598694201</v>
      </c>
      <c r="F529" s="141">
        <v>6.5169740726974595E-2</v>
      </c>
      <c r="G529" s="141">
        <v>0.61320821747055798</v>
      </c>
      <c r="H529" s="141">
        <v>1.51436241002687</v>
      </c>
      <c r="I529" s="141">
        <v>1.51436241002687</v>
      </c>
      <c r="J529" s="141">
        <v>2.5248161468693402E-2</v>
      </c>
      <c r="K529" s="141">
        <v>3.49418919462778E-3</v>
      </c>
      <c r="L529" s="141">
        <v>39</v>
      </c>
    </row>
    <row r="530" spans="1:12" ht="11.25" customHeight="1" x14ac:dyDescent="0.3">
      <c r="A530" s="141">
        <v>486</v>
      </c>
      <c r="B530" s="141">
        <v>1</v>
      </c>
      <c r="C530" s="141">
        <v>0.36251926355604103</v>
      </c>
      <c r="D530" s="141">
        <v>-0.45991463648213998</v>
      </c>
      <c r="E530" s="141">
        <v>1.1849531635942201</v>
      </c>
      <c r="F530" s="141">
        <v>8.3563897087683595E-2</v>
      </c>
      <c r="G530" s="141">
        <v>0.63748073644396197</v>
      </c>
      <c r="H530" s="141">
        <v>1.58760568048732</v>
      </c>
      <c r="I530" s="141">
        <v>1.58760568048732</v>
      </c>
      <c r="J530" s="141">
        <v>4.1512142038816702E-2</v>
      </c>
      <c r="K530" s="141">
        <v>6.4213286034729604E-3</v>
      </c>
      <c r="L530" s="141">
        <v>39</v>
      </c>
    </row>
    <row r="531" spans="1:12" ht="11.25" customHeight="1" x14ac:dyDescent="0.3">
      <c r="A531" s="141">
        <v>487</v>
      </c>
      <c r="B531" s="141">
        <v>1</v>
      </c>
      <c r="C531" s="141">
        <v>0.58740352792400796</v>
      </c>
      <c r="D531" s="141">
        <v>-0.23022290754059799</v>
      </c>
      <c r="E531" s="141">
        <v>1.4050299633886101</v>
      </c>
      <c r="F531" s="141">
        <v>7.0290216465422398E-2</v>
      </c>
      <c r="G531" s="141">
        <v>0.41259647207599498</v>
      </c>
      <c r="H531" s="141">
        <v>1.0210991113680701</v>
      </c>
      <c r="I531" s="141">
        <v>1.0210991113680701</v>
      </c>
      <c r="J531" s="141">
        <v>2.9371595200363702E-2</v>
      </c>
      <c r="K531" s="141">
        <v>1.8559292341400501E-3</v>
      </c>
      <c r="L531" s="141">
        <v>39</v>
      </c>
    </row>
    <row r="532" spans="1:12" ht="11.25" customHeight="1" x14ac:dyDescent="0.3">
      <c r="A532" s="141">
        <v>488</v>
      </c>
      <c r="B532" s="141">
        <v>1</v>
      </c>
      <c r="C532" s="141">
        <v>0.41072199850818197</v>
      </c>
      <c r="D532" s="141">
        <v>-0.40583617535552302</v>
      </c>
      <c r="E532" s="141">
        <v>1.22728017237189</v>
      </c>
      <c r="F532" s="141">
        <v>6.6996588868426105E-2</v>
      </c>
      <c r="G532" s="141">
        <v>0.58927800149182297</v>
      </c>
      <c r="H532" s="141">
        <v>1.4563376490695199</v>
      </c>
      <c r="I532" s="141">
        <v>1.4563376490695199</v>
      </c>
      <c r="J532" s="141">
        <v>2.6683522163680501E-2</v>
      </c>
      <c r="K532" s="141">
        <v>3.4203008761368599E-3</v>
      </c>
      <c r="L532" s="141">
        <v>39</v>
      </c>
    </row>
    <row r="533" spans="1:12" ht="11.25" customHeight="1" x14ac:dyDescent="0.3">
      <c r="A533" s="141">
        <v>489</v>
      </c>
      <c r="B533" s="141">
        <v>1</v>
      </c>
      <c r="C533" s="141">
        <v>0.31795463743149299</v>
      </c>
      <c r="D533" s="141">
        <v>-0.50040607216048805</v>
      </c>
      <c r="E533" s="141">
        <v>1.1363153470234699</v>
      </c>
      <c r="F533" s="141">
        <v>7.2469713807450001E-2</v>
      </c>
      <c r="G533" s="141">
        <v>0.68204536256851001</v>
      </c>
      <c r="H533" s="141">
        <v>1.6895453521416499</v>
      </c>
      <c r="I533" s="141">
        <v>1.6895453521416499</v>
      </c>
      <c r="J533" s="141">
        <v>3.1221291566967999E-2</v>
      </c>
      <c r="K533" s="141">
        <v>5.4114925657061299E-3</v>
      </c>
      <c r="L533" s="141">
        <v>39</v>
      </c>
    </row>
    <row r="534" spans="1:12" ht="11.25" customHeight="1" x14ac:dyDescent="0.3">
      <c r="A534" s="141">
        <v>490</v>
      </c>
      <c r="B534" s="141">
        <v>1</v>
      </c>
      <c r="C534" s="141">
        <v>0.29682054488327902</v>
      </c>
      <c r="D534" s="141">
        <v>-0.53050220871715703</v>
      </c>
      <c r="E534" s="141">
        <v>1.1241432984837201</v>
      </c>
      <c r="F534" s="141">
        <v>9.5246982106667905E-2</v>
      </c>
      <c r="G534" s="141">
        <v>0.70317945511672397</v>
      </c>
      <c r="H534" s="141">
        <v>1.76268091961159</v>
      </c>
      <c r="I534" s="141">
        <v>1.76268091961159</v>
      </c>
      <c r="J534" s="141">
        <v>5.3931216993773699E-2</v>
      </c>
      <c r="K534" s="141">
        <v>1.04187590297521E-2</v>
      </c>
      <c r="L534" s="141">
        <v>39</v>
      </c>
    </row>
    <row r="535" spans="1:12" ht="11.25" customHeight="1" x14ac:dyDescent="0.3">
      <c r="A535" s="141">
        <v>491</v>
      </c>
      <c r="B535" s="141">
        <v>1</v>
      </c>
      <c r="C535" s="141">
        <v>0.113872990841936</v>
      </c>
      <c r="D535" s="141">
        <v>-0.70002868763477899</v>
      </c>
      <c r="E535" s="141">
        <v>0.92777466931865105</v>
      </c>
      <c r="F535" s="141">
        <v>5.8023011147490297E-2</v>
      </c>
      <c r="G535" s="141">
        <v>0.88612700915806697</v>
      </c>
      <c r="H535" s="141">
        <v>2.1825036042977501</v>
      </c>
      <c r="I535" s="141">
        <v>2.1825036042977501</v>
      </c>
      <c r="J535" s="141">
        <v>2.0014202923033301E-2</v>
      </c>
      <c r="K535" s="141">
        <v>5.7224174325859502E-3</v>
      </c>
      <c r="L535" s="141">
        <v>39</v>
      </c>
    </row>
    <row r="536" spans="1:12" ht="11.25" customHeight="1" x14ac:dyDescent="0.3">
      <c r="A536" s="141">
        <v>492</v>
      </c>
      <c r="B536" s="141">
        <v>1</v>
      </c>
      <c r="C536" s="141">
        <v>0.28137260893869798</v>
      </c>
      <c r="D536" s="141">
        <v>-0.54043653782578804</v>
      </c>
      <c r="E536" s="141">
        <v>1.10318175570318</v>
      </c>
      <c r="F536" s="141">
        <v>8.1956408743356302E-2</v>
      </c>
      <c r="G536" s="141">
        <v>0.71862739106130402</v>
      </c>
      <c r="H536" s="141">
        <v>1.7882214204292901</v>
      </c>
      <c r="I536" s="141">
        <v>1.7882214204292901</v>
      </c>
      <c r="J536" s="141">
        <v>3.9930395527388703E-2</v>
      </c>
      <c r="K536" s="141">
        <v>7.8233823530119897E-3</v>
      </c>
      <c r="L536" s="141">
        <v>39</v>
      </c>
    </row>
    <row r="537" spans="1:12" ht="11.25" customHeight="1" x14ac:dyDescent="0.3">
      <c r="A537" s="141">
        <v>493</v>
      </c>
      <c r="B537" s="141">
        <v>1</v>
      </c>
      <c r="C537" s="141">
        <v>0.34602628902660598</v>
      </c>
      <c r="D537" s="141">
        <v>-0.48511630276858397</v>
      </c>
      <c r="E537" s="141">
        <v>1.1771688808217999</v>
      </c>
      <c r="F537" s="141">
        <v>0.103502967192227</v>
      </c>
      <c r="G537" s="141">
        <v>0.65397371097339596</v>
      </c>
      <c r="H537" s="141">
        <v>1.6478527377100201</v>
      </c>
      <c r="I537" s="141">
        <v>1.6478527377100201</v>
      </c>
      <c r="J537" s="141">
        <v>6.3685912083556298E-2</v>
      </c>
      <c r="K537" s="141">
        <v>1.08644986284154E-2</v>
      </c>
      <c r="L537" s="141">
        <v>39</v>
      </c>
    </row>
    <row r="538" spans="1:12" ht="11.25" customHeight="1" x14ac:dyDescent="0.3">
      <c r="A538" s="141">
        <v>494</v>
      </c>
      <c r="B538" s="141">
        <v>1</v>
      </c>
      <c r="C538" s="141">
        <v>0.34298355031079503</v>
      </c>
      <c r="D538" s="141">
        <v>-0.47656192475160403</v>
      </c>
      <c r="E538" s="141">
        <v>1.1625290253731899</v>
      </c>
      <c r="F538" s="141">
        <v>7.5858332428746997E-2</v>
      </c>
      <c r="G538" s="141">
        <v>0.65701644968920903</v>
      </c>
      <c r="H538" s="141">
        <v>1.6300601216945101</v>
      </c>
      <c r="I538" s="141">
        <v>1.6300601216945101</v>
      </c>
      <c r="J538" s="141">
        <v>3.4209313231071702E-2</v>
      </c>
      <c r="K538" s="141">
        <v>5.5363006526146299E-3</v>
      </c>
      <c r="L538" s="141">
        <v>39</v>
      </c>
    </row>
    <row r="539" spans="1:12" ht="11.25" customHeight="1" x14ac:dyDescent="0.3">
      <c r="A539" s="141">
        <v>495</v>
      </c>
      <c r="B539" s="141">
        <v>1</v>
      </c>
      <c r="C539" s="141">
        <v>0.45493341501527801</v>
      </c>
      <c r="D539" s="141">
        <v>-0.375332973422352</v>
      </c>
      <c r="E539" s="141">
        <v>1.28519980345291</v>
      </c>
      <c r="F539" s="141">
        <v>0.101665176294604</v>
      </c>
      <c r="G539" s="141">
        <v>0.54506658498472405</v>
      </c>
      <c r="H539" s="141">
        <v>1.3717925471927299</v>
      </c>
      <c r="I539" s="141">
        <v>1.3717925471927299</v>
      </c>
      <c r="J539" s="141">
        <v>6.1444385997342303E-2</v>
      </c>
      <c r="K539" s="141">
        <v>7.2468647106667203E-3</v>
      </c>
      <c r="L539" s="141">
        <v>39</v>
      </c>
    </row>
    <row r="540" spans="1:12" ht="11.25" customHeight="1" x14ac:dyDescent="0.3">
      <c r="A540" s="141">
        <v>496</v>
      </c>
      <c r="B540" s="141">
        <v>1</v>
      </c>
      <c r="C540" s="141">
        <v>0.52379829239604903</v>
      </c>
      <c r="D540" s="141">
        <v>-0.30424557524842299</v>
      </c>
      <c r="E540" s="141">
        <v>1.3518421600405199</v>
      </c>
      <c r="F540" s="141">
        <v>9.6856469347059201E-2</v>
      </c>
      <c r="G540" s="141">
        <v>0.47620170760395403</v>
      </c>
      <c r="H540" s="141">
        <v>1.19487031519968</v>
      </c>
      <c r="I540" s="141">
        <v>1.19487031519968</v>
      </c>
      <c r="J540" s="141">
        <v>5.5769280355839099E-2</v>
      </c>
      <c r="K540" s="141">
        <v>4.9603182008188702E-3</v>
      </c>
      <c r="L540" s="141">
        <v>39</v>
      </c>
    </row>
    <row r="541" spans="1:12" ht="11.25" customHeight="1" x14ac:dyDescent="0.3">
      <c r="A541" s="141">
        <v>497</v>
      </c>
      <c r="B541" s="141">
        <v>1</v>
      </c>
      <c r="C541" s="141">
        <v>0.212266445207312</v>
      </c>
      <c r="D541" s="141">
        <v>-0.60542908021637698</v>
      </c>
      <c r="E541" s="141">
        <v>1.0299619706309999</v>
      </c>
      <c r="F541" s="141">
        <v>7.0498078996736296E-2</v>
      </c>
      <c r="G541" s="141">
        <v>0.78773355479269003</v>
      </c>
      <c r="H541" s="141">
        <v>1.9496679732100499</v>
      </c>
      <c r="I541" s="141">
        <v>1.9496679732100499</v>
      </c>
      <c r="J541" s="141">
        <v>2.9545567672679001E-2</v>
      </c>
      <c r="K541" s="141">
        <v>6.8075303270529403E-3</v>
      </c>
      <c r="L541" s="141">
        <v>39</v>
      </c>
    </row>
    <row r="542" spans="1:12" ht="11.25" customHeight="1" x14ac:dyDescent="0.3">
      <c r="A542" s="141">
        <v>498</v>
      </c>
      <c r="B542" s="141">
        <v>1</v>
      </c>
      <c r="C542" s="141">
        <v>0.50349243659604703</v>
      </c>
      <c r="D542" s="141">
        <v>-0.31688841495126702</v>
      </c>
      <c r="E542" s="141">
        <v>1.3238732881433599</v>
      </c>
      <c r="F542" s="141">
        <v>7.8162173919552505E-2</v>
      </c>
      <c r="G542" s="141">
        <v>0.49650756340395602</v>
      </c>
      <c r="H542" s="141">
        <v>1.2331844872842901</v>
      </c>
      <c r="I542" s="141">
        <v>1.2331844872842901</v>
      </c>
      <c r="J542" s="141">
        <v>3.6318761671817697E-2</v>
      </c>
      <c r="K542" s="141">
        <v>3.3713575405431E-3</v>
      </c>
      <c r="L542" s="141">
        <v>39</v>
      </c>
    </row>
    <row r="543" spans="1:12" ht="11.25" customHeight="1" x14ac:dyDescent="0.3">
      <c r="A543" s="141">
        <v>499</v>
      </c>
      <c r="B543" s="141">
        <v>1</v>
      </c>
      <c r="C543" s="141">
        <v>0.543054177207835</v>
      </c>
      <c r="D543" s="141">
        <v>-0.27533926707182399</v>
      </c>
      <c r="E543" s="141">
        <v>1.36144762148749</v>
      </c>
      <c r="F543" s="141">
        <v>7.2565398629978003E-2</v>
      </c>
      <c r="G543" s="141">
        <v>0.456945822792169</v>
      </c>
      <c r="H543" s="141">
        <v>1.1319827215959399</v>
      </c>
      <c r="I543" s="141">
        <v>1.1319827215959399</v>
      </c>
      <c r="J543" s="141">
        <v>3.1303791573750302E-2</v>
      </c>
      <c r="K543" s="141">
        <v>2.4357909797122902E-3</v>
      </c>
      <c r="L543" s="141">
        <v>39</v>
      </c>
    </row>
    <row r="544" spans="1:12" ht="11.25" customHeight="1" x14ac:dyDescent="0.3">
      <c r="A544" s="141">
        <v>500</v>
      </c>
      <c r="B544" s="141">
        <v>1</v>
      </c>
      <c r="C544" s="141">
        <v>5.38436709770551E-2</v>
      </c>
      <c r="D544" s="141">
        <v>-0.75891454980999495</v>
      </c>
      <c r="E544" s="141">
        <v>0.86660189176410596</v>
      </c>
      <c r="F544" s="141">
        <v>5.37112462642126E-2</v>
      </c>
      <c r="G544" s="141">
        <v>0.94615632902294799</v>
      </c>
      <c r="H544" s="141">
        <v>2.3269561529888301</v>
      </c>
      <c r="I544" s="141">
        <v>2.3269561529888301</v>
      </c>
      <c r="J544" s="141">
        <v>1.71501621872845E-2</v>
      </c>
      <c r="K544" s="141">
        <v>5.5578719874765101E-3</v>
      </c>
      <c r="L544" s="141">
        <v>39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C5E1D-47C4-4A6A-B99B-0F76A8951A57}">
  <dimension ref="A1:Z10"/>
  <sheetViews>
    <sheetView showGridLines="0" zoomScaleNormal="100" workbookViewId="0">
      <selection activeCell="L24" sqref="L24"/>
    </sheetView>
  </sheetViews>
  <sheetFormatPr defaultRowHeight="14.4" x14ac:dyDescent="0.3"/>
  <cols>
    <col min="1" max="1" width="15.77734375" customWidth="1"/>
    <col min="2" max="15" width="8.77734375" customWidth="1"/>
  </cols>
  <sheetData>
    <row r="1" spans="1:26" ht="11.25" customHeight="1" x14ac:dyDescent="0.3">
      <c r="A1" s="153" t="s">
        <v>266</v>
      </c>
      <c r="B1" s="154" t="s">
        <v>206</v>
      </c>
      <c r="C1" s="154"/>
      <c r="D1" s="154"/>
      <c r="E1" s="155" t="s">
        <v>286</v>
      </c>
      <c r="F1" s="154" t="s">
        <v>267</v>
      </c>
      <c r="G1" s="154" t="s">
        <v>268</v>
      </c>
      <c r="H1" s="154"/>
      <c r="I1" s="154"/>
      <c r="J1" s="154"/>
      <c r="K1" s="154"/>
      <c r="L1" s="154"/>
      <c r="M1" s="154"/>
      <c r="N1" s="141"/>
      <c r="O1" s="141"/>
      <c r="Z1" s="107" t="s">
        <v>285</v>
      </c>
    </row>
    <row r="2" spans="1:26" ht="11.25" customHeight="1" x14ac:dyDescent="0.3">
      <c r="A2" s="153" t="s">
        <v>210</v>
      </c>
      <c r="B2" s="154" t="s">
        <v>2</v>
      </c>
      <c r="C2" s="154"/>
      <c r="D2" s="154"/>
      <c r="E2" s="155">
        <v>10</v>
      </c>
      <c r="F2" s="154" t="s">
        <v>212</v>
      </c>
      <c r="G2" s="154"/>
      <c r="H2" s="154"/>
      <c r="I2" s="154"/>
      <c r="J2" s="154"/>
      <c r="K2" s="154"/>
      <c r="L2" s="154"/>
      <c r="M2" s="154"/>
      <c r="N2" s="141"/>
      <c r="O2" s="141"/>
    </row>
    <row r="3" spans="1:26" ht="11.25" customHeight="1" x14ac:dyDescent="0.3">
      <c r="A3" s="153" t="s">
        <v>30</v>
      </c>
      <c r="B3" s="154"/>
      <c r="C3" s="154"/>
      <c r="D3" s="154"/>
      <c r="E3" s="154"/>
      <c r="F3" s="154" t="s">
        <v>269</v>
      </c>
      <c r="G3" s="154"/>
      <c r="H3" s="154"/>
      <c r="I3" s="154"/>
      <c r="J3" s="154"/>
      <c r="K3" s="154"/>
      <c r="L3" s="154"/>
      <c r="M3" s="154"/>
      <c r="N3" s="141"/>
      <c r="O3" s="141"/>
    </row>
    <row r="4" spans="1:26" ht="11.25" customHeight="1" x14ac:dyDescent="0.3">
      <c r="A4" s="154"/>
      <c r="B4" s="154"/>
      <c r="C4" s="154"/>
      <c r="D4" s="154"/>
      <c r="E4" s="154"/>
      <c r="F4" s="154"/>
      <c r="G4" s="154"/>
      <c r="H4" s="154"/>
      <c r="I4" s="154"/>
      <c r="J4" s="154"/>
      <c r="K4" s="154"/>
      <c r="L4" s="154"/>
      <c r="M4" s="154"/>
      <c r="N4" s="141"/>
      <c r="O4" s="141"/>
    </row>
    <row r="5" spans="1:26" ht="11.25" customHeight="1" x14ac:dyDescent="0.3">
      <c r="A5" s="153" t="s">
        <v>214</v>
      </c>
      <c r="B5" s="154"/>
      <c r="C5" s="154"/>
      <c r="D5" s="154"/>
      <c r="E5" s="154"/>
      <c r="F5" s="154"/>
      <c r="G5" s="154"/>
      <c r="H5" s="154"/>
      <c r="I5" s="154"/>
      <c r="J5" s="154"/>
      <c r="K5" s="154"/>
      <c r="L5" s="154"/>
      <c r="M5" s="154"/>
      <c r="N5" s="141"/>
      <c r="O5" s="141"/>
    </row>
    <row r="6" spans="1:26" ht="11.25" customHeight="1" x14ac:dyDescent="0.3">
      <c r="A6" s="154" t="s">
        <v>270</v>
      </c>
      <c r="B6" s="154"/>
      <c r="C6" s="154"/>
      <c r="D6" s="154"/>
      <c r="E6" s="154"/>
      <c r="F6" s="154"/>
      <c r="G6" s="154"/>
      <c r="H6" s="154"/>
      <c r="I6" s="154"/>
      <c r="J6" s="154"/>
      <c r="K6" s="154"/>
      <c r="L6" s="154"/>
      <c r="M6" s="154"/>
      <c r="N6" s="141"/>
      <c r="O6" s="141"/>
    </row>
    <row r="7" spans="1:26" ht="11.25" customHeight="1" x14ac:dyDescent="0.3">
      <c r="A7" s="141"/>
      <c r="B7" s="141"/>
      <c r="C7" s="141"/>
      <c r="D7" s="141"/>
      <c r="E7" s="141"/>
      <c r="F7" s="141"/>
      <c r="G7" s="141"/>
      <c r="H7" s="141"/>
      <c r="I7" s="141"/>
      <c r="J7" s="149"/>
      <c r="K7" s="149"/>
      <c r="L7" s="149"/>
      <c r="M7" s="149"/>
      <c r="N7" s="149"/>
      <c r="O7" s="149"/>
    </row>
    <row r="8" spans="1:26" ht="11.25" customHeight="1" thickBot="1" x14ac:dyDescent="0.35">
      <c r="A8" s="156" t="s">
        <v>271</v>
      </c>
      <c r="B8" s="156" t="s">
        <v>272</v>
      </c>
      <c r="C8" s="156" t="s">
        <v>273</v>
      </c>
      <c r="D8" s="156" t="s">
        <v>274</v>
      </c>
      <c r="E8" s="156" t="s">
        <v>275</v>
      </c>
      <c r="F8" s="156" t="s">
        <v>41</v>
      </c>
      <c r="G8" s="156" t="s">
        <v>276</v>
      </c>
      <c r="H8" s="156" t="s">
        <v>277</v>
      </c>
      <c r="I8" s="156" t="s">
        <v>114</v>
      </c>
      <c r="J8" s="157" t="s">
        <v>278</v>
      </c>
      <c r="K8" s="157" t="s">
        <v>279</v>
      </c>
      <c r="L8" s="157" t="s">
        <v>280</v>
      </c>
      <c r="M8" s="157" t="s">
        <v>281</v>
      </c>
      <c r="N8" s="157" t="s">
        <v>282</v>
      </c>
      <c r="O8" s="157" t="s">
        <v>283</v>
      </c>
    </row>
    <row r="9" spans="1:26" ht="11.25" customHeight="1" x14ac:dyDescent="0.3">
      <c r="A9" s="158">
        <v>1</v>
      </c>
      <c r="B9" s="158">
        <v>400</v>
      </c>
      <c r="C9" s="158">
        <v>0</v>
      </c>
      <c r="D9" s="159">
        <v>0.43155967142447399</v>
      </c>
      <c r="E9" s="160">
        <v>0</v>
      </c>
      <c r="F9" s="160">
        <v>0.5</v>
      </c>
      <c r="G9" s="158">
        <v>100</v>
      </c>
      <c r="H9" s="159">
        <v>0.43881231751169703</v>
      </c>
      <c r="I9" s="161">
        <v>0.5</v>
      </c>
      <c r="J9" s="162">
        <v>0.75249999999999995</v>
      </c>
      <c r="K9" s="162">
        <v>0</v>
      </c>
      <c r="L9" s="162">
        <v>1</v>
      </c>
      <c r="M9" s="162">
        <v>0.74</v>
      </c>
      <c r="N9" s="162">
        <v>0</v>
      </c>
      <c r="O9" s="162">
        <v>1</v>
      </c>
    </row>
    <row r="10" spans="1:26" ht="11.25" customHeight="1" x14ac:dyDescent="0.3">
      <c r="A10" s="163" t="s">
        <v>284</v>
      </c>
      <c r="B10" s="164">
        <v>400</v>
      </c>
      <c r="C10" s="164">
        <v>0</v>
      </c>
      <c r="D10" s="165">
        <v>0.43155967142447399</v>
      </c>
      <c r="E10" s="166">
        <v>0</v>
      </c>
      <c r="F10" s="166">
        <v>0.5</v>
      </c>
      <c r="G10" s="164">
        <v>100</v>
      </c>
      <c r="H10" s="165">
        <v>0.43881231751169703</v>
      </c>
      <c r="I10" s="164">
        <v>0.5</v>
      </c>
      <c r="J10" s="167">
        <v>0.75249999999999995</v>
      </c>
      <c r="K10" s="167">
        <v>0</v>
      </c>
      <c r="L10" s="167">
        <v>1</v>
      </c>
      <c r="M10" s="167">
        <v>0.74</v>
      </c>
      <c r="N10" s="167">
        <v>0</v>
      </c>
      <c r="O10" s="167">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35"/>
  <sheetViews>
    <sheetView showGridLines="0" showRowColHeaders="0" workbookViewId="0">
      <pane xSplit="1" topLeftCell="B1" activePane="topRight" state="frozenSplit"/>
      <selection pane="topRight" activeCell="U42" sqref="U42"/>
    </sheetView>
  </sheetViews>
  <sheetFormatPr defaultColWidth="9.109375" defaultRowHeight="10.199999999999999" outlineLevelRow="1" x14ac:dyDescent="0.2"/>
  <cols>
    <col min="1" max="1" width="32.5546875" style="30" bestFit="1" customWidth="1"/>
    <col min="2" max="3" width="16.6640625" style="30" customWidth="1"/>
    <col min="4" max="16384" width="9.109375" style="30"/>
  </cols>
  <sheetData>
    <row r="1" spans="1:21" x14ac:dyDescent="0.2">
      <c r="A1" s="63" t="s">
        <v>144</v>
      </c>
      <c r="M1" s="67" t="s">
        <v>168</v>
      </c>
      <c r="N1" s="67" t="s">
        <v>188</v>
      </c>
      <c r="U1" s="67" t="s">
        <v>205</v>
      </c>
    </row>
    <row r="2" spans="1:21" x14ac:dyDescent="0.2">
      <c r="B2" s="67" t="s">
        <v>158</v>
      </c>
      <c r="C2" s="67" t="s">
        <v>183</v>
      </c>
    </row>
    <row r="3" spans="1:21" x14ac:dyDescent="0.2">
      <c r="A3" s="65" t="s">
        <v>145</v>
      </c>
      <c r="B3" s="64" t="s">
        <v>23</v>
      </c>
      <c r="C3" s="64" t="s">
        <v>171</v>
      </c>
    </row>
    <row r="4" spans="1:21" x14ac:dyDescent="0.2">
      <c r="A4" s="66" t="s">
        <v>146</v>
      </c>
      <c r="B4" s="68">
        <v>43502.551770833335</v>
      </c>
      <c r="C4" s="68">
        <v>43502.556180555555</v>
      </c>
    </row>
    <row r="5" spans="1:21" x14ac:dyDescent="0.2">
      <c r="A5" s="66" t="s">
        <v>40</v>
      </c>
      <c r="B5" s="69">
        <v>500</v>
      </c>
      <c r="C5" s="69">
        <v>500</v>
      </c>
    </row>
    <row r="6" spans="1:21" x14ac:dyDescent="0.2">
      <c r="A6" s="66" t="s">
        <v>39</v>
      </c>
      <c r="B6" s="30">
        <v>0.25</v>
      </c>
      <c r="C6" s="30">
        <v>0.25</v>
      </c>
    </row>
    <row r="7" spans="1:21" x14ac:dyDescent="0.2">
      <c r="A7" s="66" t="s">
        <v>147</v>
      </c>
      <c r="B7" s="70">
        <v>0.4330127018922193</v>
      </c>
      <c r="C7" s="70">
        <v>0.4330127018922193</v>
      </c>
    </row>
    <row r="8" spans="1:21" x14ac:dyDescent="0.2">
      <c r="A8" s="66" t="s">
        <v>148</v>
      </c>
      <c r="B8" s="69">
        <v>8</v>
      </c>
      <c r="C8" s="69">
        <v>8</v>
      </c>
    </row>
    <row r="9" spans="1:21" ht="12" x14ac:dyDescent="0.3">
      <c r="A9" s="66" t="s">
        <v>38</v>
      </c>
      <c r="B9" s="133">
        <v>0.40538196118337944</v>
      </c>
      <c r="C9" s="133">
        <v>0.40538196118337927</v>
      </c>
    </row>
    <row r="10" spans="1:21" x14ac:dyDescent="0.2">
      <c r="A10" s="66" t="s">
        <v>63</v>
      </c>
      <c r="B10" s="134">
        <v>0.10996738518251636</v>
      </c>
      <c r="C10" s="134">
        <v>0.10996738518251736</v>
      </c>
    </row>
    <row r="11" spans="1:21" ht="12" x14ac:dyDescent="0.3">
      <c r="A11" s="66" t="s">
        <v>149</v>
      </c>
      <c r="B11" s="135">
        <v>7.7958003993649716E-2</v>
      </c>
      <c r="C11" s="135">
        <v>7.7958003993650493E-2</v>
      </c>
    </row>
    <row r="12" spans="1:21" hidden="1" outlineLevel="1" x14ac:dyDescent="0.2">
      <c r="A12" s="66" t="s">
        <v>150</v>
      </c>
      <c r="B12" s="30">
        <v>68.653848768324906</v>
      </c>
      <c r="C12" s="30">
        <v>1.818240601342012</v>
      </c>
    </row>
    <row r="13" spans="1:21" hidden="1" outlineLevel="1" x14ac:dyDescent="0.2">
      <c r="A13" s="66" t="s">
        <v>62</v>
      </c>
      <c r="B13" s="30">
        <v>518.49661916884565</v>
      </c>
      <c r="C13" s="30">
        <v>518.4966191688452</v>
      </c>
    </row>
    <row r="14" spans="1:21" hidden="1" outlineLevel="1" x14ac:dyDescent="0.2">
      <c r="A14" s="66" t="s">
        <v>151</v>
      </c>
      <c r="B14" s="30">
        <v>0.72808533333333314</v>
      </c>
      <c r="C14" s="30">
        <v>0.72808533333333314</v>
      </c>
    </row>
    <row r="15" spans="1:21" hidden="1" outlineLevel="1" x14ac:dyDescent="0.2">
      <c r="A15" s="66" t="s">
        <v>152</v>
      </c>
      <c r="B15" s="30">
        <v>0.5</v>
      </c>
      <c r="C15" s="30">
        <v>0.5</v>
      </c>
    </row>
    <row r="16" spans="1:21" hidden="1" outlineLevel="1" x14ac:dyDescent="0.2">
      <c r="A16" s="66" t="s">
        <v>153</v>
      </c>
      <c r="B16" s="71">
        <v>0.75600000000000001</v>
      </c>
      <c r="C16" s="71">
        <v>0.75600000000000001</v>
      </c>
    </row>
    <row r="17" spans="1:3" hidden="1" outlineLevel="1" x14ac:dyDescent="0.2">
      <c r="A17" s="66" t="s">
        <v>154</v>
      </c>
      <c r="B17" s="71">
        <v>0.17599999999999999</v>
      </c>
      <c r="C17" s="71">
        <v>0.17599999999999999</v>
      </c>
    </row>
    <row r="18" spans="1:3" hidden="1" outlineLevel="1" x14ac:dyDescent="0.2">
      <c r="A18" s="66" t="s">
        <v>155</v>
      </c>
      <c r="B18" s="71">
        <v>0.94933333333333325</v>
      </c>
      <c r="C18" s="71">
        <v>0.94933333333333325</v>
      </c>
    </row>
    <row r="19" spans="1:3" hidden="1" outlineLevel="1" x14ac:dyDescent="0.2">
      <c r="A19" s="66" t="s">
        <v>156</v>
      </c>
    </row>
    <row r="20" spans="1:3" hidden="1" outlineLevel="1" x14ac:dyDescent="0.2">
      <c r="A20" s="66" t="s">
        <v>153</v>
      </c>
    </row>
    <row r="21" spans="1:3" hidden="1" outlineLevel="1" x14ac:dyDescent="0.2">
      <c r="A21" s="66" t="s">
        <v>154</v>
      </c>
    </row>
    <row r="22" spans="1:3" hidden="1" outlineLevel="1" x14ac:dyDescent="0.2">
      <c r="A22" s="66" t="s">
        <v>155</v>
      </c>
    </row>
    <row r="23" spans="1:3" collapsed="1" x14ac:dyDescent="0.2"/>
    <row r="24" spans="1:3" x14ac:dyDescent="0.2">
      <c r="A24" s="66" t="s">
        <v>157</v>
      </c>
      <c r="B24" s="30" t="s">
        <v>23</v>
      </c>
      <c r="C24" s="30" t="s">
        <v>171</v>
      </c>
    </row>
    <row r="25" spans="1:3" x14ac:dyDescent="0.2">
      <c r="A25" s="66" t="s">
        <v>52</v>
      </c>
      <c r="B25" s="72" t="s">
        <v>159</v>
      </c>
      <c r="C25" s="72" t="s">
        <v>184</v>
      </c>
    </row>
    <row r="26" spans="1:3" x14ac:dyDescent="0.2">
      <c r="A26" s="66" t="s">
        <v>4</v>
      </c>
      <c r="B26" s="136" t="s">
        <v>160</v>
      </c>
      <c r="C26" s="70"/>
    </row>
    <row r="27" spans="1:3" x14ac:dyDescent="0.2">
      <c r="A27" s="66" t="s">
        <v>8</v>
      </c>
      <c r="B27" s="72"/>
      <c r="C27" s="138" t="s">
        <v>185</v>
      </c>
    </row>
    <row r="28" spans="1:3" x14ac:dyDescent="0.2">
      <c r="A28" s="66" t="s">
        <v>7</v>
      </c>
      <c r="B28" s="72"/>
      <c r="C28" s="139" t="s">
        <v>186</v>
      </c>
    </row>
    <row r="29" spans="1:3" x14ac:dyDescent="0.2">
      <c r="A29" s="66" t="s">
        <v>5</v>
      </c>
      <c r="B29" s="123" t="s">
        <v>161</v>
      </c>
      <c r="C29" s="70"/>
    </row>
    <row r="30" spans="1:3" x14ac:dyDescent="0.2">
      <c r="A30" s="66" t="s">
        <v>14</v>
      </c>
      <c r="B30" s="124" t="s">
        <v>162</v>
      </c>
      <c r="C30" s="129" t="s">
        <v>162</v>
      </c>
    </row>
    <row r="31" spans="1:3" x14ac:dyDescent="0.2">
      <c r="A31" s="66" t="s">
        <v>10</v>
      </c>
      <c r="B31" s="125" t="s">
        <v>163</v>
      </c>
      <c r="C31" s="130" t="s">
        <v>163</v>
      </c>
    </row>
    <row r="32" spans="1:3" x14ac:dyDescent="0.2">
      <c r="A32" s="66" t="s">
        <v>13</v>
      </c>
      <c r="B32" s="137" t="s">
        <v>164</v>
      </c>
      <c r="C32" s="140" t="s">
        <v>164</v>
      </c>
    </row>
    <row r="33" spans="1:3" x14ac:dyDescent="0.2">
      <c r="A33" s="66" t="s">
        <v>15</v>
      </c>
      <c r="B33" s="126" t="s">
        <v>165</v>
      </c>
      <c r="C33" s="131" t="s">
        <v>165</v>
      </c>
    </row>
    <row r="34" spans="1:3" x14ac:dyDescent="0.2">
      <c r="A34" s="66" t="s">
        <v>3</v>
      </c>
      <c r="B34" s="127" t="s">
        <v>166</v>
      </c>
      <c r="C34" s="140" t="s">
        <v>187</v>
      </c>
    </row>
    <row r="35" spans="1:3" x14ac:dyDescent="0.2">
      <c r="A35" s="66" t="s">
        <v>20</v>
      </c>
      <c r="B35" s="128" t="s">
        <v>167</v>
      </c>
      <c r="C35" s="132" t="s">
        <v>167</v>
      </c>
    </row>
  </sheetData>
  <sortState xmlns:xlrd2="http://schemas.microsoft.com/office/spreadsheetml/2017/richdata2" ref="A27:U35">
    <sortCondition ref="A1"/>
  </sortState>
  <conditionalFormatting sqref="B2:E39">
    <cfRule type="dataBar" priority="1">
      <dataBar>
        <cfvo type="min"/>
        <cfvo type="max"/>
        <color rgb="FF638EC6"/>
      </dataBar>
      <extLst>
        <ext xmlns:x14="http://schemas.microsoft.com/office/spreadsheetml/2009/9/main" uri="{B025F937-C7B1-47D3-B67F-A62EFF666E3E}">
          <x14:id>{60688B82-6435-4DDD-943B-2AB7913E8CB4}</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60688B82-6435-4DDD-943B-2AB7913E8CB4}">
            <x14:dataBar minLength="0" maxLength="100" gradient="0">
              <x14:cfvo type="autoMin"/>
              <x14:cfvo type="autoMax"/>
              <x14:negativeFillColor rgb="FFFF0000"/>
              <x14:axisColor rgb="FF000000"/>
            </x14:dataBar>
          </x14:cfRule>
          <xm:sqref>B2:E39</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P1"/>
  <sheetViews>
    <sheetView showGridLines="0" showRowColHeaders="0" workbookViewId="0"/>
  </sheetViews>
  <sheetFormatPr defaultRowHeight="14.4" x14ac:dyDescent="0.3"/>
  <sheetData>
    <row r="1" spans="16:16" x14ac:dyDescent="0.3">
      <c r="P1" s="107" t="s">
        <v>190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43</vt:i4>
      </vt:variant>
    </vt:vector>
  </HeadingPairs>
  <TitlesOfParts>
    <vt:vector size="59" baseType="lpstr">
      <vt:lpstr>_running_</vt:lpstr>
      <vt:lpstr>GLOWdata</vt:lpstr>
      <vt:lpstr>TOSSED iRRELEVANT COLUMNS</vt:lpstr>
      <vt:lpstr>Stats 3</vt:lpstr>
      <vt:lpstr>Stats 4</vt:lpstr>
      <vt:lpstr>dESCRIP aNALYSIS</vt:lpstr>
      <vt:lpstr>copy so i dont f it</vt:lpstr>
      <vt:lpstr>Images</vt:lpstr>
      <vt:lpstr>Stats Model 1</vt:lpstr>
      <vt:lpstr>Stats Model 2</vt:lpstr>
      <vt:lpstr>Model 1</vt:lpstr>
      <vt:lpstr>Model 2</vt:lpstr>
      <vt:lpstr>Sheet2</vt:lpstr>
      <vt:lpstr>Model.3.table</vt:lpstr>
      <vt:lpstr>Model Summaries</vt:lpstr>
      <vt:lpstr>AGExPRIORFRAC plots</vt:lpstr>
      <vt:lpstr>__adj__AGE_STDZ</vt:lpstr>
      <vt:lpstr>__adj__AGE_STDZxNOPRIOR</vt:lpstr>
      <vt:lpstr>__adj__AGE_STDZxPRIOR</vt:lpstr>
      <vt:lpstr>__adj__AGExPRIORFRAC</vt:lpstr>
      <vt:lpstr>__adj__ARMASSIST</vt:lpstr>
      <vt:lpstr>__adj__BMI</vt:lpstr>
      <vt:lpstr>__adj__FRACSCORE</vt:lpstr>
      <vt:lpstr>__adj__FRACTURE</vt:lpstr>
      <vt:lpstr>__adj__HEIGHT</vt:lpstr>
      <vt:lpstr>__adj__MOMFRAC</vt:lpstr>
      <vt:lpstr>__adj__MOMFRACxARMASSIST</vt:lpstr>
      <vt:lpstr>__adj__Obs</vt:lpstr>
      <vt:lpstr>__adj__PREMENO</vt:lpstr>
      <vt:lpstr>__adj__PRIORFRAC</vt:lpstr>
      <vt:lpstr>__adj__RATERISK</vt:lpstr>
      <vt:lpstr>__adj__RATERISK_EQ_1</vt:lpstr>
      <vt:lpstr>__adj__RATERISK_EQ_2</vt:lpstr>
      <vt:lpstr>__adj__RATERISK_EQ_3</vt:lpstr>
      <vt:lpstr>__adj__SMOKE</vt:lpstr>
      <vt:lpstr>__adj__WEIGHT</vt:lpstr>
      <vt:lpstr>AGE</vt:lpstr>
      <vt:lpstr>AGE.StdzP</vt:lpstr>
      <vt:lpstr>AGE_STDZ</vt:lpstr>
      <vt:lpstr>AGE_STDZxNOPRIOR</vt:lpstr>
      <vt:lpstr>AGE_STDZxPRIOR</vt:lpstr>
      <vt:lpstr>AGExPRIORFRAC</vt:lpstr>
      <vt:lpstr>ARMASSIST</vt:lpstr>
      <vt:lpstr>BMI</vt:lpstr>
      <vt:lpstr>FRACSCORE</vt:lpstr>
      <vt:lpstr>FRACTURE</vt:lpstr>
      <vt:lpstr>HEIGHT</vt:lpstr>
      <vt:lpstr>MOMFRAC</vt:lpstr>
      <vt:lpstr>MOMFRACxARMASSIST</vt:lpstr>
      <vt:lpstr>PHY_ID</vt:lpstr>
      <vt:lpstr>PREMENO</vt:lpstr>
      <vt:lpstr>PRIORFRAC</vt:lpstr>
      <vt:lpstr>RATERISK</vt:lpstr>
      <vt:lpstr>RATERISK_EQ_1</vt:lpstr>
      <vt:lpstr>RATERISK_EQ_2</vt:lpstr>
      <vt:lpstr>RATERISK_EQ_3</vt:lpstr>
      <vt:lpstr>SITE_ID</vt:lpstr>
      <vt:lpstr>SMOKE</vt:lpstr>
      <vt:lpstr>WEIGHT</vt:lpstr>
    </vt:vector>
  </TitlesOfParts>
  <Company>Duke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FacDS - Bob Nau</dc:creator>
  <cp:lastModifiedBy>Mcphaul, Jessica</cp:lastModifiedBy>
  <dcterms:created xsi:type="dcterms:W3CDTF">2019-02-06T18:08:30Z</dcterms:created>
  <dcterms:modified xsi:type="dcterms:W3CDTF">2024-04-30T05:08:21Z</dcterms:modified>
</cp:coreProperties>
</file>