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oksymets/Dropbox/!Пенсії/!!!!!!!!!!!!!data/"/>
    </mc:Choice>
  </mc:AlternateContent>
  <bookViews>
    <workbookView xWindow="0" yWindow="460" windowWidth="28800" windowHeight="17460"/>
  </bookViews>
  <sheets>
    <sheet name="бюджет ПФ" sheetId="1" r:id="rId1"/>
    <sheet name="параметри_історія" sheetId="2" r:id="rId2"/>
    <sheet name="курс долара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D12" i="3"/>
  <c r="D11" i="3"/>
  <c r="D10" i="3"/>
  <c r="D9" i="3"/>
  <c r="D8" i="3"/>
  <c r="D7" i="3"/>
  <c r="D6" i="3"/>
  <c r="D5" i="3"/>
  <c r="D4" i="3"/>
  <c r="D3" i="3"/>
  <c r="D2" i="3"/>
  <c r="C10" i="2"/>
  <c r="D10" i="2"/>
  <c r="E10" i="2"/>
  <c r="F10" i="2"/>
  <c r="G10" i="2"/>
  <c r="H10" i="2"/>
  <c r="I10" i="2"/>
  <c r="J10" i="2"/>
  <c r="K10" i="2"/>
  <c r="L10" i="2"/>
  <c r="M10" i="2"/>
  <c r="B10" i="2"/>
  <c r="E9" i="1"/>
  <c r="E16" i="1"/>
  <c r="F9" i="1"/>
  <c r="F16" i="1"/>
  <c r="G9" i="1"/>
  <c r="G16" i="1"/>
  <c r="H9" i="1"/>
  <c r="H16" i="1"/>
  <c r="I9" i="1"/>
  <c r="I16" i="1"/>
  <c r="J9" i="1"/>
  <c r="J16" i="1"/>
  <c r="K9" i="1"/>
  <c r="K16" i="1"/>
  <c r="L9" i="1"/>
  <c r="L16" i="1"/>
  <c r="M9" i="1"/>
  <c r="M16" i="1"/>
  <c r="N9" i="1"/>
  <c r="N16" i="1"/>
  <c r="O9" i="1"/>
  <c r="O16" i="1"/>
  <c r="P9" i="1"/>
  <c r="P16" i="1"/>
  <c r="D9" i="1"/>
  <c r="D16" i="1"/>
  <c r="C6" i="2"/>
  <c r="D6" i="2"/>
  <c r="E6" i="2"/>
  <c r="F6" i="2"/>
  <c r="G6" i="2"/>
  <c r="H6" i="2"/>
  <c r="I6" i="2"/>
  <c r="J6" i="2"/>
  <c r="K6" i="2"/>
  <c r="L6" i="2"/>
  <c r="M6" i="2"/>
  <c r="B6" i="2"/>
  <c r="C13" i="2"/>
  <c r="D13" i="2"/>
  <c r="E13" i="2"/>
  <c r="F13" i="2"/>
  <c r="G13" i="2"/>
  <c r="H13" i="2"/>
  <c r="I13" i="2"/>
  <c r="J13" i="2"/>
  <c r="K13" i="2"/>
  <c r="L13" i="2"/>
  <c r="M13" i="2"/>
  <c r="C2" i="2"/>
  <c r="D2" i="2"/>
  <c r="E2" i="2"/>
  <c r="F2" i="2"/>
  <c r="G2" i="2"/>
  <c r="H2" i="2"/>
  <c r="I2" i="2"/>
  <c r="J2" i="2"/>
  <c r="K2" i="2"/>
  <c r="L2" i="2"/>
  <c r="M2" i="2"/>
</calcChain>
</file>

<file path=xl/comments1.xml><?xml version="1.0" encoding="utf-8"?>
<comments xmlns="http://schemas.openxmlformats.org/spreadsheetml/2006/main">
  <authors>
    <author>Dell 3</author>
    <author>Lida</author>
  </authors>
  <commentList>
    <comment ref="F8" authorId="0">
      <text>
        <r>
          <rPr>
            <b/>
            <sz val="10"/>
            <color indexed="81"/>
            <rFont val="Tahoma"/>
            <family val="2"/>
            <charset val="204"/>
          </rPr>
          <t>Dell 3:</t>
        </r>
        <r>
          <rPr>
            <sz val="10"/>
            <color indexed="81"/>
            <rFont val="Tahoma"/>
            <family val="2"/>
            <charset val="204"/>
          </rPr>
          <t xml:space="preserve">
repaid in 2008</t>
        </r>
      </text>
    </comment>
    <comment ref="G8" authorId="0">
      <text>
        <r>
          <rPr>
            <b/>
            <sz val="10"/>
            <color indexed="81"/>
            <rFont val="Tahoma"/>
            <family val="2"/>
            <charset val="204"/>
          </rPr>
          <t>Dell 3:</t>
        </r>
        <r>
          <rPr>
            <sz val="10"/>
            <color indexed="81"/>
            <rFont val="Tahoma"/>
            <family val="2"/>
            <charset val="204"/>
          </rPr>
          <t xml:space="preserve">
1,3 bn repaid in 2009</t>
        </r>
      </text>
    </comment>
    <comment ref="H8" authorId="0">
      <text>
        <r>
          <rPr>
            <b/>
            <sz val="10"/>
            <color indexed="81"/>
            <rFont val="Tahoma"/>
            <family val="2"/>
            <charset val="204"/>
          </rPr>
          <t>Dell 3:</t>
        </r>
        <r>
          <rPr>
            <sz val="10"/>
            <color indexed="81"/>
            <rFont val="Tahoma"/>
            <family val="2"/>
            <charset val="204"/>
          </rPr>
          <t xml:space="preserve">
the total loans amounted to 36.6 bn, of which 20.5 bn repaid by year-end</t>
        </r>
      </text>
    </comment>
    <comment ref="I8" authorId="0">
      <text>
        <r>
          <rPr>
            <b/>
            <sz val="10"/>
            <color indexed="81"/>
            <rFont val="Tahoma"/>
            <family val="2"/>
            <charset val="204"/>
          </rPr>
          <t>Dell 3:</t>
        </r>
        <r>
          <rPr>
            <sz val="10"/>
            <color indexed="81"/>
            <rFont val="Tahoma"/>
            <family val="2"/>
            <charset val="204"/>
          </rPr>
          <t xml:space="preserve">
the total loans amounted to 45,1 bn, of which 37,2 bn repaid by year-end</t>
        </r>
      </text>
    </comment>
    <comment ref="J8" authorId="0">
      <text>
        <r>
          <rPr>
            <b/>
            <sz val="10"/>
            <color indexed="81"/>
            <rFont val="Tahoma"/>
            <family val="2"/>
            <charset val="204"/>
          </rPr>
          <t>Dell 3:</t>
        </r>
        <r>
          <rPr>
            <sz val="10"/>
            <color indexed="81"/>
            <rFont val="Tahoma"/>
            <family val="2"/>
            <charset val="204"/>
          </rPr>
          <t xml:space="preserve">
the total loans amounted to 43.4 bn, of which 31.0 bn repaid by year-end</t>
        </r>
      </text>
    </comment>
    <comment ref="L8" authorId="0">
      <text>
        <r>
          <rPr>
            <b/>
            <sz val="10"/>
            <color indexed="81"/>
            <rFont val="Tahoma"/>
            <family val="2"/>
            <charset val="204"/>
          </rPr>
          <t>Dell 3:</t>
        </r>
        <r>
          <rPr>
            <sz val="10"/>
            <color indexed="81"/>
            <rFont val="Tahoma"/>
            <family val="2"/>
            <charset val="204"/>
          </rPr>
          <t xml:space="preserve">
the total loans amounted to 37.3 bn, of which 37.0 bn repaid by year-end</t>
        </r>
      </text>
    </comment>
    <comment ref="M8" authorId="0">
      <text>
        <r>
          <rPr>
            <b/>
            <sz val="10"/>
            <color indexed="81"/>
            <rFont val="Tahoma"/>
            <family val="2"/>
            <charset val="204"/>
          </rPr>
          <t>Dell 3:</t>
        </r>
        <r>
          <rPr>
            <sz val="10"/>
            <color indexed="81"/>
            <rFont val="Tahoma"/>
            <family val="2"/>
            <charset val="204"/>
          </rPr>
          <t xml:space="preserve">
the total loans amounted to 39.2 bn, of which 38.2 bn repaid by year-end</t>
        </r>
      </text>
    </comment>
    <comment ref="O15" authorId="1">
      <text>
        <r>
          <rPr>
            <b/>
            <sz val="9"/>
            <color indexed="81"/>
            <rFont val="Tahoma"/>
            <family val="2"/>
            <charset val="204"/>
          </rPr>
          <t>Lida:</t>
        </r>
        <r>
          <rPr>
            <sz val="9"/>
            <color indexed="81"/>
            <rFont val="Tahoma"/>
            <family val="2"/>
            <charset val="204"/>
          </rPr>
          <t xml:space="preserve">
прогноз Світового банку</t>
        </r>
      </text>
    </comment>
    <comment ref="P15" authorId="1">
      <text>
        <r>
          <rPr>
            <b/>
            <sz val="9"/>
            <color indexed="81"/>
            <rFont val="Tahoma"/>
            <family val="2"/>
            <charset val="204"/>
          </rPr>
          <t>Lida:</t>
        </r>
        <r>
          <rPr>
            <sz val="9"/>
            <color indexed="81"/>
            <rFont val="Tahoma"/>
            <family val="2"/>
            <charset val="204"/>
          </rPr>
          <t xml:space="preserve">
прогноз Світового банку</t>
        </r>
      </text>
    </comment>
  </commentList>
</comments>
</file>

<file path=xl/sharedStrings.xml><?xml version="1.0" encoding="utf-8"?>
<sst xmlns="http://schemas.openxmlformats.org/spreadsheetml/2006/main" count="54" uniqueCount="36">
  <si>
    <t>x</t>
  </si>
  <si>
    <t>Млрд грн</t>
  </si>
  <si>
    <t>За даними звітності Пенсійного фонду України</t>
  </si>
  <si>
    <t>Надходження - всього</t>
  </si>
  <si>
    <t xml:space="preserve">страхові внески </t>
  </si>
  <si>
    <t>трансферт з держбюджету</t>
  </si>
  <si>
    <t>з них на покриття дефіциту</t>
  </si>
  <si>
    <t>Крім того, позички казначейства, непогашені до кінця року</t>
  </si>
  <si>
    <t>Дефіцит солідарної системи (кошти держбюджету на погашення дефіциту + непогашені позички)</t>
  </si>
  <si>
    <t>2016 план</t>
  </si>
  <si>
    <t>Видатки - всього</t>
  </si>
  <si>
    <t>видатки солідарної системи</t>
  </si>
  <si>
    <t>додаткові державні пенсійні програми, фінансовані держбюджетом</t>
  </si>
  <si>
    <t>2017 план</t>
  </si>
  <si>
    <t>н/в</t>
  </si>
  <si>
    <t>ВВП у фактичних цінах, млрд грн</t>
  </si>
  <si>
    <t>Пенсійний вік, років</t>
  </si>
  <si>
    <t>Частка населення, які сплачують внески до ПФ, %</t>
  </si>
  <si>
    <t>55ж/60ч</t>
  </si>
  <si>
    <t>55,5ж/60ч</t>
  </si>
  <si>
    <t>56ж/60ч</t>
  </si>
  <si>
    <t>56,5ж/60ч</t>
  </si>
  <si>
    <t>57ж/60ч</t>
  </si>
  <si>
    <t>57,5ж/60ч</t>
  </si>
  <si>
    <t>Частка охоплених  соціальним страхуванням серед зайнятого населення,%</t>
  </si>
  <si>
    <t>Рівень зайнятості населення працездатного віку, %</t>
  </si>
  <si>
    <t>Додаткові дані (для розрахунку)</t>
  </si>
  <si>
    <t>Параметри - історія</t>
  </si>
  <si>
    <t>Середній розмір пенсії (на початок року), грн</t>
  </si>
  <si>
    <t>Ставка внеску до ПФ (роботодавець+працівник), %</t>
  </si>
  <si>
    <t>Дефіцит ПФ (з урахуванням непогашеної позички) у % до ВВП</t>
  </si>
  <si>
    <t>кінець грудня, minfin.com.ua</t>
  </si>
  <si>
    <t>у доларах</t>
  </si>
  <si>
    <t>курс долара на кінець грудня</t>
  </si>
  <si>
    <t>для чоловіків</t>
  </si>
  <si>
    <t>для жінок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</si>
</sst>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81"/>
      <name val="Tahoma"/>
      <family val="2"/>
      <charset val="204"/>
    </font>
    <font>
      <b/>
      <sz val="10"/>
      <color indexed="81"/>
      <name val="Tahoma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 indent="1"/>
    </xf>
    <xf numFmtId="164" fontId="0" fillId="0" borderId="1" xfId="0" applyNumberFormat="1" applyBorder="1"/>
    <xf numFmtId="164" fontId="0" fillId="0" borderId="0" xfId="0" applyNumberFormat="1"/>
    <xf numFmtId="0" fontId="0" fillId="0" borderId="1" xfId="0" applyBorder="1" applyAlignment="1">
      <alignment horizontal="right"/>
    </xf>
    <xf numFmtId="1" fontId="0" fillId="0" borderId="1" xfId="0" applyNumberFormat="1" applyBorder="1"/>
    <xf numFmtId="0" fontId="3" fillId="0" borderId="1" xfId="0" applyFont="1" applyBorder="1" applyAlignment="1">
      <alignment horizontal="left" indent="3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/>
    <xf numFmtId="0" fontId="0" fillId="0" borderId="1" xfId="0" applyBorder="1" applyAlignment="1">
      <alignment horizontal="left" wrapText="1" indent="1"/>
    </xf>
    <xf numFmtId="0" fontId="7" fillId="0" borderId="1" xfId="0" applyFont="1" applyBorder="1"/>
    <xf numFmtId="0" fontId="8" fillId="0" borderId="0" xfId="0" applyFont="1"/>
    <xf numFmtId="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/>
    <xf numFmtId="0" fontId="0" fillId="0" borderId="0" xfId="0" applyBorder="1"/>
    <xf numFmtId="1" fontId="0" fillId="0" borderId="0" xfId="0" applyNumberFormat="1"/>
    <xf numFmtId="0" fontId="7" fillId="0" borderId="1" xfId="0" applyFont="1" applyFill="1" applyBorder="1"/>
    <xf numFmtId="0" fontId="0" fillId="0" borderId="0" xfId="0" applyAlignment="1">
      <alignment wrapText="1"/>
    </xf>
    <xf numFmtId="0" fontId="3" fillId="0" borderId="0" xfId="0" applyFont="1"/>
    <xf numFmtId="0" fontId="0" fillId="0" borderId="1" xfId="0" applyBorder="1" applyAlignment="1">
      <alignment wrapText="1"/>
    </xf>
    <xf numFmtId="1" fontId="0" fillId="2" borderId="1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0" fontId="7" fillId="2" borderId="0" xfId="0" applyFont="1" applyFill="1" applyBorder="1"/>
    <xf numFmtId="0" fontId="3" fillId="2" borderId="1" xfId="0" applyFont="1" applyFill="1" applyBorder="1"/>
    <xf numFmtId="2" fontId="0" fillId="2" borderId="1" xfId="0" applyNumberFormat="1" applyFill="1" applyBorder="1"/>
    <xf numFmtId="0" fontId="3" fillId="2" borderId="0" xfId="0" applyFont="1" applyFill="1" applyBorder="1"/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right"/>
    </xf>
    <xf numFmtId="164" fontId="7" fillId="3" borderId="1" xfId="0" applyNumberFormat="1" applyFont="1" applyFill="1" applyBorder="1" applyAlignment="1">
      <alignment horizontal="right"/>
    </xf>
    <xf numFmtId="164" fontId="7" fillId="3" borderId="1" xfId="0" applyNumberFormat="1" applyFont="1" applyFill="1" applyBorder="1"/>
    <xf numFmtId="0" fontId="2" fillId="3" borderId="1" xfId="0" applyFont="1" applyFill="1" applyBorder="1"/>
    <xf numFmtId="0" fontId="7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Середня пенсія (у гривнях та доларах)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параметри_історія!$A$8</c:f>
              <c:strCache>
                <c:ptCount val="1"/>
                <c:pt idx="0">
                  <c:v>Середній розмір пенсії (на початок року), грн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параметри_історія!$B$2:$M$2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параметри_історія!$B$8:$M$8</c:f>
              <c:numCache>
                <c:formatCode>0</c:formatCode>
                <c:ptCount val="12"/>
                <c:pt idx="0">
                  <c:v>323.8</c:v>
                </c:pt>
                <c:pt idx="1">
                  <c:v>417.7</c:v>
                </c:pt>
                <c:pt idx="2">
                  <c:v>497.0</c:v>
                </c:pt>
                <c:pt idx="3">
                  <c:v>798.9</c:v>
                </c:pt>
                <c:pt idx="4">
                  <c:v>942.7</c:v>
                </c:pt>
                <c:pt idx="5">
                  <c:v>1039.6</c:v>
                </c:pt>
                <c:pt idx="6">
                  <c:v>1156.0</c:v>
                </c:pt>
                <c:pt idx="7">
                  <c:v>1252.4</c:v>
                </c:pt>
                <c:pt idx="8">
                  <c:v>1464.3</c:v>
                </c:pt>
                <c:pt idx="9">
                  <c:v>1521.6</c:v>
                </c:pt>
                <c:pt idx="10">
                  <c:v>1573.0</c:v>
                </c:pt>
                <c:pt idx="11">
                  <c:v>1690.3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параметри_історія!$A$10</c:f>
              <c:strCache>
                <c:ptCount val="1"/>
                <c:pt idx="0">
                  <c:v>у доларах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параметри_історія!$B$2:$M$2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параметри_історія!$B$10:$M$10</c:f>
              <c:numCache>
                <c:formatCode>0.00</c:formatCode>
                <c:ptCount val="12"/>
                <c:pt idx="0">
                  <c:v>61.0298552472859</c:v>
                </c:pt>
                <c:pt idx="1">
                  <c:v>82.71287128712872</c:v>
                </c:pt>
                <c:pt idx="2">
                  <c:v>98.41584158415841</c:v>
                </c:pt>
                <c:pt idx="3">
                  <c:v>158.1980198019802</c:v>
                </c:pt>
                <c:pt idx="4">
                  <c:v>122.4285714285714</c:v>
                </c:pt>
                <c:pt idx="5">
                  <c:v>130.4637008219865</c:v>
                </c:pt>
                <c:pt idx="6">
                  <c:v>145.2334288155184</c:v>
                </c:pt>
                <c:pt idx="7">
                  <c:v>156.7518179656307</c:v>
                </c:pt>
                <c:pt idx="8">
                  <c:v>183.1977980733141</c:v>
                </c:pt>
                <c:pt idx="9">
                  <c:v>190.3665707494057</c:v>
                </c:pt>
                <c:pt idx="10">
                  <c:v>99.75331189873738</c:v>
                </c:pt>
                <c:pt idx="11">
                  <c:v>73.60491192928215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769792"/>
        <c:axId val="649190192"/>
      </c:lineChart>
      <c:catAx>
        <c:axId val="62876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90192"/>
        <c:crosses val="autoZero"/>
        <c:auto val="1"/>
        <c:lblAlgn val="ctr"/>
        <c:lblOffset val="100"/>
        <c:noMultiLvlLbl val="0"/>
      </c:catAx>
      <c:valAx>
        <c:axId val="64919019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76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параметри_історія!$A$6</c:f>
              <c:strCache>
                <c:ptCount val="1"/>
                <c:pt idx="0">
                  <c:v>Частка населення, які сплачують внески до ПФ,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параметри_історія!$B$2:$M$2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параметри_історія!$B$6:$M$6</c:f>
              <c:numCache>
                <c:formatCode>0.0</c:formatCode>
                <c:ptCount val="12"/>
                <c:pt idx="0">
                  <c:v>53.529788510058</c:v>
                </c:pt>
                <c:pt idx="1">
                  <c:v>51.70763313837512</c:v>
                </c:pt>
                <c:pt idx="2">
                  <c:v>50.2473584136116</c:v>
                </c:pt>
                <c:pt idx="3">
                  <c:v>48.7522217145741</c:v>
                </c:pt>
                <c:pt idx="4">
                  <c:v>45.13951306500315</c:v>
                </c:pt>
                <c:pt idx="5">
                  <c:v>44.1488</c:v>
                </c:pt>
                <c:pt idx="6">
                  <c:v>46.39532641147928</c:v>
                </c:pt>
                <c:pt idx="7">
                  <c:v>45.02789603596509</c:v>
                </c:pt>
                <c:pt idx="8">
                  <c:v>45.22921300780994</c:v>
                </c:pt>
                <c:pt idx="9">
                  <c:v>41.925</c:v>
                </c:pt>
                <c:pt idx="10">
                  <c:v>40.761</c:v>
                </c:pt>
                <c:pt idx="11">
                  <c:v>40.698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462672"/>
        <c:axId val="649980672"/>
      </c:lineChart>
      <c:catAx>
        <c:axId val="6464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80672"/>
        <c:crosses val="autoZero"/>
        <c:auto val="1"/>
        <c:lblAlgn val="ctr"/>
        <c:lblOffset val="100"/>
        <c:noMultiLvlLbl val="0"/>
      </c:catAx>
      <c:valAx>
        <c:axId val="6499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6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параметри_історія!$A$7</c:f>
              <c:strCache>
                <c:ptCount val="1"/>
                <c:pt idx="0">
                  <c:v>Ставка внеску до ПФ (роботодавець+працівник),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параметри_історія!$B$2:$M$2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параметри_історія!$B$7:$M$7</c:f>
              <c:numCache>
                <c:formatCode>General</c:formatCode>
                <c:ptCount val="12"/>
                <c:pt idx="0">
                  <c:v>34.3</c:v>
                </c:pt>
                <c:pt idx="1">
                  <c:v>33.8</c:v>
                </c:pt>
                <c:pt idx="2">
                  <c:v>35.2</c:v>
                </c:pt>
                <c:pt idx="3">
                  <c:v>35.2</c:v>
                </c:pt>
                <c:pt idx="4">
                  <c:v>35.2</c:v>
                </c:pt>
                <c:pt idx="5">
                  <c:v>35.2</c:v>
                </c:pt>
                <c:pt idx="6">
                  <c:v>35.2</c:v>
                </c:pt>
                <c:pt idx="7">
                  <c:v>35.2</c:v>
                </c:pt>
                <c:pt idx="8" formatCode="0.0">
                  <c:v>37.5</c:v>
                </c:pt>
                <c:pt idx="9" formatCode="0.0">
                  <c:v>38.8</c:v>
                </c:pt>
                <c:pt idx="10" formatCode="0.0">
                  <c:v>35.5</c:v>
                </c:pt>
                <c:pt idx="11" formatCode="0.0">
                  <c:v>17.5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088640"/>
        <c:axId val="674379008"/>
      </c:lineChart>
      <c:catAx>
        <c:axId val="67108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79008"/>
        <c:crosses val="autoZero"/>
        <c:auto val="1"/>
        <c:lblAlgn val="ctr"/>
        <c:lblOffset val="100"/>
        <c:noMultiLvlLbl val="0"/>
      </c:catAx>
      <c:valAx>
        <c:axId val="6743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8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Пенс. вік (окремо по статях)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параметри_історія!$A$4</c:f>
              <c:strCache>
                <c:ptCount val="1"/>
                <c:pt idx="0">
                  <c:v>для чоловіків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параметри_історія!$B$2:$M$2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параметри_історія!$B$4:$M$4</c:f>
              <c:numCache>
                <c:formatCode>0</c:formatCode>
                <c:ptCount val="12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  <c:pt idx="11">
                  <c:v>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параметри_історія!$A$5</c:f>
              <c:strCache>
                <c:ptCount val="1"/>
                <c:pt idx="0">
                  <c:v>для жінок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параметри_історія!$B$2:$M$2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параметри_історія!$B$5:$M$5</c:f>
              <c:numCache>
                <c:formatCode>0</c:formatCode>
                <c:ptCount val="12"/>
                <c:pt idx="0">
                  <c:v>55.0</c:v>
                </c:pt>
                <c:pt idx="1">
                  <c:v>55.0</c:v>
                </c:pt>
                <c:pt idx="2">
                  <c:v>55.0</c:v>
                </c:pt>
                <c:pt idx="3">
                  <c:v>55.0</c:v>
                </c:pt>
                <c:pt idx="4">
                  <c:v>55.0</c:v>
                </c:pt>
                <c:pt idx="5">
                  <c:v>55.0</c:v>
                </c:pt>
                <c:pt idx="6">
                  <c:v>55.0</c:v>
                </c:pt>
                <c:pt idx="7" formatCode="0.0">
                  <c:v>55.5</c:v>
                </c:pt>
                <c:pt idx="8">
                  <c:v>56.0</c:v>
                </c:pt>
                <c:pt idx="9" formatCode="0.0">
                  <c:v>56.5</c:v>
                </c:pt>
                <c:pt idx="10">
                  <c:v>57.0</c:v>
                </c:pt>
                <c:pt idx="11" formatCode="0.0">
                  <c:v>57.5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56288"/>
        <c:axId val="674658608"/>
      </c:lineChart>
      <c:catAx>
        <c:axId val="67465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58608"/>
        <c:crosses val="autoZero"/>
        <c:auto val="1"/>
        <c:lblAlgn val="ctr"/>
        <c:lblOffset val="100"/>
        <c:noMultiLvlLbl val="0"/>
      </c:catAx>
      <c:valAx>
        <c:axId val="6746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5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638451</xdr:colOff>
      <xdr:row>17</xdr:row>
      <xdr:rowOff>15391</xdr:rowOff>
    </xdr:from>
    <xdr:to>
      <xdr:col>16</xdr:col>
      <xdr:colOff>662609</xdr:colOff>
      <xdr:row>32</xdr:row>
      <xdr:rowOff>41414</xdr:rowOff>
    </xdr:to>
    <xdr:graphicFrame macro="">
      <xdr:nvGraphicFramePr>
        <xdr:cNvPr id="4" name="Діагра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319157</xdr:colOff>
      <xdr:row>17</xdr:row>
      <xdr:rowOff>4693</xdr:rowOff>
    </xdr:from>
    <xdr:to>
      <xdr:col>10</xdr:col>
      <xdr:colOff>621196</xdr:colOff>
      <xdr:row>30</xdr:row>
      <xdr:rowOff>96630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82828</xdr:colOff>
      <xdr:row>17</xdr:row>
      <xdr:rowOff>4693</xdr:rowOff>
    </xdr:from>
    <xdr:to>
      <xdr:col>6</xdr:col>
      <xdr:colOff>303697</xdr:colOff>
      <xdr:row>30</xdr:row>
      <xdr:rowOff>41413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5525</xdr:colOff>
      <xdr:row>17</xdr:row>
      <xdr:rowOff>1933</xdr:rowOff>
    </xdr:from>
    <xdr:to>
      <xdr:col>2</xdr:col>
      <xdr:colOff>77308</xdr:colOff>
      <xdr:row>31</xdr:row>
      <xdr:rowOff>39481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6"/>
  <sheetViews>
    <sheetView tabSelected="1" zoomScale="125" workbookViewId="0">
      <selection activeCell="F8" sqref="F8"/>
    </sheetView>
  </sheetViews>
  <sheetFormatPr baseColWidth="10" defaultColWidth="8.83203125" defaultRowHeight="15" x14ac:dyDescent="0.2"/>
  <cols>
    <col min="1" max="1" width="36.33203125" customWidth="1"/>
    <col min="2" max="8" width="5.5" bestFit="1" customWidth="1"/>
    <col min="9" max="14" width="6.5" bestFit="1" customWidth="1"/>
  </cols>
  <sheetData>
    <row r="1" spans="1:16" x14ac:dyDescent="0.2">
      <c r="A1" s="1" t="s">
        <v>2</v>
      </c>
    </row>
    <row r="2" spans="1:16" x14ac:dyDescent="0.2">
      <c r="A2" s="1"/>
    </row>
    <row r="3" spans="1:16" x14ac:dyDescent="0.2">
      <c r="A3" s="37" t="s">
        <v>1</v>
      </c>
      <c r="B3" s="38">
        <v>2003</v>
      </c>
      <c r="C3" s="38">
        <v>2004</v>
      </c>
      <c r="D3" s="38">
        <v>2005</v>
      </c>
      <c r="E3" s="38">
        <v>2006</v>
      </c>
      <c r="F3" s="38">
        <v>2007</v>
      </c>
      <c r="G3" s="38">
        <v>2008</v>
      </c>
      <c r="H3" s="38">
        <v>2009</v>
      </c>
      <c r="I3" s="38">
        <v>2010</v>
      </c>
      <c r="J3" s="38">
        <v>2011</v>
      </c>
      <c r="K3" s="38">
        <v>2012</v>
      </c>
      <c r="L3" s="38">
        <v>2013</v>
      </c>
      <c r="M3" s="38">
        <v>2014</v>
      </c>
      <c r="N3" s="38">
        <v>2015</v>
      </c>
      <c r="O3" s="34" t="s">
        <v>9</v>
      </c>
      <c r="P3" s="34" t="s">
        <v>13</v>
      </c>
    </row>
    <row r="4" spans="1:16" x14ac:dyDescent="0.2">
      <c r="A4" s="3" t="s">
        <v>3</v>
      </c>
      <c r="B4" s="5">
        <v>24.958457902999999</v>
      </c>
      <c r="C4" s="5">
        <v>37.535563658000001</v>
      </c>
      <c r="D4" s="5">
        <v>65.733281333999997</v>
      </c>
      <c r="E4" s="5">
        <v>72.197077136999994</v>
      </c>
      <c r="F4" s="5">
        <v>103.793269408</v>
      </c>
      <c r="G4" s="5">
        <v>149.519578822</v>
      </c>
      <c r="H4" s="5">
        <v>165.437939777</v>
      </c>
      <c r="I4" s="5">
        <v>191.44576071100002</v>
      </c>
      <c r="J4" s="5">
        <v>209.909515911</v>
      </c>
      <c r="K4" s="5">
        <v>234.51689999999999</v>
      </c>
      <c r="L4" s="5">
        <v>250.539305482</v>
      </c>
      <c r="M4" s="5">
        <v>242.84065223499999</v>
      </c>
      <c r="N4" s="5">
        <v>264.73200000000003</v>
      </c>
      <c r="O4" s="5">
        <v>256.83223099999998</v>
      </c>
      <c r="P4" s="5">
        <v>283.2</v>
      </c>
    </row>
    <row r="5" spans="1:16" x14ac:dyDescent="0.2">
      <c r="A5" s="4" t="s">
        <v>4</v>
      </c>
      <c r="B5" s="5">
        <v>22.592724404999998</v>
      </c>
      <c r="C5" s="5">
        <v>30.989007118</v>
      </c>
      <c r="D5" s="5">
        <v>41.889387438999997</v>
      </c>
      <c r="E5" s="5">
        <v>53.478245991000001</v>
      </c>
      <c r="F5" s="5">
        <v>74.358633802</v>
      </c>
      <c r="G5" s="5">
        <v>100.02178164</v>
      </c>
      <c r="H5" s="5">
        <v>97.559370220999995</v>
      </c>
      <c r="I5" s="5">
        <v>115.87481233699999</v>
      </c>
      <c r="J5" s="5">
        <v>135.56529356300001</v>
      </c>
      <c r="K5" s="5">
        <v>153.80000000000001</v>
      </c>
      <c r="L5" s="5">
        <v>162.56099937499999</v>
      </c>
      <c r="M5" s="5">
        <v>159.47309076299999</v>
      </c>
      <c r="N5" s="5">
        <v>165.36689999999999</v>
      </c>
      <c r="O5" s="2">
        <v>105.4</v>
      </c>
      <c r="P5" s="7" t="s">
        <v>14</v>
      </c>
    </row>
    <row r="6" spans="1:16" x14ac:dyDescent="0.2">
      <c r="A6" s="4" t="s">
        <v>5</v>
      </c>
      <c r="B6" s="5">
        <v>1.9578653829999999</v>
      </c>
      <c r="C6" s="5">
        <v>5.9948804689999999</v>
      </c>
      <c r="D6" s="5">
        <v>22.606657158000001</v>
      </c>
      <c r="E6" s="5">
        <v>17.262964799999999</v>
      </c>
      <c r="F6" s="5">
        <v>25.618498056</v>
      </c>
      <c r="G6" s="5">
        <v>41.423744599999999</v>
      </c>
      <c r="H6" s="5">
        <v>48.539023735999997</v>
      </c>
      <c r="I6" s="5">
        <v>64.086500106000003</v>
      </c>
      <c r="J6" s="5">
        <v>58.317154299999999</v>
      </c>
      <c r="K6" s="5">
        <v>64.494100000000003</v>
      </c>
      <c r="L6" s="5">
        <v>83.233565999999996</v>
      </c>
      <c r="M6" s="5">
        <v>75.813859733000001</v>
      </c>
      <c r="N6" s="5">
        <v>94.811599999999999</v>
      </c>
      <c r="O6" s="2">
        <v>145.4</v>
      </c>
      <c r="P6" s="2">
        <v>141.30000000000001</v>
      </c>
    </row>
    <row r="7" spans="1:16" x14ac:dyDescent="0.2">
      <c r="A7" s="9" t="s">
        <v>6</v>
      </c>
      <c r="B7" s="7" t="s">
        <v>0</v>
      </c>
      <c r="C7" s="7" t="s">
        <v>0</v>
      </c>
      <c r="D7" s="5">
        <v>16.344689800000001</v>
      </c>
      <c r="E7" s="5">
        <v>7.3</v>
      </c>
      <c r="F7" s="7">
        <v>0</v>
      </c>
      <c r="G7" s="7">
        <v>0</v>
      </c>
      <c r="H7" s="7">
        <v>0</v>
      </c>
      <c r="I7" s="5">
        <v>26.595703799999999</v>
      </c>
      <c r="J7" s="5">
        <v>17.755053799999999</v>
      </c>
      <c r="K7" s="5">
        <v>15.3239</v>
      </c>
      <c r="L7" s="5">
        <v>21.763797700000001</v>
      </c>
      <c r="M7" s="5">
        <v>14.683226532999999</v>
      </c>
      <c r="N7" s="5">
        <v>31.8</v>
      </c>
      <c r="O7" s="2">
        <v>88.100000000000009</v>
      </c>
      <c r="P7" s="2">
        <v>71.7</v>
      </c>
    </row>
    <row r="8" spans="1:16" ht="30" x14ac:dyDescent="0.2">
      <c r="A8" s="10" t="s">
        <v>7</v>
      </c>
      <c r="B8" s="7" t="s">
        <v>0</v>
      </c>
      <c r="C8" s="7" t="s">
        <v>0</v>
      </c>
      <c r="D8" s="7" t="s">
        <v>0</v>
      </c>
      <c r="E8" s="7" t="s">
        <v>0</v>
      </c>
      <c r="F8" s="5">
        <v>2.4134900880000001</v>
      </c>
      <c r="G8" s="5">
        <v>6.0314350220000001</v>
      </c>
      <c r="H8" s="5">
        <v>16.035689518000002</v>
      </c>
      <c r="I8" s="5">
        <v>7.8805462220000004</v>
      </c>
      <c r="J8" s="5">
        <v>12.355924407</v>
      </c>
      <c r="K8" s="5">
        <v>11.8851</v>
      </c>
      <c r="L8" s="5">
        <v>0.31090799499999999</v>
      </c>
      <c r="M8" s="5">
        <v>0.96894423200000002</v>
      </c>
      <c r="N8" s="8">
        <v>0</v>
      </c>
      <c r="O8" s="2">
        <v>0</v>
      </c>
      <c r="P8" s="2">
        <v>0</v>
      </c>
    </row>
    <row r="9" spans="1:16" s="12" customFormat="1" ht="45" x14ac:dyDescent="0.2">
      <c r="A9" s="33" t="s">
        <v>8</v>
      </c>
      <c r="B9" s="34" t="s">
        <v>0</v>
      </c>
      <c r="C9" s="34" t="s">
        <v>0</v>
      </c>
      <c r="D9" s="35">
        <f>D7</f>
        <v>16.344689800000001</v>
      </c>
      <c r="E9" s="35">
        <f>E7</f>
        <v>7.3</v>
      </c>
      <c r="F9" s="36">
        <f>F7+F8</f>
        <v>2.4134900880000001</v>
      </c>
      <c r="G9" s="36">
        <f t="shared" ref="G9:N9" si="0">G7+G8</f>
        <v>6.0314350220000001</v>
      </c>
      <c r="H9" s="36">
        <f t="shared" si="0"/>
        <v>16.035689518000002</v>
      </c>
      <c r="I9" s="36">
        <f t="shared" si="0"/>
        <v>34.476250022000002</v>
      </c>
      <c r="J9" s="36">
        <f t="shared" si="0"/>
        <v>30.110978206999999</v>
      </c>
      <c r="K9" s="36">
        <f t="shared" si="0"/>
        <v>27.209</v>
      </c>
      <c r="L9" s="36">
        <f t="shared" si="0"/>
        <v>22.074705695000002</v>
      </c>
      <c r="M9" s="36">
        <f t="shared" si="0"/>
        <v>15.652170764999999</v>
      </c>
      <c r="N9" s="36">
        <f t="shared" si="0"/>
        <v>31.8</v>
      </c>
      <c r="O9" s="36">
        <f>O7+O8</f>
        <v>88.100000000000009</v>
      </c>
      <c r="P9" s="36">
        <f>P7+P8</f>
        <v>71.7</v>
      </c>
    </row>
    <row r="10" spans="1:16" s="12" customFormat="1" x14ac:dyDescent="0.2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 spans="1:16" x14ac:dyDescent="0.2">
      <c r="A11" s="3" t="s">
        <v>10</v>
      </c>
      <c r="B11" s="5">
        <v>24.452651408000001</v>
      </c>
      <c r="C11" s="5">
        <v>39.245714968000001</v>
      </c>
      <c r="D11" s="5">
        <v>64.064904218999999</v>
      </c>
      <c r="E11" s="5">
        <v>74.007459948999994</v>
      </c>
      <c r="F11" s="5">
        <v>99.940463981999997</v>
      </c>
      <c r="G11" s="5">
        <v>150.349118342</v>
      </c>
      <c r="H11" s="5">
        <v>165.72934992099999</v>
      </c>
      <c r="I11" s="5">
        <v>191.47273317899999</v>
      </c>
      <c r="J11" s="5">
        <v>210.71439615599999</v>
      </c>
      <c r="K11" s="5">
        <v>233.69590514800001</v>
      </c>
      <c r="L11" s="5">
        <v>250.34997717900001</v>
      </c>
      <c r="M11" s="5">
        <v>243.477926854</v>
      </c>
      <c r="N11" s="5">
        <v>265.65519999999998</v>
      </c>
      <c r="O11" s="2">
        <v>256.89999999999998</v>
      </c>
      <c r="P11" s="5">
        <v>285</v>
      </c>
    </row>
    <row r="12" spans="1:16" x14ac:dyDescent="0.2">
      <c r="A12" s="4" t="s">
        <v>11</v>
      </c>
      <c r="B12" s="5">
        <v>20.673652016999998</v>
      </c>
      <c r="C12" s="5">
        <v>31.235660014</v>
      </c>
      <c r="D12" s="5">
        <v>55.778786379000003</v>
      </c>
      <c r="E12" s="5">
        <v>61.886989968000002</v>
      </c>
      <c r="F12" s="5">
        <v>75.521278133999999</v>
      </c>
      <c r="G12" s="5">
        <v>112.48265807200001</v>
      </c>
      <c r="H12" s="5">
        <v>129.25089674700001</v>
      </c>
      <c r="I12" s="5">
        <v>152.351553782</v>
      </c>
      <c r="J12" s="5">
        <v>161.30226776000001</v>
      </c>
      <c r="K12" s="5">
        <v>188.701845437</v>
      </c>
      <c r="L12" s="5">
        <v>196.57128558100001</v>
      </c>
      <c r="M12" s="5">
        <v>189.784530217</v>
      </c>
      <c r="N12" s="5">
        <v>208.03953300000001</v>
      </c>
      <c r="O12" s="2">
        <v>196.79999999999998</v>
      </c>
      <c r="P12" s="7" t="s">
        <v>14</v>
      </c>
    </row>
    <row r="13" spans="1:16" ht="28.25" customHeight="1" x14ac:dyDescent="0.2">
      <c r="A13" s="13" t="s">
        <v>12</v>
      </c>
      <c r="B13" s="5">
        <v>3.1603783779999999</v>
      </c>
      <c r="C13" s="5">
        <v>4.0151158760000003</v>
      </c>
      <c r="D13" s="5">
        <v>7.4020472670000004</v>
      </c>
      <c r="E13" s="5">
        <v>10.886631627</v>
      </c>
      <c r="F13" s="5">
        <v>22.904962296000001</v>
      </c>
      <c r="G13" s="5">
        <v>33.277156206000001</v>
      </c>
      <c r="H13" s="5">
        <v>33.699154571000001</v>
      </c>
      <c r="I13" s="5">
        <v>36.766165929000003</v>
      </c>
      <c r="J13" s="5">
        <v>46.971896846999996</v>
      </c>
      <c r="K13" s="5">
        <v>42.351882705000001</v>
      </c>
      <c r="L13" s="5">
        <v>51.007794775999997</v>
      </c>
      <c r="M13" s="5">
        <v>51.187761273</v>
      </c>
      <c r="N13" s="5">
        <v>54.901224999999997</v>
      </c>
      <c r="O13" s="2">
        <v>57.3</v>
      </c>
      <c r="P13" s="7" t="s">
        <v>14</v>
      </c>
    </row>
    <row r="14" spans="1:16" x14ac:dyDescent="0.2">
      <c r="G14" s="6"/>
      <c r="H14" s="6"/>
    </row>
    <row r="15" spans="1:16" x14ac:dyDescent="0.2">
      <c r="A15" s="14" t="s">
        <v>15</v>
      </c>
      <c r="B15" s="5">
        <v>277.35500000000002</v>
      </c>
      <c r="C15" s="5">
        <v>357.54399999999998</v>
      </c>
      <c r="D15" s="5">
        <v>457.32499999999999</v>
      </c>
      <c r="E15" s="5">
        <v>565.01800000000003</v>
      </c>
      <c r="F15" s="5">
        <v>751.10599999999999</v>
      </c>
      <c r="G15" s="5">
        <v>990.81899999999996</v>
      </c>
      <c r="H15" s="5">
        <v>947.04200000000003</v>
      </c>
      <c r="I15" s="5">
        <v>1120.585</v>
      </c>
      <c r="J15" s="5">
        <v>1349.1780000000001</v>
      </c>
      <c r="K15" s="5">
        <v>1459.096</v>
      </c>
      <c r="L15" s="5">
        <v>1522.6569999999999</v>
      </c>
      <c r="M15" s="5">
        <v>1586.915</v>
      </c>
      <c r="N15" s="5">
        <v>1979.4580000000001</v>
      </c>
      <c r="O15" s="5">
        <v>2279</v>
      </c>
      <c r="P15" s="5">
        <v>2580</v>
      </c>
    </row>
    <row r="16" spans="1:16" ht="30" x14ac:dyDescent="0.2">
      <c r="A16" s="11" t="s">
        <v>30</v>
      </c>
      <c r="B16" s="7" t="s">
        <v>0</v>
      </c>
      <c r="C16" s="7" t="s">
        <v>0</v>
      </c>
      <c r="D16" s="5">
        <f>D9/D15*100</f>
        <v>3.573976887333953</v>
      </c>
      <c r="E16" s="5">
        <f t="shared" ref="E16:P16" si="1">E9/E15*100</f>
        <v>1.2919942373517301</v>
      </c>
      <c r="F16" s="5">
        <f t="shared" si="1"/>
        <v>0.3213248313819887</v>
      </c>
      <c r="G16" s="5">
        <f t="shared" si="1"/>
        <v>0.60873227320025147</v>
      </c>
      <c r="H16" s="5">
        <f t="shared" si="1"/>
        <v>1.6932395308761388</v>
      </c>
      <c r="I16" s="5">
        <f t="shared" si="1"/>
        <v>3.0766296195290854</v>
      </c>
      <c r="J16" s="5">
        <f t="shared" si="1"/>
        <v>2.231801749435582</v>
      </c>
      <c r="K16" s="5">
        <f t="shared" si="1"/>
        <v>1.8647847708444132</v>
      </c>
      <c r="L16" s="5">
        <f t="shared" si="1"/>
        <v>1.4497490698824491</v>
      </c>
      <c r="M16" s="5">
        <f t="shared" si="1"/>
        <v>0.98632697813052372</v>
      </c>
      <c r="N16" s="5">
        <f t="shared" si="1"/>
        <v>1.606500365251498</v>
      </c>
      <c r="O16" s="5">
        <f t="shared" si="1"/>
        <v>3.8657305835892943</v>
      </c>
      <c r="P16" s="5">
        <f t="shared" si="1"/>
        <v>2.779069767441861</v>
      </c>
    </row>
  </sheetData>
  <mergeCells count="1">
    <mergeCell ref="A10:P10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5"/>
  <sheetViews>
    <sheetView zoomScale="92" workbookViewId="0">
      <selection activeCell="L5" sqref="L5"/>
    </sheetView>
  </sheetViews>
  <sheetFormatPr baseColWidth="10" defaultColWidth="8.83203125" defaultRowHeight="15" x14ac:dyDescent="0.2"/>
  <cols>
    <col min="1" max="1" width="48.5" customWidth="1"/>
    <col min="2" max="2" width="10.5" bestFit="1" customWidth="1"/>
    <col min="3" max="3" width="15" customWidth="1"/>
    <col min="4" max="4" width="10.5" bestFit="1" customWidth="1"/>
    <col min="5" max="8" width="11.5" bestFit="1" customWidth="1"/>
    <col min="9" max="12" width="9.83203125" customWidth="1"/>
    <col min="13" max="13" width="13.5" customWidth="1"/>
  </cols>
  <sheetData>
    <row r="1" spans="1:14" ht="19" x14ac:dyDescent="0.25">
      <c r="A1" s="15" t="s">
        <v>27</v>
      </c>
    </row>
    <row r="2" spans="1:14" ht="15" customHeight="1" x14ac:dyDescent="0.2">
      <c r="A2" s="17"/>
      <c r="B2" s="2">
        <v>2005</v>
      </c>
      <c r="C2" s="2">
        <f>B2+1</f>
        <v>2006</v>
      </c>
      <c r="D2" s="2">
        <f t="shared" ref="D2:M2" si="0">C2+1</f>
        <v>2007</v>
      </c>
      <c r="E2" s="2">
        <f t="shared" si="0"/>
        <v>2008</v>
      </c>
      <c r="F2" s="2">
        <f t="shared" si="0"/>
        <v>2009</v>
      </c>
      <c r="G2" s="2">
        <f t="shared" si="0"/>
        <v>2010</v>
      </c>
      <c r="H2" s="2">
        <f t="shared" si="0"/>
        <v>2011</v>
      </c>
      <c r="I2" s="2">
        <f t="shared" si="0"/>
        <v>2012</v>
      </c>
      <c r="J2" s="2">
        <f t="shared" si="0"/>
        <v>2013</v>
      </c>
      <c r="K2" s="2">
        <f t="shared" si="0"/>
        <v>2014</v>
      </c>
      <c r="L2" s="2">
        <f t="shared" si="0"/>
        <v>2015</v>
      </c>
      <c r="M2" s="2">
        <f t="shared" si="0"/>
        <v>2016</v>
      </c>
    </row>
    <row r="3" spans="1:14" x14ac:dyDescent="0.2">
      <c r="A3" s="14" t="s">
        <v>16</v>
      </c>
      <c r="B3" s="16" t="s">
        <v>18</v>
      </c>
      <c r="C3" s="16" t="s">
        <v>18</v>
      </c>
      <c r="D3" s="16" t="s">
        <v>18</v>
      </c>
      <c r="E3" s="16" t="s">
        <v>18</v>
      </c>
      <c r="F3" s="16" t="s">
        <v>18</v>
      </c>
      <c r="G3" s="16" t="s">
        <v>18</v>
      </c>
      <c r="H3" s="16" t="s">
        <v>18</v>
      </c>
      <c r="I3" s="16" t="s">
        <v>19</v>
      </c>
      <c r="J3" s="16" t="s">
        <v>20</v>
      </c>
      <c r="K3" s="16" t="s">
        <v>21</v>
      </c>
      <c r="L3" s="16" t="s">
        <v>22</v>
      </c>
      <c r="M3" s="16" t="s">
        <v>23</v>
      </c>
    </row>
    <row r="4" spans="1:14" x14ac:dyDescent="0.2">
      <c r="A4" s="28" t="s">
        <v>34</v>
      </c>
      <c r="B4" s="25">
        <v>60</v>
      </c>
      <c r="C4" s="25">
        <v>60</v>
      </c>
      <c r="D4" s="25">
        <v>60</v>
      </c>
      <c r="E4" s="25">
        <v>60</v>
      </c>
      <c r="F4" s="25">
        <v>60</v>
      </c>
      <c r="G4" s="25">
        <v>60</v>
      </c>
      <c r="H4" s="25">
        <v>60</v>
      </c>
      <c r="I4" s="25">
        <v>60</v>
      </c>
      <c r="J4" s="25">
        <v>60</v>
      </c>
      <c r="K4" s="25">
        <v>60</v>
      </c>
      <c r="L4" s="25">
        <v>60</v>
      </c>
      <c r="M4" s="25">
        <v>60</v>
      </c>
    </row>
    <row r="5" spans="1:14" x14ac:dyDescent="0.2">
      <c r="A5" s="28" t="s">
        <v>35</v>
      </c>
      <c r="B5" s="25">
        <v>55</v>
      </c>
      <c r="C5" s="25">
        <v>55</v>
      </c>
      <c r="D5" s="25">
        <v>55</v>
      </c>
      <c r="E5" s="25">
        <v>55</v>
      </c>
      <c r="F5" s="25">
        <v>55</v>
      </c>
      <c r="G5" s="25">
        <v>55</v>
      </c>
      <c r="H5" s="25">
        <v>55</v>
      </c>
      <c r="I5" s="26">
        <v>55.5</v>
      </c>
      <c r="J5" s="25">
        <v>56</v>
      </c>
      <c r="K5" s="26">
        <v>56.5</v>
      </c>
      <c r="L5" s="25">
        <v>57</v>
      </c>
      <c r="M5" s="26">
        <v>57.5</v>
      </c>
    </row>
    <row r="6" spans="1:14" x14ac:dyDescent="0.2">
      <c r="A6" s="14" t="s">
        <v>17</v>
      </c>
      <c r="B6" s="5">
        <f>B14*B15/100</f>
        <v>53.52978851005799</v>
      </c>
      <c r="C6" s="5">
        <f t="shared" ref="C6:M6" si="1">C14*C15/100</f>
        <v>51.707633138375122</v>
      </c>
      <c r="D6" s="5">
        <f t="shared" si="1"/>
        <v>50.2473584136116</v>
      </c>
      <c r="E6" s="5">
        <f t="shared" si="1"/>
        <v>48.752221714574091</v>
      </c>
      <c r="F6" s="5">
        <f t="shared" si="1"/>
        <v>45.13951306500315</v>
      </c>
      <c r="G6" s="5">
        <f t="shared" si="1"/>
        <v>44.148799999999994</v>
      </c>
      <c r="H6" s="5">
        <f t="shared" si="1"/>
        <v>46.395326411479282</v>
      </c>
      <c r="I6" s="5">
        <f t="shared" si="1"/>
        <v>45.027896035965085</v>
      </c>
      <c r="J6" s="5">
        <f t="shared" si="1"/>
        <v>45.229213007809946</v>
      </c>
      <c r="K6" s="5">
        <f t="shared" si="1"/>
        <v>41.924999999999997</v>
      </c>
      <c r="L6" s="5">
        <f t="shared" si="1"/>
        <v>40.761000000000003</v>
      </c>
      <c r="M6" s="5">
        <f t="shared" si="1"/>
        <v>40.698</v>
      </c>
    </row>
    <row r="7" spans="1:14" x14ac:dyDescent="0.2">
      <c r="A7" s="14" t="s">
        <v>29</v>
      </c>
      <c r="B7" s="2">
        <v>34.299999999999997</v>
      </c>
      <c r="C7" s="2">
        <v>33.799999999999997</v>
      </c>
      <c r="D7" s="2">
        <v>35.200000000000003</v>
      </c>
      <c r="E7" s="2">
        <v>35.200000000000003</v>
      </c>
      <c r="F7" s="2">
        <v>35.200000000000003</v>
      </c>
      <c r="G7" s="2">
        <v>35.200000000000003</v>
      </c>
      <c r="H7" s="2">
        <v>35.200000000000003</v>
      </c>
      <c r="I7" s="2">
        <v>35.200000000000003</v>
      </c>
      <c r="J7" s="5">
        <v>37.5</v>
      </c>
      <c r="K7" s="5">
        <v>38.799999999999997</v>
      </c>
      <c r="L7" s="5">
        <v>35.5</v>
      </c>
      <c r="M7" s="5">
        <v>17.5</v>
      </c>
    </row>
    <row r="8" spans="1:14" x14ac:dyDescent="0.2">
      <c r="A8" s="14" t="s">
        <v>28</v>
      </c>
      <c r="B8" s="8">
        <v>323.8</v>
      </c>
      <c r="C8" s="8">
        <v>417.7</v>
      </c>
      <c r="D8" s="8">
        <v>497</v>
      </c>
      <c r="E8" s="8">
        <v>798.9</v>
      </c>
      <c r="F8" s="8">
        <v>942.7</v>
      </c>
      <c r="G8" s="8">
        <v>1039.5999999999999</v>
      </c>
      <c r="H8" s="8">
        <v>1156</v>
      </c>
      <c r="I8" s="8">
        <v>1252.4000000000001</v>
      </c>
      <c r="J8" s="8">
        <v>1464.3</v>
      </c>
      <c r="K8" s="8">
        <v>1521.6</v>
      </c>
      <c r="L8" s="8">
        <v>1573</v>
      </c>
      <c r="M8" s="8">
        <v>1690.3</v>
      </c>
      <c r="N8" s="20"/>
    </row>
    <row r="9" spans="1:14" x14ac:dyDescent="0.2">
      <c r="A9" s="27"/>
      <c r="B9" s="28">
        <v>5.3055999999999992</v>
      </c>
      <c r="C9" s="28">
        <v>5.05</v>
      </c>
      <c r="D9" s="28">
        <v>5.05</v>
      </c>
      <c r="E9" s="28">
        <v>5.05</v>
      </c>
      <c r="F9" s="28">
        <v>7.7</v>
      </c>
      <c r="G9" s="28">
        <v>7.9685000000000006</v>
      </c>
      <c r="H9" s="28">
        <v>7.9596</v>
      </c>
      <c r="I9" s="28">
        <v>7.9897</v>
      </c>
      <c r="J9" s="28">
        <v>7.9929999999999994</v>
      </c>
      <c r="K9" s="28">
        <v>7.9929999999999994</v>
      </c>
      <c r="L9" s="28">
        <v>15.7689</v>
      </c>
      <c r="M9" s="28">
        <v>22.964499999999997</v>
      </c>
      <c r="N9" s="23" t="s">
        <v>33</v>
      </c>
    </row>
    <row r="10" spans="1:14" x14ac:dyDescent="0.2">
      <c r="A10" s="30" t="s">
        <v>32</v>
      </c>
      <c r="B10" s="29">
        <f>B8/B9</f>
        <v>61.029855247285894</v>
      </c>
      <c r="C10" s="29">
        <f t="shared" ref="C10:M10" si="2">C8/C9</f>
        <v>82.712871287128721</v>
      </c>
      <c r="D10" s="29">
        <f t="shared" si="2"/>
        <v>98.415841584158414</v>
      </c>
      <c r="E10" s="29">
        <f t="shared" si="2"/>
        <v>158.19801980198019</v>
      </c>
      <c r="F10" s="29">
        <f t="shared" si="2"/>
        <v>122.42857142857143</v>
      </c>
      <c r="G10" s="29">
        <f t="shared" si="2"/>
        <v>130.46370082198655</v>
      </c>
      <c r="H10" s="29">
        <f t="shared" si="2"/>
        <v>145.23342881551838</v>
      </c>
      <c r="I10" s="29">
        <f t="shared" si="2"/>
        <v>156.75181796563075</v>
      </c>
      <c r="J10" s="29">
        <f t="shared" si="2"/>
        <v>183.19779807331415</v>
      </c>
      <c r="K10" s="29">
        <f t="shared" si="2"/>
        <v>190.36657074940572</v>
      </c>
      <c r="L10" s="29">
        <f t="shared" si="2"/>
        <v>99.75331189873738</v>
      </c>
      <c r="M10" s="29">
        <f t="shared" si="2"/>
        <v>73.604911929282153</v>
      </c>
      <c r="N10" t="s">
        <v>32</v>
      </c>
    </row>
    <row r="11" spans="1:14" x14ac:dyDescent="0.2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3" spans="1:14" ht="15" customHeight="1" x14ac:dyDescent="0.2">
      <c r="A13" s="21" t="s">
        <v>26</v>
      </c>
      <c r="B13" s="2">
        <v>2005</v>
      </c>
      <c r="C13" s="2">
        <f>B13+1</f>
        <v>2006</v>
      </c>
      <c r="D13" s="2">
        <f t="shared" ref="D13:M13" si="3">C13+1</f>
        <v>2007</v>
      </c>
      <c r="E13" s="2">
        <f t="shared" si="3"/>
        <v>2008</v>
      </c>
      <c r="F13" s="2">
        <f t="shared" si="3"/>
        <v>2009</v>
      </c>
      <c r="G13" s="2">
        <f t="shared" si="3"/>
        <v>2010</v>
      </c>
      <c r="H13" s="2">
        <f t="shared" si="3"/>
        <v>2011</v>
      </c>
      <c r="I13" s="2">
        <f t="shared" si="3"/>
        <v>2012</v>
      </c>
      <c r="J13" s="2">
        <f t="shared" si="3"/>
        <v>2013</v>
      </c>
      <c r="K13" s="2">
        <f t="shared" si="3"/>
        <v>2014</v>
      </c>
      <c r="L13" s="2">
        <f t="shared" si="3"/>
        <v>2015</v>
      </c>
      <c r="M13" s="2">
        <f t="shared" si="3"/>
        <v>2016</v>
      </c>
    </row>
    <row r="14" spans="1:14" ht="30" x14ac:dyDescent="0.2">
      <c r="A14" s="24" t="s">
        <v>24</v>
      </c>
      <c r="B14" s="5">
        <v>81.849829526082544</v>
      </c>
      <c r="C14" s="5">
        <v>78.463783214529769</v>
      </c>
      <c r="D14" s="5">
        <v>75.333370934949926</v>
      </c>
      <c r="E14" s="5">
        <v>72.440151136068479</v>
      </c>
      <c r="F14" s="5">
        <v>69.767408137562825</v>
      </c>
      <c r="G14" s="5">
        <v>67.3</v>
      </c>
      <c r="H14" s="5">
        <v>69.767408137562825</v>
      </c>
      <c r="I14" s="5">
        <v>67.105657281617127</v>
      </c>
      <c r="J14" s="5">
        <v>67.105657281617127</v>
      </c>
      <c r="K14" s="5">
        <v>65</v>
      </c>
      <c r="L14" s="5">
        <v>63</v>
      </c>
      <c r="M14" s="5">
        <v>63</v>
      </c>
    </row>
    <row r="15" spans="1:14" x14ac:dyDescent="0.2">
      <c r="A15" s="24" t="s">
        <v>25</v>
      </c>
      <c r="B15" s="2">
        <v>65.400000000000006</v>
      </c>
      <c r="C15" s="2">
        <v>65.900000000000006</v>
      </c>
      <c r="D15" s="2">
        <v>66.7</v>
      </c>
      <c r="E15" s="2">
        <v>67.3</v>
      </c>
      <c r="F15" s="2">
        <v>64.7</v>
      </c>
      <c r="G15" s="2">
        <v>65.599999999999994</v>
      </c>
      <c r="H15" s="2">
        <v>66.5</v>
      </c>
      <c r="I15" s="2">
        <v>67.099999999999994</v>
      </c>
      <c r="J15" s="2">
        <v>67.400000000000006</v>
      </c>
      <c r="K15" s="2">
        <v>64.5</v>
      </c>
      <c r="L15" s="2">
        <v>64.7</v>
      </c>
      <c r="M15" s="2">
        <v>64.599999999999994</v>
      </c>
    </row>
  </sheetData>
  <phoneticPr fontId="11" type="noConversion"/>
  <pageMargins left="0.7" right="0.7" top="0.75" bottom="0.75" header="0.3" footer="0.3"/>
  <pageSetup paperSize="9" scale="5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76" workbookViewId="0">
      <selection activeCell="D12" sqref="D12"/>
    </sheetView>
  </sheetViews>
  <sheetFormatPr baseColWidth="10" defaultRowHeight="15" x14ac:dyDescent="0.2"/>
  <sheetData>
    <row r="1" spans="1:4" ht="60" x14ac:dyDescent="0.2">
      <c r="B1" s="22" t="s">
        <v>31</v>
      </c>
    </row>
    <row r="2" spans="1:4" x14ac:dyDescent="0.2">
      <c r="A2">
        <v>2005</v>
      </c>
      <c r="B2">
        <v>530.55999999999995</v>
      </c>
      <c r="C2">
        <v>100</v>
      </c>
      <c r="D2" s="12">
        <f t="shared" ref="D2:D13" si="0">B2/C2</f>
        <v>5.3055999999999992</v>
      </c>
    </row>
    <row r="3" spans="1:4" x14ac:dyDescent="0.2">
      <c r="A3">
        <v>2006</v>
      </c>
      <c r="B3">
        <v>505</v>
      </c>
      <c r="C3">
        <v>100</v>
      </c>
      <c r="D3" s="12">
        <f t="shared" si="0"/>
        <v>5.05</v>
      </c>
    </row>
    <row r="4" spans="1:4" x14ac:dyDescent="0.2">
      <c r="A4">
        <v>2007</v>
      </c>
      <c r="B4">
        <v>505</v>
      </c>
      <c r="C4">
        <v>100</v>
      </c>
      <c r="D4" s="12">
        <f t="shared" si="0"/>
        <v>5.05</v>
      </c>
    </row>
    <row r="5" spans="1:4" x14ac:dyDescent="0.2">
      <c r="A5">
        <v>2008</v>
      </c>
      <c r="B5">
        <v>505</v>
      </c>
      <c r="C5">
        <v>100</v>
      </c>
      <c r="D5" s="12">
        <f t="shared" si="0"/>
        <v>5.05</v>
      </c>
    </row>
    <row r="6" spans="1:4" x14ac:dyDescent="0.2">
      <c r="A6">
        <v>2009</v>
      </c>
      <c r="B6">
        <v>770</v>
      </c>
      <c r="C6">
        <v>100</v>
      </c>
      <c r="D6" s="12">
        <f t="shared" si="0"/>
        <v>7.7</v>
      </c>
    </row>
    <row r="7" spans="1:4" x14ac:dyDescent="0.2">
      <c r="A7">
        <v>2010</v>
      </c>
      <c r="B7">
        <v>796.85</v>
      </c>
      <c r="C7">
        <v>100</v>
      </c>
      <c r="D7" s="12">
        <f t="shared" si="0"/>
        <v>7.9685000000000006</v>
      </c>
    </row>
    <row r="8" spans="1:4" x14ac:dyDescent="0.2">
      <c r="A8">
        <v>2011</v>
      </c>
      <c r="B8">
        <v>795.96</v>
      </c>
      <c r="C8">
        <v>100</v>
      </c>
      <c r="D8" s="12">
        <f t="shared" si="0"/>
        <v>7.9596</v>
      </c>
    </row>
    <row r="9" spans="1:4" x14ac:dyDescent="0.2">
      <c r="A9">
        <v>2012</v>
      </c>
      <c r="B9">
        <v>798.97</v>
      </c>
      <c r="C9">
        <v>100</v>
      </c>
      <c r="D9" s="12">
        <f t="shared" si="0"/>
        <v>7.9897</v>
      </c>
    </row>
    <row r="10" spans="1:4" x14ac:dyDescent="0.2">
      <c r="A10">
        <v>2013</v>
      </c>
      <c r="B10">
        <v>799.3</v>
      </c>
      <c r="C10">
        <v>100</v>
      </c>
      <c r="D10" s="12">
        <f t="shared" si="0"/>
        <v>7.9929999999999994</v>
      </c>
    </row>
    <row r="11" spans="1:4" x14ac:dyDescent="0.2">
      <c r="A11">
        <v>2014</v>
      </c>
      <c r="B11">
        <v>799.3</v>
      </c>
      <c r="C11">
        <v>100</v>
      </c>
      <c r="D11" s="12">
        <f t="shared" si="0"/>
        <v>7.9929999999999994</v>
      </c>
    </row>
    <row r="12" spans="1:4" x14ac:dyDescent="0.2">
      <c r="A12">
        <v>2015</v>
      </c>
      <c r="B12">
        <v>1576.89</v>
      </c>
      <c r="C12">
        <v>100</v>
      </c>
      <c r="D12" s="12">
        <f t="shared" si="0"/>
        <v>15.7689</v>
      </c>
    </row>
    <row r="13" spans="1:4" x14ac:dyDescent="0.2">
      <c r="A13">
        <v>2016</v>
      </c>
      <c r="B13">
        <v>2296.4499999999998</v>
      </c>
      <c r="C13">
        <v>100</v>
      </c>
      <c r="D13" s="12">
        <f t="shared" si="0"/>
        <v>22.964499999999997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бюджет ПФ</vt:lpstr>
      <vt:lpstr>параметри_історія</vt:lpstr>
      <vt:lpstr>курс долара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Golovach</dc:creator>
  <cp:lastModifiedBy>Oleksandr Oksymets</cp:lastModifiedBy>
  <cp:lastPrinted>2016-11-30T13:15:33Z</cp:lastPrinted>
  <dcterms:created xsi:type="dcterms:W3CDTF">2016-07-01T07:47:42Z</dcterms:created>
  <dcterms:modified xsi:type="dcterms:W3CDTF">2016-12-05T15:55:24Z</dcterms:modified>
</cp:coreProperties>
</file>