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Ex1.xml" ContentType="application/vnd.ms-office.chartex+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Digipen\S21\DES212\"/>
    </mc:Choice>
  </mc:AlternateContent>
  <xr:revisionPtr revIDLastSave="0" documentId="13_ncr:1_{AE6C6036-6D7A-4688-ADFE-B3E91588D985}" xr6:coauthVersionLast="46" xr6:coauthVersionMax="46" xr10:uidLastSave="{00000000-0000-0000-0000-000000000000}"/>
  <bookViews>
    <workbookView xWindow="-645" yWindow="210" windowWidth="21600" windowHeight="11385" firstSheet="1" activeTab="11" xr2:uid="{8CEC1784-C2B9-4859-8AAF-885F3F737CB5}"/>
  </bookViews>
  <sheets>
    <sheet name="RAW" sheetId="1" r:id="rId1"/>
    <sheet name="REF" sheetId="3" r:id="rId2"/>
    <sheet name="PARTS" sheetId="4" r:id="rId3"/>
    <sheet name="PROD" sheetId="5" r:id="rId4"/>
    <sheet name="Charts" sheetId="6" r:id="rId5"/>
    <sheet name="Tier0" sheetId="8" r:id="rId6"/>
    <sheet name="Tier1" sheetId="9" r:id="rId7"/>
    <sheet name="Tier2" sheetId="10" r:id="rId8"/>
    <sheet name="Tier3" sheetId="11" r:id="rId9"/>
    <sheet name="Tier4" sheetId="7" r:id="rId10"/>
    <sheet name="Progression" sheetId="12" r:id="rId11"/>
    <sheet name="Analysis" sheetId="2" r:id="rId12"/>
  </sheets>
  <definedNames>
    <definedName name="_xlchart.v2.0" hidden="1">PARTS!$B$2:$O$2</definedName>
    <definedName name="_xlchart.v2.1" hidden="1">PARTS!$B$3:$O$3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7" i="12" l="1"/>
  <c r="N7" i="12" s="1"/>
  <c r="I8" i="12"/>
  <c r="N8" i="12" s="1"/>
  <c r="I9" i="12"/>
  <c r="N9" i="12" s="1"/>
  <c r="I10" i="12"/>
  <c r="N10" i="12" s="1"/>
  <c r="I11" i="12"/>
  <c r="N11" i="12" s="1"/>
  <c r="I12" i="12"/>
  <c r="N12" i="12" s="1"/>
  <c r="I13" i="12"/>
  <c r="N13" i="12" s="1"/>
  <c r="I14" i="12"/>
  <c r="N14" i="12" s="1"/>
  <c r="I6" i="12"/>
  <c r="N6" i="12" s="1"/>
  <c r="I5" i="12"/>
  <c r="N5" i="12" s="1"/>
  <c r="O7" i="12"/>
  <c r="O8" i="12"/>
  <c r="O9" i="12"/>
  <c r="O10" i="12"/>
  <c r="O11" i="12"/>
  <c r="O12" i="12"/>
  <c r="O13" i="12"/>
  <c r="O14" i="12"/>
  <c r="O6" i="12"/>
  <c r="O5" i="12"/>
  <c r="C5" i="7"/>
  <c r="B5" i="7"/>
  <c r="C3" i="7"/>
  <c r="C10" i="7"/>
  <c r="B10" i="7"/>
  <c r="C12" i="11"/>
  <c r="B12" i="11"/>
  <c r="C11" i="10"/>
  <c r="B11" i="10"/>
  <c r="E4" i="9"/>
  <c r="E5" i="9"/>
  <c r="E3" i="9"/>
  <c r="E14" i="9"/>
  <c r="C12" i="9"/>
  <c r="B12" i="9"/>
  <c r="E13" i="9"/>
  <c r="E12" i="9"/>
  <c r="E11" i="9"/>
  <c r="E10" i="9"/>
  <c r="E9" i="9"/>
  <c r="E7" i="9"/>
  <c r="E8" i="9"/>
  <c r="E6" i="9"/>
  <c r="C4" i="9"/>
  <c r="B4" i="9"/>
  <c r="C3" i="9"/>
  <c r="B3" i="9"/>
  <c r="C11" i="9"/>
  <c r="B11" i="9"/>
  <c r="C10" i="9"/>
  <c r="B10" i="9"/>
  <c r="C9" i="9"/>
  <c r="B9" i="9"/>
  <c r="E5" i="10"/>
  <c r="C9" i="7"/>
  <c r="C8" i="7"/>
  <c r="C7" i="7"/>
  <c r="C6" i="7"/>
  <c r="C11" i="11"/>
  <c r="C10" i="11"/>
  <c r="C9" i="11"/>
  <c r="C8" i="11"/>
  <c r="C10" i="10"/>
  <c r="C9" i="10"/>
  <c r="C8" i="10"/>
  <c r="C7" i="10"/>
  <c r="C8" i="9"/>
  <c r="E12" i="7"/>
  <c r="E11" i="7"/>
  <c r="E10" i="7"/>
  <c r="E9" i="7"/>
  <c r="E8" i="7"/>
  <c r="E7" i="7"/>
  <c r="E6" i="7"/>
  <c r="E5" i="7"/>
  <c r="E4" i="7"/>
  <c r="E3" i="7"/>
  <c r="E14" i="11"/>
  <c r="E13" i="11"/>
  <c r="E12" i="11"/>
  <c r="E11" i="11"/>
  <c r="E10" i="11"/>
  <c r="E9" i="11"/>
  <c r="E8" i="11"/>
  <c r="E7" i="11"/>
  <c r="E6" i="11"/>
  <c r="E5" i="11"/>
  <c r="E4" i="11"/>
  <c r="E3" i="11"/>
  <c r="E13" i="10"/>
  <c r="E12" i="10"/>
  <c r="E11" i="10"/>
  <c r="E10" i="10"/>
  <c r="E9" i="10"/>
  <c r="E8" i="10"/>
  <c r="E7" i="10"/>
  <c r="E6" i="10"/>
  <c r="E4" i="10"/>
  <c r="E3" i="10"/>
  <c r="E11" i="8"/>
  <c r="E10" i="8"/>
  <c r="E9" i="8"/>
  <c r="E8" i="8"/>
  <c r="E7" i="8"/>
  <c r="E6" i="8"/>
  <c r="E5" i="8"/>
  <c r="E4" i="8"/>
  <c r="E3" i="8"/>
  <c r="B9" i="7"/>
  <c r="B8" i="7"/>
  <c r="B11" i="11"/>
  <c r="B10" i="11"/>
  <c r="B10" i="10"/>
  <c r="B9" i="10"/>
  <c r="B7" i="7"/>
  <c r="B6" i="7"/>
  <c r="B3" i="7"/>
  <c r="B9" i="11"/>
  <c r="B7" i="8"/>
  <c r="C7" i="8"/>
  <c r="B6" i="8"/>
  <c r="C6" i="8"/>
  <c r="B8" i="11"/>
  <c r="B7" i="10"/>
  <c r="B8" i="10"/>
  <c r="B3" i="10"/>
  <c r="C3" i="10"/>
  <c r="B8" i="9"/>
  <c r="B3" i="8"/>
  <c r="C3" i="8"/>
  <c r="B4" i="8"/>
  <c r="C4" i="8"/>
  <c r="B5" i="8"/>
  <c r="C5" i="8"/>
  <c r="J5" i="1"/>
  <c r="J6" i="1"/>
  <c r="J7" i="1"/>
  <c r="M3" i="3"/>
  <c r="M7" i="3" s="1"/>
  <c r="H5" i="1"/>
  <c r="I5" i="1"/>
  <c r="H6" i="1"/>
  <c r="I6" i="1"/>
  <c r="H7" i="1"/>
  <c r="I7" i="1"/>
  <c r="A29" i="4"/>
  <c r="A28" i="4"/>
  <c r="A27" i="4"/>
  <c r="A26" i="4"/>
  <c r="A25" i="4"/>
  <c r="A24" i="4"/>
  <c r="A23" i="4"/>
  <c r="A23" i="3"/>
  <c r="A22" i="3"/>
  <c r="A21" i="3"/>
  <c r="A20" i="3"/>
  <c r="A19" i="3"/>
  <c r="A18" i="3"/>
  <c r="A17" i="3"/>
  <c r="A21" i="1"/>
  <c r="A20" i="1"/>
  <c r="A19" i="1"/>
  <c r="A18" i="1"/>
  <c r="A17" i="1"/>
  <c r="L3" i="3"/>
  <c r="L7" i="3" s="1"/>
  <c r="K3" i="3"/>
  <c r="K7" i="3" s="1"/>
  <c r="J3" i="3"/>
  <c r="J6" i="3" s="1"/>
  <c r="I3" i="3"/>
  <c r="I6" i="3" s="1"/>
  <c r="H3" i="3"/>
  <c r="G3" i="3"/>
  <c r="F3" i="3"/>
  <c r="E3" i="3"/>
  <c r="D3" i="3"/>
  <c r="C3" i="3"/>
  <c r="B3" i="3"/>
  <c r="A16" i="3"/>
  <c r="A10" i="3"/>
  <c r="A11" i="3"/>
  <c r="A12" i="3"/>
  <c r="A13" i="3"/>
  <c r="A14" i="3"/>
  <c r="A15" i="3"/>
  <c r="E16" i="9" l="1"/>
  <c r="E17" i="9" a="1"/>
  <c r="E17" i="9" s="1"/>
  <c r="E18" i="10" s="1"/>
  <c r="E17" i="7" a="1"/>
  <c r="E17" i="7" s="1"/>
  <c r="E17" i="11" a="1"/>
  <c r="E17" i="11" s="1"/>
  <c r="E18" i="7" s="1"/>
  <c r="E17" i="8" a="1"/>
  <c r="E17" i="8" s="1"/>
  <c r="E18" i="9" s="1"/>
  <c r="K6" i="3"/>
  <c r="M6" i="3"/>
  <c r="M5" i="3"/>
  <c r="L5" i="3"/>
  <c r="L6" i="3"/>
  <c r="K5" i="3"/>
  <c r="J7" i="3"/>
  <c r="J5" i="3"/>
  <c r="I7" i="3"/>
  <c r="I5" i="3"/>
  <c r="K3" i="4"/>
  <c r="K7" i="4" s="1"/>
  <c r="J3" i="4"/>
  <c r="J5" i="4" s="1"/>
  <c r="M3" i="4"/>
  <c r="O3" i="4"/>
  <c r="L3" i="4"/>
  <c r="N3" i="4"/>
  <c r="H3" i="4"/>
  <c r="I3" i="4"/>
  <c r="K5" i="4" l="1"/>
  <c r="K6" i="4"/>
  <c r="J6" i="4"/>
  <c r="J7" i="4"/>
  <c r="N5" i="4"/>
  <c r="N7" i="4"/>
  <c r="N6" i="4"/>
  <c r="I7" i="4"/>
  <c r="I6" i="4"/>
  <c r="I5" i="4"/>
  <c r="M5" i="4"/>
  <c r="M7" i="4"/>
  <c r="M6" i="4"/>
  <c r="L5" i="4"/>
  <c r="L7" i="4"/>
  <c r="L6" i="4"/>
  <c r="O6" i="4"/>
  <c r="O5" i="4"/>
  <c r="O7" i="4"/>
  <c r="A22" i="4" l="1"/>
  <c r="A21" i="4"/>
  <c r="A20" i="4"/>
  <c r="A19" i="4"/>
  <c r="A18" i="4"/>
  <c r="A17" i="4"/>
  <c r="A16" i="4"/>
  <c r="A15" i="4"/>
  <c r="A14" i="4"/>
  <c r="A13" i="4"/>
  <c r="A12" i="4"/>
  <c r="A11" i="4"/>
  <c r="A10" i="4"/>
  <c r="A9" i="4"/>
  <c r="H7" i="3"/>
  <c r="G7" i="3"/>
  <c r="F5" i="3"/>
  <c r="E5" i="3"/>
  <c r="D5" i="3"/>
  <c r="C7" i="3"/>
  <c r="B6" i="3" l="1"/>
  <c r="G3" i="4"/>
  <c r="G6" i="4" s="1"/>
  <c r="B3" i="4"/>
  <c r="H6" i="4"/>
  <c r="D3" i="4"/>
  <c r="D5" i="4" s="1"/>
  <c r="C3" i="4"/>
  <c r="C7" i="4" s="1"/>
  <c r="E3" i="4"/>
  <c r="E5" i="4" s="1"/>
  <c r="F3" i="4"/>
  <c r="F6" i="4" s="1"/>
  <c r="C6" i="3"/>
  <c r="D6" i="3"/>
  <c r="B7" i="3"/>
  <c r="E6" i="3"/>
  <c r="F6" i="3"/>
  <c r="H6" i="3"/>
  <c r="F7" i="3"/>
  <c r="G6" i="3"/>
  <c r="D7" i="3"/>
  <c r="E7" i="3"/>
  <c r="B5" i="3"/>
  <c r="C5" i="3"/>
  <c r="G5" i="3"/>
  <c r="H5" i="3"/>
  <c r="A13" i="1"/>
  <c r="G7" i="1"/>
  <c r="F7" i="1"/>
  <c r="E7" i="1"/>
  <c r="D7" i="1"/>
  <c r="C7" i="1"/>
  <c r="G6" i="1"/>
  <c r="F6" i="1"/>
  <c r="E6" i="1"/>
  <c r="D6" i="1"/>
  <c r="C6" i="1"/>
  <c r="B7" i="1"/>
  <c r="B6" i="1"/>
  <c r="G5" i="1"/>
  <c r="F5" i="1"/>
  <c r="E5" i="1"/>
  <c r="D5" i="1"/>
  <c r="C5" i="1"/>
  <c r="B5" i="1"/>
  <c r="A16" i="1"/>
  <c r="A15" i="1"/>
  <c r="A14" i="1"/>
  <c r="A12" i="1"/>
  <c r="A11" i="1"/>
  <c r="A10" i="1"/>
  <c r="Q3" i="5" l="1"/>
  <c r="P3" i="5"/>
  <c r="O3" i="5"/>
  <c r="U3" i="5"/>
  <c r="T3" i="5"/>
  <c r="S3" i="5"/>
  <c r="R3" i="5"/>
  <c r="L3" i="5"/>
  <c r="K3" i="5"/>
  <c r="M3" i="5"/>
  <c r="M5" i="5" s="1"/>
  <c r="J3" i="5"/>
  <c r="H7" i="4"/>
  <c r="H5" i="4"/>
  <c r="G5" i="4"/>
  <c r="F5" i="4"/>
  <c r="E7" i="4"/>
  <c r="C6" i="4"/>
  <c r="C5" i="4"/>
  <c r="B7" i="4"/>
  <c r="N3" i="5"/>
  <c r="I3" i="5"/>
  <c r="H3" i="5"/>
  <c r="D3" i="5"/>
  <c r="G3" i="5"/>
  <c r="C3" i="5"/>
  <c r="F3" i="5"/>
  <c r="E3" i="5"/>
  <c r="B3" i="5"/>
  <c r="B5" i="4"/>
  <c r="D7" i="4"/>
  <c r="D6" i="4"/>
  <c r="F7" i="4"/>
  <c r="G7" i="4"/>
  <c r="E6" i="4"/>
  <c r="B6" i="4"/>
  <c r="S5" i="5" l="1"/>
  <c r="S7" i="5"/>
  <c r="S6" i="5"/>
  <c r="U6" i="5"/>
  <c r="U5" i="5"/>
  <c r="U7" i="5"/>
  <c r="O5" i="5"/>
  <c r="O7" i="5"/>
  <c r="O6" i="5"/>
  <c r="P5" i="5"/>
  <c r="P7" i="5"/>
  <c r="P6" i="5"/>
  <c r="Q5" i="5"/>
  <c r="Q7" i="5"/>
  <c r="Q6" i="5"/>
  <c r="T6" i="5"/>
  <c r="T5" i="5"/>
  <c r="T7" i="5"/>
  <c r="R5" i="5"/>
  <c r="R7" i="5"/>
  <c r="R6" i="5"/>
  <c r="M6" i="5"/>
  <c r="M7" i="5"/>
  <c r="L5" i="5"/>
  <c r="L7" i="5"/>
  <c r="L6" i="5"/>
  <c r="F7" i="5"/>
  <c r="F5" i="5"/>
  <c r="F6" i="5"/>
  <c r="C6" i="5"/>
  <c r="C5" i="5"/>
  <c r="C7" i="5"/>
  <c r="G7" i="5"/>
  <c r="G6" i="5"/>
  <c r="G5" i="5"/>
  <c r="D5" i="5"/>
  <c r="D7" i="5"/>
  <c r="D6" i="5"/>
  <c r="E6" i="5"/>
  <c r="E5" i="5"/>
  <c r="E7" i="5"/>
  <c r="I7" i="5"/>
  <c r="I5" i="5"/>
  <c r="I6" i="5"/>
  <c r="J6" i="5"/>
  <c r="J5" i="5"/>
  <c r="J7" i="5"/>
  <c r="K7" i="5"/>
  <c r="K6" i="5"/>
  <c r="K5" i="5"/>
  <c r="B7" i="5"/>
  <c r="B6" i="5"/>
  <c r="B5" i="5"/>
  <c r="H7" i="5"/>
  <c r="H6" i="5"/>
  <c r="H5" i="5"/>
  <c r="N7" i="5"/>
  <c r="N6" i="5"/>
  <c r="N5" i="5"/>
  <c r="E17" i="10" l="1" a="1"/>
  <c r="E17" i="10" s="1"/>
  <c r="E18" i="1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tc={6182889E-7C09-40FB-AF92-7FF5B839B2CD}</author>
  </authors>
  <commentList>
    <comment ref="F2" authorId="0" shapeId="0" xr:uid="{6182889E-7C09-40FB-AF92-7FF5B839B2CD}">
      <text>
        <t>[Threaded comment]
Your version of Excel allows you to read this threaded comment; however, any edits to it will get removed if the file is opened in a newer version of Excel. Learn more: https://go.microsoft.com/fwlink/?linkid=870924
Comment:
    Sand + Other dust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tc={7C571F64-9DA3-4766-846C-2EC3EA82DAC8}</author>
    <author>tc={8A70A9C8-414F-487E-A642-00EFE8D646B3}</author>
    <author>tc={F1DB53F5-9F6B-4464-B699-E49D452DD692}</author>
    <author>tc={83C0201D-D115-4B1E-B4DA-2D89128B91A7}</author>
  </authors>
  <commentList>
    <comment ref="B2" authorId="0" shapeId="0" xr:uid="{7C571F64-9DA3-4766-846C-2EC3EA82DAC8}">
      <text>
        <t>[Threaded comment]
Your version of Excel allows you to read this threaded comment; however, any edits to it will get removed if the file is opened in a newer version of Excel. Learn more: https://go.microsoft.com/fwlink/?linkid=870924
Comment:
    Basic contraption to start swingin</t>
      </text>
    </comment>
    <comment ref="F2" authorId="1" shapeId="0" xr:uid="{8A70A9C8-414F-487E-A642-00EFE8D646B3}">
      <text>
        <t>[Threaded comment]
Your version of Excel allows you to read this threaded comment; however, any edits to it will get removed if the file is opened in a newer version of Excel. Learn more: https://go.microsoft.com/fwlink/?linkid=870924
Comment:
    Brass Knuckles are not actually made of brass</t>
      </text>
    </comment>
    <comment ref="G2" authorId="2" shapeId="0" xr:uid="{F1DB53F5-9F6B-4464-B699-E49D452DD692}">
      <text>
        <t>[Threaded comment]
Your version of Excel allows you to read this threaded comment; however, any edits to it will get removed if the file is opened in a newer version of Excel. Learn more: https://go.microsoft.com/fwlink/?linkid=870924
Comment:
    A brass knuckle built into a set of cufflinks</t>
      </text>
    </comment>
    <comment ref="N2" authorId="3" shapeId="0" xr:uid="{83C0201D-D115-4B1E-B4DA-2D89128B91A7}">
      <text>
        <t>[Threaded comment]
Your version of Excel allows you to read this threaded comment; however, any edits to it will get removed if the file is opened in a newer version of Excel. Learn more: https://go.microsoft.com/fwlink/?linkid=870924
Comment:
    Simple Pistol that doesn't care about subtlety</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<sst xmlns="http://schemas.openxmlformats.org/spreadsheetml/2006/main" count="220" uniqueCount="115">
  <si>
    <t>Base Cost</t>
  </si>
  <si>
    <t>Recipe Cost</t>
  </si>
  <si>
    <t>Cost Per Unit (1)</t>
  </si>
  <si>
    <t>Cost Per Unit (10)</t>
  </si>
  <si>
    <t>Cost Per Unit (100)</t>
  </si>
  <si>
    <t>RAW MATERIALS</t>
  </si>
  <si>
    <t>REFINED MATERIALS</t>
  </si>
  <si>
    <t>Copper Ingot</t>
  </si>
  <si>
    <t>Bronze Ingot</t>
  </si>
  <si>
    <t>Smooth Leather</t>
  </si>
  <si>
    <t>PARTS</t>
  </si>
  <si>
    <t>Slum Slugger</t>
  </si>
  <si>
    <t>Sword Cane</t>
  </si>
  <si>
    <t>Bronze Gear</t>
  </si>
  <si>
    <t>The Classic</t>
  </si>
  <si>
    <t>Short Dagger</t>
  </si>
  <si>
    <t>The Workers Jacket</t>
  </si>
  <si>
    <t>The Knockout</t>
  </si>
  <si>
    <t>Meaty Right Hook</t>
  </si>
  <si>
    <t>The Loudmouth</t>
  </si>
  <si>
    <t>Regal Dagger</t>
  </si>
  <si>
    <t>Wool</t>
  </si>
  <si>
    <t>Copper Tube</t>
  </si>
  <si>
    <t>Steel</t>
  </si>
  <si>
    <t>Iron Composite</t>
  </si>
  <si>
    <t>Copper Composite</t>
  </si>
  <si>
    <t>Tin Composite</t>
  </si>
  <si>
    <t>Silver Composite</t>
  </si>
  <si>
    <t>Black Powder</t>
  </si>
  <si>
    <t>Animal Hide</t>
  </si>
  <si>
    <t>Silver Ingot</t>
  </si>
  <si>
    <t>Glass</t>
  </si>
  <si>
    <t>Blasting Powder</t>
  </si>
  <si>
    <t>Ceramic</t>
  </si>
  <si>
    <t>Tin Wire</t>
  </si>
  <si>
    <t>Copper Wire</t>
  </si>
  <si>
    <t>Air Tank</t>
  </si>
  <si>
    <t>Dial</t>
  </si>
  <si>
    <t>Handle</t>
  </si>
  <si>
    <t>Leather Padding</t>
  </si>
  <si>
    <t>Adorned Padding</t>
  </si>
  <si>
    <t>Steel Blade</t>
  </si>
  <si>
    <t>Silver Blade</t>
  </si>
  <si>
    <t>Silk Stone</t>
  </si>
  <si>
    <t>The Reaper</t>
  </si>
  <si>
    <t>The Deliverer</t>
  </si>
  <si>
    <t>Industrial Gauntlet</t>
  </si>
  <si>
    <t>A Silky Touch</t>
  </si>
  <si>
    <t>Blunder or Bust</t>
  </si>
  <si>
    <t>Heavy Pressure</t>
  </si>
  <si>
    <t>The General</t>
  </si>
  <si>
    <t>God Amoung Thugs</t>
  </si>
  <si>
    <t>Eloquent Blade</t>
  </si>
  <si>
    <t>Cartriages</t>
  </si>
  <si>
    <t>Fleece</t>
  </si>
  <si>
    <t>Simple Padding</t>
  </si>
  <si>
    <t>Wool Sheet</t>
  </si>
  <si>
    <t>Copper Plates</t>
  </si>
  <si>
    <t>Copper Midus</t>
  </si>
  <si>
    <t>Dressed For Success</t>
  </si>
  <si>
    <t>BRASS KNUCKLES</t>
  </si>
  <si>
    <t>BLUNT WEAPONS</t>
  </si>
  <si>
    <t>BLADED WEAPONS</t>
  </si>
  <si>
    <t>FIREARMS</t>
  </si>
  <si>
    <t>Expired Dollar Bills</t>
  </si>
  <si>
    <t>Paper</t>
  </si>
  <si>
    <t>ARMOR</t>
  </si>
  <si>
    <t xml:space="preserve">This chart shows the prices of all of the Products. The trendline of this graph shows a steady increase in price as each group of products goes up in tier. </t>
  </si>
  <si>
    <t>Silk Powder</t>
  </si>
  <si>
    <t>The cost of raw materials is based off of how hard it would be to find the materials in the world. Raw materials would be gathered by breaking down other "useless" items. In this era, old world money was left with no value. Thousands of bills can be found littering the streets. Since this money is now need for its material, the value of it is very cheap. Wool and Leather can be found in most funiture and clothing, making it the same price a discarded money. The metals are found mostly in appliances or tools, which are slightly harder to find. Gunpowder is harder to find, but is gatherable in such large quantities that its raw cost wont effect the cost in the future too much. Silk Powder is the dust left behind from mass destruction. While it may seem abundant, there is so little good material left in it that an armor made fully of it would be the largest status symbol known to man or myth.</t>
  </si>
  <si>
    <t>Most raw materials can be converted into refined materials at a cost of 2 - 1. Both Copper and Tin wire are converted at 1-1, because wire is used alongside more expensive ingrediant and should not be the determining factor. Glass is also 1-1, since Silk Powder is expensive and the main goal of it is Ceramic, so Glass should not become a Powder sink.</t>
  </si>
  <si>
    <t>The prices of the parts are based loosely around the 3 - 1. The prices have been increased up or down based on the final prices of the products.  The blade and gun parts have been givin a recipe cost of 2, since they are slightly more advanced weapons. Both Silk Stone and Adorned Padding use Silk Powder, which is a later game material, so their recipe cost is higher.</t>
  </si>
  <si>
    <t xml:space="preserve">This graph gives a visualization of which parts would take the largest cost, or longest amount of time, to aquire. The longer the line, the higher the cost. </t>
  </si>
  <si>
    <t>These four graphs represent the amount and types of parts that make up each of the products, divided by tier. This conveys which materials remain consitent between tiers of a product, and which parts are replaced by higher tier parts.</t>
  </si>
  <si>
    <t>Reward</t>
  </si>
  <si>
    <t>Value</t>
  </si>
  <si>
    <t>Drop</t>
  </si>
  <si>
    <t>Ratio</t>
  </si>
  <si>
    <t>Average Reward Value</t>
  </si>
  <si>
    <t>Bottle of Brand-Aid</t>
  </si>
  <si>
    <t>Withered Herbs</t>
  </si>
  <si>
    <t>MATS</t>
  </si>
  <si>
    <t>GEAR</t>
  </si>
  <si>
    <t>A Lostman's Headbag</t>
  </si>
  <si>
    <t>AID</t>
  </si>
  <si>
    <t>Searcher's Spade</t>
  </si>
  <si>
    <t>Green Composite</t>
  </si>
  <si>
    <t>Gibeil's Paste</t>
  </si>
  <si>
    <t>Wine out of Time</t>
  </si>
  <si>
    <t>TopShelf TopUp</t>
  </si>
  <si>
    <t>Tar Chips</t>
  </si>
  <si>
    <t>SeaBeast Hide</t>
  </si>
  <si>
    <t>Bottomless Bottle</t>
  </si>
  <si>
    <t>SeaBeast Stone</t>
  </si>
  <si>
    <t>Area 1</t>
  </si>
  <si>
    <t>The items in this rewards table represent the items dropped by enemies found in the first area, which would be the abandoned buildings outside of the newly built cities. Materials are the main reason for fighting enemies, so each material has an about 14% drop rate. Healing items, such as Withered Herbs, are still very usefull but a little bit less common. As the player fights, they also can recieve the recepies for their opponents gear, allowing them to better equip themselves.</t>
  </si>
  <si>
    <t>Area 2</t>
  </si>
  <si>
    <t>Area 3</t>
  </si>
  <si>
    <t>Area 4</t>
  </si>
  <si>
    <t>Area 5</t>
  </si>
  <si>
    <t>As the player approches the inner city, the thugs adorn more luxerious and powerful weapons. As per usual, all of the enemies gear can be found as recipes. Silver, Copper, and Tin are major components in creating the new gear found in this area, so they show up as well. SeaBeast Stone and Hide are both valuable materials that can be sold for extra materials the player may be lacking.</t>
  </si>
  <si>
    <t>Previous Tier + 50%</t>
  </si>
  <si>
    <t>Gibeil's Odd Ends</t>
  </si>
  <si>
    <t>Tube of Plastered</t>
  </si>
  <si>
    <t>Full English</t>
  </si>
  <si>
    <t>Uncraked Cold One</t>
  </si>
  <si>
    <t xml:space="preserve">This tree represents the drop rates for enemies in area 2. Since the player still needs Iron, Copper, and Tin for their future Gear, those 3 materials re-appear again in this Tree. All of the gear recipes reprent Tier 1 gear the player can craft. Each area past Tier 1 introduced 2 healing items. The weaker Item has a drop rate of 15%, while the stronger item has a drop rate of 5% as is 3 times as valuable. </t>
  </si>
  <si>
    <t xml:space="preserve">This tree represents the drops from enemies in the 3rd area. These enemies are equiped with more standard thug gear. In each tier except 0, the gear drop rates are 5%, and a more expensive Firearm is introduced, which is twice as expensive.  This cost, as well as the cost of Aid, remains consitent as to not confuse the player. The amount of materials vary per area, so these percentages vary. </t>
  </si>
  <si>
    <t>The enemies in Area 5 have fully adorned themselves with a Silky White Stone. This will be the players hardest fight. Silk Powder is now dropped by enemies, which is needed to craft the new gear droppped as well. Since Bronze is needed to create the new gear, Bronze is directly dropped, so the player doesn't need to worry about a lack of Copper or Tin. Tar chips are the new luxury item that can be traded for many needed items.</t>
  </si>
  <si>
    <t>The weapons/armor are split into 4 different tiers. Each tier has been given its own recipie cost, which represents the level needed for that item to be crafted. The base cost of the items follow an upward curve in their catagory. The low tier are weapons that one could put together quickly without any knowledge or outside help. Middle tier weapons are more soffiticated, with actual effor put into them. High tier weapons use more advanced materials like silver, and starts to look more like actual armor instead of clothing. The final tear, Silk Armor, adornes the entire body in marbel like plates of armor, used to inspire fear while offering the most damage and protection. The recipie cost of firearms are double that of the average tier cost, due to these weapons be very powerfull.</t>
  </si>
  <si>
    <t>Time</t>
  </si>
  <si>
    <t>XP</t>
  </si>
  <si>
    <t>Level</t>
  </si>
  <si>
    <t>Status</t>
  </si>
  <si>
    <t>In this world, Status is Power. As the player climbs the ladder of notorious gangsters, they will need to pass up numerious other criminals on their way to the top. While the amount of people you pass each level may decrease, the people at the top have sat there for years and won't go down without a fight. Due to this, the Status per Time graph should be logarithmic. Status is directly tied to the players level, so that curve is linear. To insure a logarithmic graph for Status Per Time, the XP per Level graph is Geometric. While it could also be Exponential, I wanted a smoother climb up as the level increases. Due to this, the Time Per Level graph is also Geometric. Status per Level are linear, so Time per Level also represents Status. The inverse of a Geometric progression is a Logarithmic progression.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</si>
</sst>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name val="Calibri"/>
      <family val="2"/>
      <scheme val="minor"/>
    </font>
  </fonts>
  <fills count="5">
    <fill>
      <patternFill patternType="none"/>
    </fill>
    <fill>
      <patternFill patternType="gray125"/>
    </fill>
    <fill>
      <patternFill patternType="solid">
        <fgColor theme="9"/>
        <bgColor indexed="64"/>
      </patternFill>
    </fill>
    <fill>
      <patternFill patternType="solid">
        <fgColor theme="5"/>
        <bgColor indexed="64"/>
      </patternFill>
    </fill>
    <fill>
      <patternFill patternType="solid">
        <fgColor theme="8"/>
        <bgColor indexed="64"/>
      </patternFill>
    </fill>
  </fills>
  <borders count="1">
    <border>
      <left/>
      <right/>
      <top/>
      <bottom/>
      <diagonal/>
    </border>
  </borders>
  <cellStyleXfs count="1">
    <xf numFmtId="0" fontId="0" fillId="0" borderId="0"/>
  </cellStyleXfs>
  <cellXfs count="32">
    <xf numFmtId="0" fontId="0" fillId="0" borderId="0" xfId="0"/>
    <xf numFmtId="0" fontId="1" fillId="0" borderId="0" xfId="0" applyFont="1"/>
    <xf numFmtId="0" fontId="0" fillId="0" borderId="0" xfId="0" applyAlignment="1">
      <alignment horizontal="center"/>
    </xf>
    <xf numFmtId="0" fontId="1" fillId="0" borderId="0" xfId="0" applyFont="1" applyAlignment="1">
      <alignment horizontal="center" wrapText="1"/>
    </xf>
    <xf numFmtId="0" fontId="0" fillId="0" borderId="0" xfId="0" applyAlignment="1">
      <alignment horizontal="left" vertical="top" wrapText="1"/>
    </xf>
    <xf numFmtId="0" fontId="0" fillId="0" borderId="0" xfId="0" applyAlignment="1">
      <alignment horizontal="center"/>
    </xf>
    <xf numFmtId="0" fontId="0" fillId="0" borderId="0" xfId="0" applyAlignment="1">
      <alignment horizontal="center" wrapText="1"/>
    </xf>
    <xf numFmtId="0" fontId="0" fillId="0" borderId="0" xfId="0" applyFill="1"/>
    <xf numFmtId="0" fontId="0" fillId="0" borderId="0" xfId="0" applyFill="1" applyAlignment="1">
      <alignment horizontal="center"/>
    </xf>
    <xf numFmtId="0" fontId="1" fillId="0" borderId="0" xfId="0" applyFont="1" applyFill="1" applyAlignment="1">
      <alignment horizontal="center" wrapText="1"/>
    </xf>
    <xf numFmtId="0" fontId="1" fillId="0" borderId="0" xfId="0" applyFont="1" applyFill="1" applyAlignment="1">
      <alignment horizontal="center"/>
    </xf>
    <xf numFmtId="0" fontId="1" fillId="0" borderId="0" xfId="0" applyFont="1" applyFill="1"/>
    <xf numFmtId="0" fontId="1" fillId="0" borderId="0" xfId="0" applyFont="1" applyFill="1" applyAlignment="1">
      <alignment horizontal="left"/>
    </xf>
    <xf numFmtId="0" fontId="0" fillId="0" borderId="0" xfId="0" applyAlignment="1">
      <alignment horizontal="center" vertical="center"/>
    </xf>
    <xf numFmtId="0" fontId="0" fillId="0" borderId="0" xfId="0" applyAlignment="1">
      <alignment vertical="top" wrapText="1"/>
    </xf>
    <xf numFmtId="9" fontId="0" fillId="0" borderId="0" xfId="0" applyNumberFormat="1"/>
    <xf numFmtId="0" fontId="2" fillId="2" borderId="0" xfId="0" applyFont="1" applyFill="1" applyAlignment="1">
      <alignment horizontal="center" vertical="top"/>
    </xf>
    <xf numFmtId="0" fontId="0" fillId="3" borderId="0" xfId="0" applyFill="1" applyAlignment="1">
      <alignment horizontal="center"/>
    </xf>
    <xf numFmtId="0" fontId="0" fillId="0" borderId="0" xfId="0" applyAlignment="1">
      <alignment wrapText="1"/>
    </xf>
    <xf numFmtId="0" fontId="0" fillId="4" borderId="0" xfId="0" applyFill="1" applyAlignment="1">
      <alignment horizontal="center"/>
    </xf>
    <xf numFmtId="0" fontId="2" fillId="0" borderId="0" xfId="0" applyFont="1" applyFill="1" applyAlignment="1">
      <alignment horizontal="center" vertical="top"/>
    </xf>
    <xf numFmtId="0" fontId="0" fillId="0" borderId="0" xfId="0" applyAlignment="1">
      <alignment vertical="center"/>
    </xf>
    <xf numFmtId="0" fontId="0" fillId="2" borderId="0" xfId="0" applyFill="1" applyAlignment="1">
      <alignment horizontal="center"/>
    </xf>
    <xf numFmtId="0" fontId="0" fillId="0" borderId="0" xfId="0" applyFont="1"/>
    <xf numFmtId="0" fontId="1" fillId="0" borderId="0" xfId="0" applyFont="1" applyAlignment="1">
      <alignment horizontal="center"/>
    </xf>
    <xf numFmtId="0" fontId="1" fillId="0" borderId="0" xfId="0" applyFont="1" applyFill="1" applyAlignment="1">
      <alignment horizontal="center"/>
    </xf>
    <xf numFmtId="0" fontId="1" fillId="0" borderId="0" xfId="0" applyFont="1" applyAlignment="1">
      <alignment horizontal="center"/>
    </xf>
    <xf numFmtId="0" fontId="1" fillId="0" borderId="0" xfId="0" applyFont="1" applyAlignment="1">
      <alignment horizontal="center" wrapText="1"/>
    </xf>
    <xf numFmtId="0" fontId="0" fillId="0" borderId="0" xfId="0" applyAlignment="1">
      <alignment horizontal="center" vertical="top" wrapText="1"/>
    </xf>
    <xf numFmtId="0" fontId="0" fillId="0" borderId="0" xfId="0" applyAlignment="1">
      <alignment horizontal="left" vertical="top" wrapText="1"/>
    </xf>
    <xf numFmtId="0" fontId="0" fillId="0" borderId="0" xfId="0" applyAlignment="1">
      <alignment horizontal="center" vertical="center"/>
    </xf>
    <xf numFmtId="0" fontId="0" fillId="0" borderId="0" xfId="0" applyFont="1" applyAlignment="1">
      <alignment horizontal="left" vertical="top" wrapText="1"/>
    </xf>
  </cellXfs>
  <cellStyles count="1">
    <cellStyle name="Normal" xfId="0" builtinId="0"/>
  </cellStyles>
  <dxfs count="4">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Cost</a:t>
            </a:r>
            <a:r>
              <a:rPr lang="en-US" baseline="0"/>
              <a:t> Of Products</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6.3803149606299209E-2"/>
          <c:y val="0.15319444444444447"/>
          <c:w val="0.90286351706036749"/>
          <c:h val="0.72088764946048411"/>
        </c:manualLayout>
      </c:layout>
      <c:barChart>
        <c:barDir val="col"/>
        <c:grouping val="clustered"/>
        <c:varyColors val="0"/>
        <c: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1"/>
                </a:solidFill>
              </a:ln>
              <a:effectLst/>
            </c:spPr>
            <c:trendlineType val="linear"/>
            <c:dispRSqr val="0"/>
            <c:dispEq val="0"/>
          </c:trendline>
          <c:val>
            <c:numRef>
              <c:f>PROD!$B$3:$U$3</c:f>
              <c:numCache>
                <c:formatCode>General</c:formatCode>
                <c:ptCount val="20"/>
                <c:pt idx="0">
                  <c:v>16</c:v>
                </c:pt>
                <c:pt idx="1">
                  <c:v>20</c:v>
                </c:pt>
                <c:pt idx="2">
                  <c:v>32</c:v>
                </c:pt>
                <c:pt idx="3">
                  <c:v>48</c:v>
                </c:pt>
                <c:pt idx="4">
                  <c:v>12</c:v>
                </c:pt>
                <c:pt idx="5">
                  <c:v>14</c:v>
                </c:pt>
                <c:pt idx="6">
                  <c:v>20</c:v>
                </c:pt>
                <c:pt idx="7">
                  <c:v>48</c:v>
                </c:pt>
                <c:pt idx="8">
                  <c:v>12</c:v>
                </c:pt>
                <c:pt idx="9">
                  <c:v>18</c:v>
                </c:pt>
                <c:pt idx="10">
                  <c:v>24</c:v>
                </c:pt>
                <c:pt idx="11">
                  <c:v>52</c:v>
                </c:pt>
                <c:pt idx="12">
                  <c:v>26</c:v>
                </c:pt>
                <c:pt idx="13">
                  <c:v>36</c:v>
                </c:pt>
                <c:pt idx="14">
                  <c:v>50</c:v>
                </c:pt>
                <c:pt idx="15">
                  <c:v>68</c:v>
                </c:pt>
                <c:pt idx="16">
                  <c:v>10</c:v>
                </c:pt>
                <c:pt idx="17">
                  <c:v>16</c:v>
                </c:pt>
                <c:pt idx="18">
                  <c:v>26</c:v>
                </c:pt>
                <c:pt idx="19">
                  <c:v>44</c:v>
                </c:pt>
              </c:numCache>
            </c:numRef>
          </c:val>
          <c:extLst>
            <c:ext xmlns:c16="http://schemas.microsoft.com/office/drawing/2014/chart" uri="{C3380CC4-5D6E-409C-BE32-E72D297353CC}">
              <c16:uniqueId val="{00000001-C616-4AEA-BBDE-AED4A0E9EE40}"/>
            </c:ext>
          </c:extLst>
        </c:ser>
        <c:dLbls>
          <c:dLblPos val="outEnd"/>
          <c:showLegendKey val="0"/>
          <c:showVal val="1"/>
          <c:showCatName val="0"/>
          <c:showSerName val="0"/>
          <c:showPercent val="0"/>
          <c:showBubbleSize val="0"/>
        </c:dLbls>
        <c:gapWidth val="100"/>
        <c:overlap val="-24"/>
        <c:axId val="2059079104"/>
        <c:axId val="2059092000"/>
      </c:barChart>
      <c:catAx>
        <c:axId val="2059079104"/>
        <c:scaling>
          <c:orientation val="minMax"/>
        </c:scaling>
        <c:delete val="0"/>
        <c:axPos val="b"/>
        <c:numFmt formatCode="General" sourceLinked="1"/>
        <c:majorTickMark val="out"/>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9092000"/>
        <c:crosses val="autoZero"/>
        <c:auto val="1"/>
        <c:lblAlgn val="ctr"/>
        <c:lblOffset val="100"/>
        <c:noMultiLvlLbl val="0"/>
      </c:catAx>
      <c:valAx>
        <c:axId val="20590920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9079104"/>
        <c:crosses val="autoZero"/>
        <c:crossBetween val="between"/>
      </c:valAx>
      <c:spPr>
        <a:noFill/>
        <a:ln w="25400">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Parts Per Product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stacked"/>
        <c:varyColors val="0"/>
        <c:ser>
          <c:idx val="0"/>
          <c:order val="0"/>
          <c:tx>
            <c:strRef>
              <c:f>PARTS!$B$2</c:f>
              <c:strCache>
                <c:ptCount val="1"/>
                <c:pt idx="0">
                  <c:v>Bronze Gear</c:v>
                </c:pt>
              </c:strCache>
            </c:strRef>
          </c:tx>
          <c:spPr>
            <a:solidFill>
              <a:schemeClr val="accent1"/>
            </a:solidFill>
            <a:ln>
              <a:noFill/>
            </a:ln>
            <a:effectLst/>
          </c:spPr>
          <c:invertIfNegative val="0"/>
          <c:cat>
            <c:strRef>
              <c:extLst>
                <c:ext xmlns:c15="http://schemas.microsoft.com/office/drawing/2012/chart" uri="{02D57815-91ED-43cb-92C2-25804820EDAC}">
                  <c15:fullRef>
                    <c15:sqref>PARTS!$A$10:$A$29</c15:sqref>
                  </c15:fullRef>
                </c:ext>
              </c:extLst>
              <c:f>(PARTS!$A$13,PARTS!$A$17,PARTS!$A$21,PARTS!$A$25,PARTS!$A$29)</c:f>
              <c:strCache>
                <c:ptCount val="5"/>
                <c:pt idx="0">
                  <c:v>The Deliverer</c:v>
                </c:pt>
                <c:pt idx="1">
                  <c:v>A Silky Touch</c:v>
                </c:pt>
                <c:pt idx="2">
                  <c:v>Eloquent Blade</c:v>
                </c:pt>
                <c:pt idx="3">
                  <c:v>The General</c:v>
                </c:pt>
                <c:pt idx="4">
                  <c:v>God Amoung Thugs</c:v>
                </c:pt>
              </c:strCache>
            </c:strRef>
          </c:cat>
          <c:val>
            <c:numRef>
              <c:extLst>
                <c:ext xmlns:c15="http://schemas.microsoft.com/office/drawing/2012/chart" uri="{02D57815-91ED-43cb-92C2-25804820EDAC}">
                  <c15:fullRef>
                    <c15:sqref>PARTS!$B$10:$B$29</c15:sqref>
                  </c15:fullRef>
                </c:ext>
              </c:extLst>
              <c:f>(PARTS!$B$13,PARTS!$B$17,PARTS!$B$21,PARTS!$B$25,PARTS!$B$29)</c:f>
              <c:numCache>
                <c:formatCode>General</c:formatCode>
                <c:ptCount val="5"/>
                <c:pt idx="3">
                  <c:v>1</c:v>
                </c:pt>
                <c:pt idx="4">
                  <c:v>2</c:v>
                </c:pt>
              </c:numCache>
            </c:numRef>
          </c:val>
          <c:extLst>
            <c:ext xmlns:c16="http://schemas.microsoft.com/office/drawing/2014/chart" uri="{C3380CC4-5D6E-409C-BE32-E72D297353CC}">
              <c16:uniqueId val="{00000000-0071-406F-A518-3A02CABDA3D9}"/>
            </c:ext>
          </c:extLst>
        </c:ser>
        <c:ser>
          <c:idx val="1"/>
          <c:order val="1"/>
          <c:tx>
            <c:strRef>
              <c:f>PARTS!$C$2</c:f>
              <c:strCache>
                <c:ptCount val="1"/>
                <c:pt idx="0">
                  <c:v>Copper Tube</c:v>
                </c:pt>
              </c:strCache>
            </c:strRef>
          </c:tx>
          <c:spPr>
            <a:solidFill>
              <a:schemeClr val="accent2"/>
            </a:solidFill>
            <a:ln>
              <a:noFill/>
            </a:ln>
            <a:effectLst/>
          </c:spPr>
          <c:invertIfNegative val="0"/>
          <c:cat>
            <c:strRef>
              <c:extLst>
                <c:ext xmlns:c15="http://schemas.microsoft.com/office/drawing/2012/chart" uri="{02D57815-91ED-43cb-92C2-25804820EDAC}">
                  <c15:fullRef>
                    <c15:sqref>PARTS!$A$10:$A$29</c15:sqref>
                  </c15:fullRef>
                </c:ext>
              </c:extLst>
              <c:f>(PARTS!$A$13,PARTS!$A$17,PARTS!$A$21,PARTS!$A$25,PARTS!$A$29)</c:f>
              <c:strCache>
                <c:ptCount val="5"/>
                <c:pt idx="0">
                  <c:v>The Deliverer</c:v>
                </c:pt>
                <c:pt idx="1">
                  <c:v>A Silky Touch</c:v>
                </c:pt>
                <c:pt idx="2">
                  <c:v>Eloquent Blade</c:v>
                </c:pt>
                <c:pt idx="3">
                  <c:v>The General</c:v>
                </c:pt>
                <c:pt idx="4">
                  <c:v>God Amoung Thugs</c:v>
                </c:pt>
              </c:strCache>
            </c:strRef>
          </c:cat>
          <c:val>
            <c:numRef>
              <c:extLst>
                <c:ext xmlns:c15="http://schemas.microsoft.com/office/drawing/2012/chart" uri="{02D57815-91ED-43cb-92C2-25804820EDAC}">
                  <c15:fullRef>
                    <c15:sqref>PARTS!$C$10:$C$29</c15:sqref>
                  </c15:fullRef>
                </c:ext>
              </c:extLst>
              <c:f>(PARTS!$C$13,PARTS!$C$17,PARTS!$C$21,PARTS!$C$25,PARTS!$C$29)</c:f>
              <c:numCache>
                <c:formatCode>General</c:formatCode>
                <c:ptCount val="5"/>
                <c:pt idx="0">
                  <c:v>1</c:v>
                </c:pt>
              </c:numCache>
            </c:numRef>
          </c:val>
          <c:extLst>
            <c:ext xmlns:c16="http://schemas.microsoft.com/office/drawing/2014/chart" uri="{C3380CC4-5D6E-409C-BE32-E72D297353CC}">
              <c16:uniqueId val="{00000001-0071-406F-A518-3A02CABDA3D9}"/>
            </c:ext>
          </c:extLst>
        </c:ser>
        <c:ser>
          <c:idx val="2"/>
          <c:order val="2"/>
          <c:tx>
            <c:strRef>
              <c:f>PARTS!$D$2</c:f>
              <c:strCache>
                <c:ptCount val="1"/>
                <c:pt idx="0">
                  <c:v>Air Tank</c:v>
                </c:pt>
              </c:strCache>
            </c:strRef>
          </c:tx>
          <c:spPr>
            <a:solidFill>
              <a:schemeClr val="accent3"/>
            </a:solidFill>
            <a:ln>
              <a:noFill/>
            </a:ln>
            <a:effectLst/>
          </c:spPr>
          <c:invertIfNegative val="0"/>
          <c:cat>
            <c:strRef>
              <c:extLst>
                <c:ext xmlns:c15="http://schemas.microsoft.com/office/drawing/2012/chart" uri="{02D57815-91ED-43cb-92C2-25804820EDAC}">
                  <c15:fullRef>
                    <c15:sqref>PARTS!$A$10:$A$29</c15:sqref>
                  </c15:fullRef>
                </c:ext>
              </c:extLst>
              <c:f>(PARTS!$A$13,PARTS!$A$17,PARTS!$A$21,PARTS!$A$25,PARTS!$A$29)</c:f>
              <c:strCache>
                <c:ptCount val="5"/>
                <c:pt idx="0">
                  <c:v>The Deliverer</c:v>
                </c:pt>
                <c:pt idx="1">
                  <c:v>A Silky Touch</c:v>
                </c:pt>
                <c:pt idx="2">
                  <c:v>Eloquent Blade</c:v>
                </c:pt>
                <c:pt idx="3">
                  <c:v>The General</c:v>
                </c:pt>
                <c:pt idx="4">
                  <c:v>God Amoung Thugs</c:v>
                </c:pt>
              </c:strCache>
            </c:strRef>
          </c:cat>
          <c:val>
            <c:numRef>
              <c:extLst>
                <c:ext xmlns:c15="http://schemas.microsoft.com/office/drawing/2012/chart" uri="{02D57815-91ED-43cb-92C2-25804820EDAC}">
                  <c15:fullRef>
                    <c15:sqref>PARTS!$D$10:$D$29</c15:sqref>
                  </c15:fullRef>
                </c:ext>
              </c:extLst>
              <c:f>(PARTS!$D$13,PARTS!$D$17,PARTS!$D$21,PARTS!$D$25,PARTS!$D$29)</c:f>
              <c:numCache>
                <c:formatCode>General</c:formatCode>
                <c:ptCount val="5"/>
              </c:numCache>
            </c:numRef>
          </c:val>
          <c:extLst>
            <c:ext xmlns:c16="http://schemas.microsoft.com/office/drawing/2014/chart" uri="{C3380CC4-5D6E-409C-BE32-E72D297353CC}">
              <c16:uniqueId val="{00000002-0071-406F-A518-3A02CABDA3D9}"/>
            </c:ext>
          </c:extLst>
        </c:ser>
        <c:ser>
          <c:idx val="3"/>
          <c:order val="3"/>
          <c:tx>
            <c:strRef>
              <c:f>PARTS!$E$2</c:f>
              <c:strCache>
                <c:ptCount val="1"/>
                <c:pt idx="0">
                  <c:v>Dial</c:v>
                </c:pt>
              </c:strCache>
            </c:strRef>
          </c:tx>
          <c:spPr>
            <a:solidFill>
              <a:schemeClr val="accent4"/>
            </a:solidFill>
            <a:ln>
              <a:noFill/>
            </a:ln>
            <a:effectLst/>
          </c:spPr>
          <c:invertIfNegative val="0"/>
          <c:cat>
            <c:strRef>
              <c:extLst>
                <c:ext xmlns:c15="http://schemas.microsoft.com/office/drawing/2012/chart" uri="{02D57815-91ED-43cb-92C2-25804820EDAC}">
                  <c15:fullRef>
                    <c15:sqref>PARTS!$A$10:$A$29</c15:sqref>
                  </c15:fullRef>
                </c:ext>
              </c:extLst>
              <c:f>(PARTS!$A$13,PARTS!$A$17,PARTS!$A$21,PARTS!$A$25,PARTS!$A$29)</c:f>
              <c:strCache>
                <c:ptCount val="5"/>
                <c:pt idx="0">
                  <c:v>The Deliverer</c:v>
                </c:pt>
                <c:pt idx="1">
                  <c:v>A Silky Touch</c:v>
                </c:pt>
                <c:pt idx="2">
                  <c:v>Eloquent Blade</c:v>
                </c:pt>
                <c:pt idx="3">
                  <c:v>The General</c:v>
                </c:pt>
                <c:pt idx="4">
                  <c:v>God Amoung Thugs</c:v>
                </c:pt>
              </c:strCache>
            </c:strRef>
          </c:cat>
          <c:val>
            <c:numRef>
              <c:extLst>
                <c:ext xmlns:c15="http://schemas.microsoft.com/office/drawing/2012/chart" uri="{02D57815-91ED-43cb-92C2-25804820EDAC}">
                  <c15:fullRef>
                    <c15:sqref>PARTS!$E$10:$E$29</c15:sqref>
                  </c15:fullRef>
                </c:ext>
              </c:extLst>
              <c:f>(PARTS!$E$13,PARTS!$E$17,PARTS!$E$21,PARTS!$E$25,PARTS!$E$29)</c:f>
              <c:numCache>
                <c:formatCode>General</c:formatCode>
                <c:ptCount val="5"/>
              </c:numCache>
            </c:numRef>
          </c:val>
          <c:extLst>
            <c:ext xmlns:c16="http://schemas.microsoft.com/office/drawing/2014/chart" uri="{C3380CC4-5D6E-409C-BE32-E72D297353CC}">
              <c16:uniqueId val="{00000003-0071-406F-A518-3A02CABDA3D9}"/>
            </c:ext>
          </c:extLst>
        </c:ser>
        <c:ser>
          <c:idx val="4"/>
          <c:order val="4"/>
          <c:tx>
            <c:strRef>
              <c:f>PARTS!$F$2</c:f>
              <c:strCache>
                <c:ptCount val="1"/>
                <c:pt idx="0">
                  <c:v>Steel Blade</c:v>
                </c:pt>
              </c:strCache>
            </c:strRef>
          </c:tx>
          <c:spPr>
            <a:solidFill>
              <a:schemeClr val="accent5"/>
            </a:solidFill>
            <a:ln>
              <a:noFill/>
            </a:ln>
            <a:effectLst/>
          </c:spPr>
          <c:invertIfNegative val="0"/>
          <c:cat>
            <c:strRef>
              <c:extLst>
                <c:ext xmlns:c15="http://schemas.microsoft.com/office/drawing/2012/chart" uri="{02D57815-91ED-43cb-92C2-25804820EDAC}">
                  <c15:fullRef>
                    <c15:sqref>PARTS!$A$10:$A$29</c15:sqref>
                  </c15:fullRef>
                </c:ext>
              </c:extLst>
              <c:f>(PARTS!$A$13,PARTS!$A$17,PARTS!$A$21,PARTS!$A$25,PARTS!$A$29)</c:f>
              <c:strCache>
                <c:ptCount val="5"/>
                <c:pt idx="0">
                  <c:v>The Deliverer</c:v>
                </c:pt>
                <c:pt idx="1">
                  <c:v>A Silky Touch</c:v>
                </c:pt>
                <c:pt idx="2">
                  <c:v>Eloquent Blade</c:v>
                </c:pt>
                <c:pt idx="3">
                  <c:v>The General</c:v>
                </c:pt>
                <c:pt idx="4">
                  <c:v>God Amoung Thugs</c:v>
                </c:pt>
              </c:strCache>
            </c:strRef>
          </c:cat>
          <c:val>
            <c:numRef>
              <c:extLst>
                <c:ext xmlns:c15="http://schemas.microsoft.com/office/drawing/2012/chart" uri="{02D57815-91ED-43cb-92C2-25804820EDAC}">
                  <c15:fullRef>
                    <c15:sqref>PARTS!$F$10:$F$29</c15:sqref>
                  </c15:fullRef>
                </c:ext>
              </c:extLst>
              <c:f>(PARTS!$F$13,PARTS!$F$17,PARTS!$F$21,PARTS!$F$25,PARTS!$F$29)</c:f>
              <c:numCache>
                <c:formatCode>General</c:formatCode>
                <c:ptCount val="5"/>
              </c:numCache>
            </c:numRef>
          </c:val>
          <c:extLst>
            <c:ext xmlns:c16="http://schemas.microsoft.com/office/drawing/2014/chart" uri="{C3380CC4-5D6E-409C-BE32-E72D297353CC}">
              <c16:uniqueId val="{00000004-0071-406F-A518-3A02CABDA3D9}"/>
            </c:ext>
          </c:extLst>
        </c:ser>
        <c:ser>
          <c:idx val="5"/>
          <c:order val="5"/>
          <c:tx>
            <c:strRef>
              <c:f>PARTS!$G$2</c:f>
              <c:strCache>
                <c:ptCount val="1"/>
                <c:pt idx="0">
                  <c:v>Silver Blade</c:v>
                </c:pt>
              </c:strCache>
            </c:strRef>
          </c:tx>
          <c:spPr>
            <a:solidFill>
              <a:schemeClr val="accent6"/>
            </a:solidFill>
            <a:ln>
              <a:noFill/>
            </a:ln>
            <a:effectLst/>
          </c:spPr>
          <c:invertIfNegative val="0"/>
          <c:cat>
            <c:strRef>
              <c:extLst>
                <c:ext xmlns:c15="http://schemas.microsoft.com/office/drawing/2012/chart" uri="{02D57815-91ED-43cb-92C2-25804820EDAC}">
                  <c15:fullRef>
                    <c15:sqref>PARTS!$A$10:$A$29</c15:sqref>
                  </c15:fullRef>
                </c:ext>
              </c:extLst>
              <c:f>(PARTS!$A$13,PARTS!$A$17,PARTS!$A$21,PARTS!$A$25,PARTS!$A$29)</c:f>
              <c:strCache>
                <c:ptCount val="5"/>
                <c:pt idx="0">
                  <c:v>The Deliverer</c:v>
                </c:pt>
                <c:pt idx="1">
                  <c:v>A Silky Touch</c:v>
                </c:pt>
                <c:pt idx="2">
                  <c:v>Eloquent Blade</c:v>
                </c:pt>
                <c:pt idx="3">
                  <c:v>The General</c:v>
                </c:pt>
                <c:pt idx="4">
                  <c:v>God Amoung Thugs</c:v>
                </c:pt>
              </c:strCache>
            </c:strRef>
          </c:cat>
          <c:val>
            <c:numRef>
              <c:extLst>
                <c:ext xmlns:c15="http://schemas.microsoft.com/office/drawing/2012/chart" uri="{02D57815-91ED-43cb-92C2-25804820EDAC}">
                  <c15:fullRef>
                    <c15:sqref>PARTS!$G$10:$G$29</c15:sqref>
                  </c15:fullRef>
                </c:ext>
              </c:extLst>
              <c:f>(PARTS!$G$13,PARTS!$G$17,PARTS!$G$21,PARTS!$G$25,PARTS!$G$29)</c:f>
              <c:numCache>
                <c:formatCode>General</c:formatCode>
                <c:ptCount val="5"/>
                <c:pt idx="0">
                  <c:v>3</c:v>
                </c:pt>
                <c:pt idx="1">
                  <c:v>1</c:v>
                </c:pt>
                <c:pt idx="2">
                  <c:v>1</c:v>
                </c:pt>
              </c:numCache>
            </c:numRef>
          </c:val>
          <c:extLst>
            <c:ext xmlns:c16="http://schemas.microsoft.com/office/drawing/2014/chart" uri="{C3380CC4-5D6E-409C-BE32-E72D297353CC}">
              <c16:uniqueId val="{00000005-0071-406F-A518-3A02CABDA3D9}"/>
            </c:ext>
          </c:extLst>
        </c:ser>
        <c:ser>
          <c:idx val="6"/>
          <c:order val="6"/>
          <c:tx>
            <c:strRef>
              <c:f>PARTS!$H$2</c:f>
              <c:strCache>
                <c:ptCount val="1"/>
                <c:pt idx="0">
                  <c:v>Handle</c:v>
                </c:pt>
              </c:strCache>
            </c:strRef>
          </c:tx>
          <c:spPr>
            <a:solidFill>
              <a:schemeClr val="accent1">
                <a:lumMod val="60000"/>
              </a:schemeClr>
            </a:solidFill>
            <a:ln>
              <a:noFill/>
            </a:ln>
            <a:effectLst/>
          </c:spPr>
          <c:invertIfNegative val="0"/>
          <c:cat>
            <c:strRef>
              <c:extLst>
                <c:ext xmlns:c15="http://schemas.microsoft.com/office/drawing/2012/chart" uri="{02D57815-91ED-43cb-92C2-25804820EDAC}">
                  <c15:fullRef>
                    <c15:sqref>PARTS!$A$10:$A$29</c15:sqref>
                  </c15:fullRef>
                </c:ext>
              </c:extLst>
              <c:f>(PARTS!$A$13,PARTS!$A$17,PARTS!$A$21,PARTS!$A$25,PARTS!$A$29)</c:f>
              <c:strCache>
                <c:ptCount val="5"/>
                <c:pt idx="0">
                  <c:v>The Deliverer</c:v>
                </c:pt>
                <c:pt idx="1">
                  <c:v>A Silky Touch</c:v>
                </c:pt>
                <c:pt idx="2">
                  <c:v>Eloquent Blade</c:v>
                </c:pt>
                <c:pt idx="3">
                  <c:v>The General</c:v>
                </c:pt>
                <c:pt idx="4">
                  <c:v>God Amoung Thugs</c:v>
                </c:pt>
              </c:strCache>
            </c:strRef>
          </c:cat>
          <c:val>
            <c:numRef>
              <c:extLst>
                <c:ext xmlns:c15="http://schemas.microsoft.com/office/drawing/2012/chart" uri="{02D57815-91ED-43cb-92C2-25804820EDAC}">
                  <c15:fullRef>
                    <c15:sqref>PARTS!$H$10:$H$29</c15:sqref>
                  </c15:fullRef>
                </c:ext>
              </c:extLst>
              <c:f>(PARTS!$H$13,PARTS!$H$17,PARTS!$H$21,PARTS!$H$25,PARTS!$H$29)</c:f>
              <c:numCache>
                <c:formatCode>General</c:formatCode>
                <c:ptCount val="5"/>
                <c:pt idx="2">
                  <c:v>1</c:v>
                </c:pt>
              </c:numCache>
            </c:numRef>
          </c:val>
          <c:extLst>
            <c:ext xmlns:c16="http://schemas.microsoft.com/office/drawing/2014/chart" uri="{C3380CC4-5D6E-409C-BE32-E72D297353CC}">
              <c16:uniqueId val="{00000006-0071-406F-A518-3A02CABDA3D9}"/>
            </c:ext>
          </c:extLst>
        </c:ser>
        <c:ser>
          <c:idx val="7"/>
          <c:order val="7"/>
          <c:tx>
            <c:strRef>
              <c:f>PARTS!$I$2</c:f>
              <c:strCache>
                <c:ptCount val="1"/>
                <c:pt idx="0">
                  <c:v>Silk Stone</c:v>
                </c:pt>
              </c:strCache>
            </c:strRef>
          </c:tx>
          <c:spPr>
            <a:solidFill>
              <a:schemeClr val="accent2">
                <a:lumMod val="60000"/>
              </a:schemeClr>
            </a:solidFill>
            <a:ln>
              <a:noFill/>
            </a:ln>
            <a:effectLst/>
          </c:spPr>
          <c:invertIfNegative val="0"/>
          <c:cat>
            <c:strRef>
              <c:extLst>
                <c:ext xmlns:c15="http://schemas.microsoft.com/office/drawing/2012/chart" uri="{02D57815-91ED-43cb-92C2-25804820EDAC}">
                  <c15:fullRef>
                    <c15:sqref>PARTS!$A$10:$A$29</c15:sqref>
                  </c15:fullRef>
                </c:ext>
              </c:extLst>
              <c:f>(PARTS!$A$13,PARTS!$A$17,PARTS!$A$21,PARTS!$A$25,PARTS!$A$29)</c:f>
              <c:strCache>
                <c:ptCount val="5"/>
                <c:pt idx="0">
                  <c:v>The Deliverer</c:v>
                </c:pt>
                <c:pt idx="1">
                  <c:v>A Silky Touch</c:v>
                </c:pt>
                <c:pt idx="2">
                  <c:v>Eloquent Blade</c:v>
                </c:pt>
                <c:pt idx="3">
                  <c:v>The General</c:v>
                </c:pt>
                <c:pt idx="4">
                  <c:v>God Amoung Thugs</c:v>
                </c:pt>
              </c:strCache>
            </c:strRef>
          </c:cat>
          <c:val>
            <c:numRef>
              <c:extLst>
                <c:ext xmlns:c15="http://schemas.microsoft.com/office/drawing/2012/chart" uri="{02D57815-91ED-43cb-92C2-25804820EDAC}">
                  <c15:fullRef>
                    <c15:sqref>PARTS!$I$10:$I$29</c15:sqref>
                  </c15:fullRef>
                </c:ext>
              </c:extLst>
              <c:f>(PARTS!$I$13,PARTS!$I$17,PARTS!$I$21,PARTS!$I$25,PARTS!$I$29)</c:f>
              <c:numCache>
                <c:formatCode>General</c:formatCode>
                <c:ptCount val="5"/>
                <c:pt idx="0">
                  <c:v>1</c:v>
                </c:pt>
                <c:pt idx="1">
                  <c:v>2</c:v>
                </c:pt>
                <c:pt idx="2">
                  <c:v>2</c:v>
                </c:pt>
                <c:pt idx="3">
                  <c:v>2</c:v>
                </c:pt>
              </c:numCache>
            </c:numRef>
          </c:val>
          <c:extLst>
            <c:ext xmlns:c16="http://schemas.microsoft.com/office/drawing/2014/chart" uri="{C3380CC4-5D6E-409C-BE32-E72D297353CC}">
              <c16:uniqueId val="{00000007-0071-406F-A518-3A02CABDA3D9}"/>
            </c:ext>
          </c:extLst>
        </c:ser>
        <c:ser>
          <c:idx val="8"/>
          <c:order val="8"/>
          <c:tx>
            <c:strRef>
              <c:f>PARTS!$J$2</c:f>
              <c:strCache>
                <c:ptCount val="1"/>
                <c:pt idx="0">
                  <c:v>Cartriages</c:v>
                </c:pt>
              </c:strCache>
            </c:strRef>
          </c:tx>
          <c:spPr>
            <a:solidFill>
              <a:schemeClr val="accent3">
                <a:lumMod val="60000"/>
              </a:schemeClr>
            </a:solidFill>
            <a:ln>
              <a:noFill/>
            </a:ln>
            <a:effectLst/>
          </c:spPr>
          <c:invertIfNegative val="0"/>
          <c:cat>
            <c:strRef>
              <c:extLst>
                <c:ext xmlns:c15="http://schemas.microsoft.com/office/drawing/2012/chart" uri="{02D57815-91ED-43cb-92C2-25804820EDAC}">
                  <c15:fullRef>
                    <c15:sqref>PARTS!$A$10:$A$29</c15:sqref>
                  </c15:fullRef>
                </c:ext>
              </c:extLst>
              <c:f>(PARTS!$A$13,PARTS!$A$17,PARTS!$A$21,PARTS!$A$25,PARTS!$A$29)</c:f>
              <c:strCache>
                <c:ptCount val="5"/>
                <c:pt idx="0">
                  <c:v>The Deliverer</c:v>
                </c:pt>
                <c:pt idx="1">
                  <c:v>A Silky Touch</c:v>
                </c:pt>
                <c:pt idx="2">
                  <c:v>Eloquent Blade</c:v>
                </c:pt>
                <c:pt idx="3">
                  <c:v>The General</c:v>
                </c:pt>
                <c:pt idx="4">
                  <c:v>God Amoung Thugs</c:v>
                </c:pt>
              </c:strCache>
            </c:strRef>
          </c:cat>
          <c:val>
            <c:numRef>
              <c:extLst>
                <c:ext xmlns:c15="http://schemas.microsoft.com/office/drawing/2012/chart" uri="{02D57815-91ED-43cb-92C2-25804820EDAC}">
                  <c15:fullRef>
                    <c15:sqref>PARTS!$J$10:$J$29</c15:sqref>
                  </c15:fullRef>
                </c:ext>
              </c:extLst>
              <c:f>(PARTS!$J$13,PARTS!$J$17,PARTS!$J$21,PARTS!$J$25,PARTS!$J$29)</c:f>
              <c:numCache>
                <c:formatCode>General</c:formatCode>
                <c:ptCount val="5"/>
                <c:pt idx="3">
                  <c:v>2</c:v>
                </c:pt>
              </c:numCache>
            </c:numRef>
          </c:val>
          <c:extLst>
            <c:ext xmlns:c16="http://schemas.microsoft.com/office/drawing/2014/chart" uri="{C3380CC4-5D6E-409C-BE32-E72D297353CC}">
              <c16:uniqueId val="{00000008-0071-406F-A518-3A02CABDA3D9}"/>
            </c:ext>
          </c:extLst>
        </c:ser>
        <c:ser>
          <c:idx val="9"/>
          <c:order val="9"/>
          <c:tx>
            <c:strRef>
              <c:f>PARTS!$K$2</c:f>
              <c:strCache>
                <c:ptCount val="1"/>
                <c:pt idx="0">
                  <c:v>Simple Padding</c:v>
                </c:pt>
              </c:strCache>
            </c:strRef>
          </c:tx>
          <c:spPr>
            <a:solidFill>
              <a:schemeClr val="accent4">
                <a:lumMod val="60000"/>
              </a:schemeClr>
            </a:solidFill>
            <a:ln>
              <a:noFill/>
            </a:ln>
            <a:effectLst/>
          </c:spPr>
          <c:invertIfNegative val="0"/>
          <c:cat>
            <c:strRef>
              <c:extLst>
                <c:ext xmlns:c15="http://schemas.microsoft.com/office/drawing/2012/chart" uri="{02D57815-91ED-43cb-92C2-25804820EDAC}">
                  <c15:fullRef>
                    <c15:sqref>PARTS!$A$10:$A$29</c15:sqref>
                  </c15:fullRef>
                </c:ext>
              </c:extLst>
              <c:f>(PARTS!$A$13,PARTS!$A$17,PARTS!$A$21,PARTS!$A$25,PARTS!$A$29)</c:f>
              <c:strCache>
                <c:ptCount val="5"/>
                <c:pt idx="0">
                  <c:v>The Deliverer</c:v>
                </c:pt>
                <c:pt idx="1">
                  <c:v>A Silky Touch</c:v>
                </c:pt>
                <c:pt idx="2">
                  <c:v>Eloquent Blade</c:v>
                </c:pt>
                <c:pt idx="3">
                  <c:v>The General</c:v>
                </c:pt>
                <c:pt idx="4">
                  <c:v>God Amoung Thugs</c:v>
                </c:pt>
              </c:strCache>
            </c:strRef>
          </c:cat>
          <c:val>
            <c:numRef>
              <c:extLst>
                <c:ext xmlns:c15="http://schemas.microsoft.com/office/drawing/2012/chart" uri="{02D57815-91ED-43cb-92C2-25804820EDAC}">
                  <c15:fullRef>
                    <c15:sqref>PARTS!$K$10:$K$29</c15:sqref>
                  </c15:fullRef>
                </c:ext>
              </c:extLst>
              <c:f>(PARTS!$K$13,PARTS!$K$17,PARTS!$K$21,PARTS!$K$25,PARTS!$K$29)</c:f>
              <c:numCache>
                <c:formatCode>General</c:formatCode>
                <c:ptCount val="5"/>
              </c:numCache>
            </c:numRef>
          </c:val>
          <c:extLst>
            <c:ext xmlns:c16="http://schemas.microsoft.com/office/drawing/2014/chart" uri="{C3380CC4-5D6E-409C-BE32-E72D297353CC}">
              <c16:uniqueId val="{00000009-0071-406F-A518-3A02CABDA3D9}"/>
            </c:ext>
          </c:extLst>
        </c:ser>
        <c:ser>
          <c:idx val="10"/>
          <c:order val="10"/>
          <c:tx>
            <c:strRef>
              <c:f>PARTS!$L$2</c:f>
              <c:strCache>
                <c:ptCount val="1"/>
                <c:pt idx="0">
                  <c:v>Leather Padding</c:v>
                </c:pt>
              </c:strCache>
            </c:strRef>
          </c:tx>
          <c:spPr>
            <a:solidFill>
              <a:schemeClr val="accent5">
                <a:lumMod val="60000"/>
              </a:schemeClr>
            </a:solidFill>
            <a:ln>
              <a:noFill/>
            </a:ln>
            <a:effectLst/>
          </c:spPr>
          <c:invertIfNegative val="0"/>
          <c:cat>
            <c:strRef>
              <c:extLst>
                <c:ext xmlns:c15="http://schemas.microsoft.com/office/drawing/2012/chart" uri="{02D57815-91ED-43cb-92C2-25804820EDAC}">
                  <c15:fullRef>
                    <c15:sqref>PARTS!$A$10:$A$29</c15:sqref>
                  </c15:fullRef>
                </c:ext>
              </c:extLst>
              <c:f>(PARTS!$A$13,PARTS!$A$17,PARTS!$A$21,PARTS!$A$25,PARTS!$A$29)</c:f>
              <c:strCache>
                <c:ptCount val="5"/>
                <c:pt idx="0">
                  <c:v>The Deliverer</c:v>
                </c:pt>
                <c:pt idx="1">
                  <c:v>A Silky Touch</c:v>
                </c:pt>
                <c:pt idx="2">
                  <c:v>Eloquent Blade</c:v>
                </c:pt>
                <c:pt idx="3">
                  <c:v>The General</c:v>
                </c:pt>
                <c:pt idx="4">
                  <c:v>God Amoung Thugs</c:v>
                </c:pt>
              </c:strCache>
            </c:strRef>
          </c:cat>
          <c:val>
            <c:numRef>
              <c:extLst>
                <c:ext xmlns:c15="http://schemas.microsoft.com/office/drawing/2012/chart" uri="{02D57815-91ED-43cb-92C2-25804820EDAC}">
                  <c15:fullRef>
                    <c15:sqref>PARTS!$L$10:$L$29</c15:sqref>
                  </c15:fullRef>
                </c:ext>
              </c:extLst>
              <c:f>(PARTS!$L$13,PARTS!$L$17,PARTS!$L$21,PARTS!$L$25,PARTS!$L$29)</c:f>
              <c:numCache>
                <c:formatCode>General</c:formatCode>
                <c:ptCount val="5"/>
              </c:numCache>
            </c:numRef>
          </c:val>
          <c:extLst>
            <c:ext xmlns:c16="http://schemas.microsoft.com/office/drawing/2014/chart" uri="{C3380CC4-5D6E-409C-BE32-E72D297353CC}">
              <c16:uniqueId val="{0000000A-0071-406F-A518-3A02CABDA3D9}"/>
            </c:ext>
          </c:extLst>
        </c:ser>
        <c:ser>
          <c:idx val="11"/>
          <c:order val="11"/>
          <c:tx>
            <c:strRef>
              <c:f>PARTS!$M$2</c:f>
              <c:strCache>
                <c:ptCount val="1"/>
                <c:pt idx="0">
                  <c:v>Adorned Padding</c:v>
                </c:pt>
              </c:strCache>
            </c:strRef>
          </c:tx>
          <c:spPr>
            <a:solidFill>
              <a:schemeClr val="accent6">
                <a:lumMod val="60000"/>
              </a:schemeClr>
            </a:solidFill>
            <a:ln>
              <a:noFill/>
            </a:ln>
            <a:effectLst/>
          </c:spPr>
          <c:invertIfNegative val="0"/>
          <c:cat>
            <c:strRef>
              <c:extLst>
                <c:ext xmlns:c15="http://schemas.microsoft.com/office/drawing/2012/chart" uri="{02D57815-91ED-43cb-92C2-25804820EDAC}">
                  <c15:fullRef>
                    <c15:sqref>PARTS!$A$10:$A$29</c15:sqref>
                  </c15:fullRef>
                </c:ext>
              </c:extLst>
              <c:f>(PARTS!$A$13,PARTS!$A$17,PARTS!$A$21,PARTS!$A$25,PARTS!$A$29)</c:f>
              <c:strCache>
                <c:ptCount val="5"/>
                <c:pt idx="0">
                  <c:v>The Deliverer</c:v>
                </c:pt>
                <c:pt idx="1">
                  <c:v>A Silky Touch</c:v>
                </c:pt>
                <c:pt idx="2">
                  <c:v>Eloquent Blade</c:v>
                </c:pt>
                <c:pt idx="3">
                  <c:v>The General</c:v>
                </c:pt>
                <c:pt idx="4">
                  <c:v>God Amoung Thugs</c:v>
                </c:pt>
              </c:strCache>
            </c:strRef>
          </c:cat>
          <c:val>
            <c:numRef>
              <c:extLst>
                <c:ext xmlns:c15="http://schemas.microsoft.com/office/drawing/2012/chart" uri="{02D57815-91ED-43cb-92C2-25804820EDAC}">
                  <c15:fullRef>
                    <c15:sqref>PARTS!$M$10:$M$29</c15:sqref>
                  </c15:fullRef>
                </c:ext>
              </c:extLst>
              <c:f>(PARTS!$M$13,PARTS!$M$17,PARTS!$M$21,PARTS!$M$25,PARTS!$M$29)</c:f>
              <c:numCache>
                <c:formatCode>General</c:formatCode>
                <c:ptCount val="5"/>
                <c:pt idx="4">
                  <c:v>1</c:v>
                </c:pt>
              </c:numCache>
            </c:numRef>
          </c:val>
          <c:extLst>
            <c:ext xmlns:c16="http://schemas.microsoft.com/office/drawing/2014/chart" uri="{C3380CC4-5D6E-409C-BE32-E72D297353CC}">
              <c16:uniqueId val="{0000000B-0071-406F-A518-3A02CABDA3D9}"/>
            </c:ext>
          </c:extLst>
        </c:ser>
        <c:ser>
          <c:idx val="12"/>
          <c:order val="12"/>
          <c:tx>
            <c:strRef>
              <c:f>PARTS!$N$2</c:f>
              <c:strCache>
                <c:ptCount val="1"/>
                <c:pt idx="0">
                  <c:v>Wool Sheet</c:v>
                </c:pt>
              </c:strCache>
            </c:strRef>
          </c:tx>
          <c:spPr>
            <a:solidFill>
              <a:schemeClr val="accent1">
                <a:lumMod val="80000"/>
                <a:lumOff val="20000"/>
              </a:schemeClr>
            </a:solidFill>
            <a:ln>
              <a:noFill/>
            </a:ln>
            <a:effectLst/>
          </c:spPr>
          <c:invertIfNegative val="0"/>
          <c:cat>
            <c:strRef>
              <c:extLst>
                <c:ext xmlns:c15="http://schemas.microsoft.com/office/drawing/2012/chart" uri="{02D57815-91ED-43cb-92C2-25804820EDAC}">
                  <c15:fullRef>
                    <c15:sqref>PARTS!$A$10:$A$29</c15:sqref>
                  </c15:fullRef>
                </c:ext>
              </c:extLst>
              <c:f>(PARTS!$A$13,PARTS!$A$17,PARTS!$A$21,PARTS!$A$25,PARTS!$A$29)</c:f>
              <c:strCache>
                <c:ptCount val="5"/>
                <c:pt idx="0">
                  <c:v>The Deliverer</c:v>
                </c:pt>
                <c:pt idx="1">
                  <c:v>A Silky Touch</c:v>
                </c:pt>
                <c:pt idx="2">
                  <c:v>Eloquent Blade</c:v>
                </c:pt>
                <c:pt idx="3">
                  <c:v>The General</c:v>
                </c:pt>
                <c:pt idx="4">
                  <c:v>God Amoung Thugs</c:v>
                </c:pt>
              </c:strCache>
            </c:strRef>
          </c:cat>
          <c:val>
            <c:numRef>
              <c:extLst>
                <c:ext xmlns:c15="http://schemas.microsoft.com/office/drawing/2012/chart" uri="{02D57815-91ED-43cb-92C2-25804820EDAC}">
                  <c15:fullRef>
                    <c15:sqref>PARTS!$N$10:$N$29</c15:sqref>
                  </c15:fullRef>
                </c:ext>
              </c:extLst>
              <c:f>(PARTS!$N$13,PARTS!$N$17,PARTS!$N$21,PARTS!$N$25,PARTS!$N$29)</c:f>
              <c:numCache>
                <c:formatCode>General</c:formatCode>
                <c:ptCount val="5"/>
                <c:pt idx="4">
                  <c:v>1</c:v>
                </c:pt>
              </c:numCache>
            </c:numRef>
          </c:val>
          <c:extLst>
            <c:ext xmlns:c16="http://schemas.microsoft.com/office/drawing/2014/chart" uri="{C3380CC4-5D6E-409C-BE32-E72D297353CC}">
              <c16:uniqueId val="{0000000C-0071-406F-A518-3A02CABDA3D9}"/>
            </c:ext>
          </c:extLst>
        </c:ser>
        <c:ser>
          <c:idx val="13"/>
          <c:order val="13"/>
          <c:tx>
            <c:strRef>
              <c:f>PARTS!$O$2</c:f>
              <c:strCache>
                <c:ptCount val="1"/>
                <c:pt idx="0">
                  <c:v>Copper Plates</c:v>
                </c:pt>
              </c:strCache>
            </c:strRef>
          </c:tx>
          <c:spPr>
            <a:solidFill>
              <a:schemeClr val="accent2">
                <a:lumMod val="80000"/>
                <a:lumOff val="20000"/>
              </a:schemeClr>
            </a:solidFill>
            <a:ln>
              <a:noFill/>
            </a:ln>
            <a:effectLst/>
          </c:spPr>
          <c:invertIfNegative val="0"/>
          <c:cat>
            <c:strRef>
              <c:extLst>
                <c:ext xmlns:c15="http://schemas.microsoft.com/office/drawing/2012/chart" uri="{02D57815-91ED-43cb-92C2-25804820EDAC}">
                  <c15:fullRef>
                    <c15:sqref>PARTS!$A$10:$A$29</c15:sqref>
                  </c15:fullRef>
                </c:ext>
              </c:extLst>
              <c:f>(PARTS!$A$13,PARTS!$A$17,PARTS!$A$21,PARTS!$A$25,PARTS!$A$29)</c:f>
              <c:strCache>
                <c:ptCount val="5"/>
                <c:pt idx="0">
                  <c:v>The Deliverer</c:v>
                </c:pt>
                <c:pt idx="1">
                  <c:v>A Silky Touch</c:v>
                </c:pt>
                <c:pt idx="2">
                  <c:v>Eloquent Blade</c:v>
                </c:pt>
                <c:pt idx="3">
                  <c:v>The General</c:v>
                </c:pt>
                <c:pt idx="4">
                  <c:v>God Amoung Thugs</c:v>
                </c:pt>
              </c:strCache>
            </c:strRef>
          </c:cat>
          <c:val>
            <c:numRef>
              <c:extLst>
                <c:ext xmlns:c15="http://schemas.microsoft.com/office/drawing/2012/chart" uri="{02D57815-91ED-43cb-92C2-25804820EDAC}">
                  <c15:fullRef>
                    <c15:sqref>PARTS!$O$10:$O$29</c15:sqref>
                  </c15:fullRef>
                </c:ext>
              </c:extLst>
              <c:f>(PARTS!$O$13,PARTS!$O$17,PARTS!$O$21,PARTS!$O$25,PARTS!$O$29)</c:f>
              <c:numCache>
                <c:formatCode>General</c:formatCode>
                <c:ptCount val="5"/>
              </c:numCache>
            </c:numRef>
          </c:val>
          <c:extLst>
            <c:ext xmlns:c16="http://schemas.microsoft.com/office/drawing/2014/chart" uri="{C3380CC4-5D6E-409C-BE32-E72D297353CC}">
              <c16:uniqueId val="{0000000D-0071-406F-A518-3A02CABDA3D9}"/>
            </c:ext>
          </c:extLst>
        </c:ser>
        <c:dLbls>
          <c:showLegendKey val="0"/>
          <c:showVal val="0"/>
          <c:showCatName val="0"/>
          <c:showSerName val="0"/>
          <c:showPercent val="0"/>
          <c:showBubbleSize val="0"/>
        </c:dLbls>
        <c:gapWidth val="150"/>
        <c:overlap val="100"/>
        <c:axId val="105811824"/>
        <c:axId val="105805584"/>
      </c:barChart>
      <c:catAx>
        <c:axId val="10581182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805584"/>
        <c:crosses val="autoZero"/>
        <c:auto val="1"/>
        <c:lblAlgn val="ctr"/>
        <c:lblOffset val="100"/>
        <c:noMultiLvlLbl val="0"/>
      </c:catAx>
      <c:valAx>
        <c:axId val="10580558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8118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Parts Per Product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stacked"/>
        <c:varyColors val="0"/>
        <c:ser>
          <c:idx val="0"/>
          <c:order val="0"/>
          <c:tx>
            <c:strRef>
              <c:f>PARTS!$B$2</c:f>
              <c:strCache>
                <c:ptCount val="1"/>
                <c:pt idx="0">
                  <c:v>Bronze Gear</c:v>
                </c:pt>
              </c:strCache>
            </c:strRef>
          </c:tx>
          <c:spPr>
            <a:solidFill>
              <a:schemeClr val="accent1"/>
            </a:solidFill>
            <a:ln>
              <a:noFill/>
            </a:ln>
            <a:effectLst/>
          </c:spPr>
          <c:invertIfNegative val="0"/>
          <c:cat>
            <c:strRef>
              <c:extLst>
                <c:ext xmlns:c15="http://schemas.microsoft.com/office/drawing/2012/chart" uri="{02D57815-91ED-43cb-92C2-25804820EDAC}">
                  <c15:fullRef>
                    <c15:sqref>PARTS!$A$10:$A$29</c15:sqref>
                  </c15:fullRef>
                </c:ext>
              </c:extLst>
              <c:f>(PARTS!$A$12,PARTS!$A$16,PARTS!$A$20,PARTS!$A$24,PARTS!$A$28)</c:f>
              <c:strCache>
                <c:ptCount val="5"/>
                <c:pt idx="0">
                  <c:v>The Reaper</c:v>
                </c:pt>
                <c:pt idx="1">
                  <c:v>Industrial Gauntlet</c:v>
                </c:pt>
                <c:pt idx="2">
                  <c:v>Sword Cane</c:v>
                </c:pt>
                <c:pt idx="3">
                  <c:v>Heavy Pressure</c:v>
                </c:pt>
                <c:pt idx="4">
                  <c:v>Copper Midus</c:v>
                </c:pt>
              </c:strCache>
            </c:strRef>
          </c:cat>
          <c:val>
            <c:numRef>
              <c:extLst>
                <c:ext xmlns:c15="http://schemas.microsoft.com/office/drawing/2012/chart" uri="{02D57815-91ED-43cb-92C2-25804820EDAC}">
                  <c15:fullRef>
                    <c15:sqref>PARTS!$B$10:$B$29</c15:sqref>
                  </c15:fullRef>
                </c:ext>
              </c:extLst>
              <c:f>(PARTS!$B$12,PARTS!$B$16,PARTS!$B$20,PARTS!$B$24,PARTS!$B$28)</c:f>
              <c:numCache>
                <c:formatCode>General</c:formatCode>
                <c:ptCount val="5"/>
                <c:pt idx="3">
                  <c:v>1</c:v>
                </c:pt>
                <c:pt idx="4">
                  <c:v>1</c:v>
                </c:pt>
              </c:numCache>
            </c:numRef>
          </c:val>
          <c:extLst>
            <c:ext xmlns:c16="http://schemas.microsoft.com/office/drawing/2014/chart" uri="{C3380CC4-5D6E-409C-BE32-E72D297353CC}">
              <c16:uniqueId val="{00000000-A062-4D35-B1DC-6B398AAC52FA}"/>
            </c:ext>
          </c:extLst>
        </c:ser>
        <c:ser>
          <c:idx val="1"/>
          <c:order val="1"/>
          <c:tx>
            <c:strRef>
              <c:f>PARTS!$C$2</c:f>
              <c:strCache>
                <c:ptCount val="1"/>
                <c:pt idx="0">
                  <c:v>Copper Tube</c:v>
                </c:pt>
              </c:strCache>
            </c:strRef>
          </c:tx>
          <c:spPr>
            <a:solidFill>
              <a:schemeClr val="accent2"/>
            </a:solidFill>
            <a:ln>
              <a:noFill/>
            </a:ln>
            <a:effectLst/>
          </c:spPr>
          <c:invertIfNegative val="0"/>
          <c:cat>
            <c:strRef>
              <c:extLst>
                <c:ext xmlns:c15="http://schemas.microsoft.com/office/drawing/2012/chart" uri="{02D57815-91ED-43cb-92C2-25804820EDAC}">
                  <c15:fullRef>
                    <c15:sqref>PARTS!$A$10:$A$29</c15:sqref>
                  </c15:fullRef>
                </c:ext>
              </c:extLst>
              <c:f>(PARTS!$A$12,PARTS!$A$16,PARTS!$A$20,PARTS!$A$24,PARTS!$A$28)</c:f>
              <c:strCache>
                <c:ptCount val="5"/>
                <c:pt idx="0">
                  <c:v>The Reaper</c:v>
                </c:pt>
                <c:pt idx="1">
                  <c:v>Industrial Gauntlet</c:v>
                </c:pt>
                <c:pt idx="2">
                  <c:v>Sword Cane</c:v>
                </c:pt>
                <c:pt idx="3">
                  <c:v>Heavy Pressure</c:v>
                </c:pt>
                <c:pt idx="4">
                  <c:v>Copper Midus</c:v>
                </c:pt>
              </c:strCache>
            </c:strRef>
          </c:cat>
          <c:val>
            <c:numRef>
              <c:extLst>
                <c:ext xmlns:c15="http://schemas.microsoft.com/office/drawing/2012/chart" uri="{02D57815-91ED-43cb-92C2-25804820EDAC}">
                  <c15:fullRef>
                    <c15:sqref>PARTS!$C$10:$C$29</c15:sqref>
                  </c15:fullRef>
                </c:ext>
              </c:extLst>
              <c:f>(PARTS!$C$12,PARTS!$C$16,PARTS!$C$20,PARTS!$C$24,PARTS!$C$28)</c:f>
              <c:numCache>
                <c:formatCode>General</c:formatCode>
                <c:ptCount val="5"/>
                <c:pt idx="0">
                  <c:v>2</c:v>
                </c:pt>
                <c:pt idx="3">
                  <c:v>1</c:v>
                </c:pt>
              </c:numCache>
            </c:numRef>
          </c:val>
          <c:extLst>
            <c:ext xmlns:c16="http://schemas.microsoft.com/office/drawing/2014/chart" uri="{C3380CC4-5D6E-409C-BE32-E72D297353CC}">
              <c16:uniqueId val="{00000001-A062-4D35-B1DC-6B398AAC52FA}"/>
            </c:ext>
          </c:extLst>
        </c:ser>
        <c:ser>
          <c:idx val="2"/>
          <c:order val="2"/>
          <c:tx>
            <c:strRef>
              <c:f>PARTS!$D$2</c:f>
              <c:strCache>
                <c:ptCount val="1"/>
                <c:pt idx="0">
                  <c:v>Air Tank</c:v>
                </c:pt>
              </c:strCache>
            </c:strRef>
          </c:tx>
          <c:spPr>
            <a:solidFill>
              <a:schemeClr val="accent3"/>
            </a:solidFill>
            <a:ln>
              <a:noFill/>
            </a:ln>
            <a:effectLst/>
          </c:spPr>
          <c:invertIfNegative val="0"/>
          <c:cat>
            <c:strRef>
              <c:extLst>
                <c:ext xmlns:c15="http://schemas.microsoft.com/office/drawing/2012/chart" uri="{02D57815-91ED-43cb-92C2-25804820EDAC}">
                  <c15:fullRef>
                    <c15:sqref>PARTS!$A$10:$A$29</c15:sqref>
                  </c15:fullRef>
                </c:ext>
              </c:extLst>
              <c:f>(PARTS!$A$12,PARTS!$A$16,PARTS!$A$20,PARTS!$A$24,PARTS!$A$28)</c:f>
              <c:strCache>
                <c:ptCount val="5"/>
                <c:pt idx="0">
                  <c:v>The Reaper</c:v>
                </c:pt>
                <c:pt idx="1">
                  <c:v>Industrial Gauntlet</c:v>
                </c:pt>
                <c:pt idx="2">
                  <c:v>Sword Cane</c:v>
                </c:pt>
                <c:pt idx="3">
                  <c:v>Heavy Pressure</c:v>
                </c:pt>
                <c:pt idx="4">
                  <c:v>Copper Midus</c:v>
                </c:pt>
              </c:strCache>
            </c:strRef>
          </c:cat>
          <c:val>
            <c:numRef>
              <c:extLst>
                <c:ext xmlns:c15="http://schemas.microsoft.com/office/drawing/2012/chart" uri="{02D57815-91ED-43cb-92C2-25804820EDAC}">
                  <c15:fullRef>
                    <c15:sqref>PARTS!$D$10:$D$29</c15:sqref>
                  </c15:fullRef>
                </c:ext>
              </c:extLst>
              <c:f>(PARTS!$D$12,PARTS!$D$16,PARTS!$D$20,PARTS!$D$24,PARTS!$D$28)</c:f>
              <c:numCache>
                <c:formatCode>General</c:formatCode>
                <c:ptCount val="5"/>
                <c:pt idx="3">
                  <c:v>2</c:v>
                </c:pt>
              </c:numCache>
            </c:numRef>
          </c:val>
          <c:extLst>
            <c:ext xmlns:c16="http://schemas.microsoft.com/office/drawing/2014/chart" uri="{C3380CC4-5D6E-409C-BE32-E72D297353CC}">
              <c16:uniqueId val="{00000002-A062-4D35-B1DC-6B398AAC52FA}"/>
            </c:ext>
          </c:extLst>
        </c:ser>
        <c:ser>
          <c:idx val="3"/>
          <c:order val="3"/>
          <c:tx>
            <c:strRef>
              <c:f>PARTS!$E$2</c:f>
              <c:strCache>
                <c:ptCount val="1"/>
                <c:pt idx="0">
                  <c:v>Dial</c:v>
                </c:pt>
              </c:strCache>
            </c:strRef>
          </c:tx>
          <c:spPr>
            <a:solidFill>
              <a:schemeClr val="accent4"/>
            </a:solidFill>
            <a:ln>
              <a:noFill/>
            </a:ln>
            <a:effectLst/>
          </c:spPr>
          <c:invertIfNegative val="0"/>
          <c:cat>
            <c:strRef>
              <c:extLst>
                <c:ext xmlns:c15="http://schemas.microsoft.com/office/drawing/2012/chart" uri="{02D57815-91ED-43cb-92C2-25804820EDAC}">
                  <c15:fullRef>
                    <c15:sqref>PARTS!$A$10:$A$29</c15:sqref>
                  </c15:fullRef>
                </c:ext>
              </c:extLst>
              <c:f>(PARTS!$A$12,PARTS!$A$16,PARTS!$A$20,PARTS!$A$24,PARTS!$A$28)</c:f>
              <c:strCache>
                <c:ptCount val="5"/>
                <c:pt idx="0">
                  <c:v>The Reaper</c:v>
                </c:pt>
                <c:pt idx="1">
                  <c:v>Industrial Gauntlet</c:v>
                </c:pt>
                <c:pt idx="2">
                  <c:v>Sword Cane</c:v>
                </c:pt>
                <c:pt idx="3">
                  <c:v>Heavy Pressure</c:v>
                </c:pt>
                <c:pt idx="4">
                  <c:v>Copper Midus</c:v>
                </c:pt>
              </c:strCache>
            </c:strRef>
          </c:cat>
          <c:val>
            <c:numRef>
              <c:extLst>
                <c:ext xmlns:c15="http://schemas.microsoft.com/office/drawing/2012/chart" uri="{02D57815-91ED-43cb-92C2-25804820EDAC}">
                  <c15:fullRef>
                    <c15:sqref>PARTS!$E$10:$E$29</c15:sqref>
                  </c15:fullRef>
                </c:ext>
              </c:extLst>
              <c:f>(PARTS!$E$12,PARTS!$E$16,PARTS!$E$20,PARTS!$E$24,PARTS!$E$28)</c:f>
              <c:numCache>
                <c:formatCode>General</c:formatCode>
                <c:ptCount val="5"/>
                <c:pt idx="3">
                  <c:v>1</c:v>
                </c:pt>
              </c:numCache>
            </c:numRef>
          </c:val>
          <c:extLst>
            <c:ext xmlns:c16="http://schemas.microsoft.com/office/drawing/2014/chart" uri="{C3380CC4-5D6E-409C-BE32-E72D297353CC}">
              <c16:uniqueId val="{00000003-A062-4D35-B1DC-6B398AAC52FA}"/>
            </c:ext>
          </c:extLst>
        </c:ser>
        <c:ser>
          <c:idx val="4"/>
          <c:order val="4"/>
          <c:tx>
            <c:strRef>
              <c:f>PARTS!$F$2</c:f>
              <c:strCache>
                <c:ptCount val="1"/>
                <c:pt idx="0">
                  <c:v>Steel Blade</c:v>
                </c:pt>
              </c:strCache>
            </c:strRef>
          </c:tx>
          <c:spPr>
            <a:solidFill>
              <a:schemeClr val="accent5"/>
            </a:solidFill>
            <a:ln>
              <a:noFill/>
            </a:ln>
            <a:effectLst/>
          </c:spPr>
          <c:invertIfNegative val="0"/>
          <c:cat>
            <c:strRef>
              <c:extLst>
                <c:ext xmlns:c15="http://schemas.microsoft.com/office/drawing/2012/chart" uri="{02D57815-91ED-43cb-92C2-25804820EDAC}">
                  <c15:fullRef>
                    <c15:sqref>PARTS!$A$10:$A$29</c15:sqref>
                  </c15:fullRef>
                </c:ext>
              </c:extLst>
              <c:f>(PARTS!$A$12,PARTS!$A$16,PARTS!$A$20,PARTS!$A$24,PARTS!$A$28)</c:f>
              <c:strCache>
                <c:ptCount val="5"/>
                <c:pt idx="0">
                  <c:v>The Reaper</c:v>
                </c:pt>
                <c:pt idx="1">
                  <c:v>Industrial Gauntlet</c:v>
                </c:pt>
                <c:pt idx="2">
                  <c:v>Sword Cane</c:v>
                </c:pt>
                <c:pt idx="3">
                  <c:v>Heavy Pressure</c:v>
                </c:pt>
                <c:pt idx="4">
                  <c:v>Copper Midus</c:v>
                </c:pt>
              </c:strCache>
            </c:strRef>
          </c:cat>
          <c:val>
            <c:numRef>
              <c:extLst>
                <c:ext xmlns:c15="http://schemas.microsoft.com/office/drawing/2012/chart" uri="{02D57815-91ED-43cb-92C2-25804820EDAC}">
                  <c15:fullRef>
                    <c15:sqref>PARTS!$F$10:$F$29</c15:sqref>
                  </c15:fullRef>
                </c:ext>
              </c:extLst>
              <c:f>(PARTS!$F$12,PARTS!$F$16,PARTS!$F$20,PARTS!$F$24,PARTS!$F$28)</c:f>
              <c:numCache>
                <c:formatCode>General</c:formatCode>
                <c:ptCount val="5"/>
                <c:pt idx="0">
                  <c:v>1</c:v>
                </c:pt>
                <c:pt idx="2">
                  <c:v>1</c:v>
                </c:pt>
              </c:numCache>
            </c:numRef>
          </c:val>
          <c:extLst>
            <c:ext xmlns:c16="http://schemas.microsoft.com/office/drawing/2014/chart" uri="{C3380CC4-5D6E-409C-BE32-E72D297353CC}">
              <c16:uniqueId val="{00000004-A062-4D35-B1DC-6B398AAC52FA}"/>
            </c:ext>
          </c:extLst>
        </c:ser>
        <c:ser>
          <c:idx val="5"/>
          <c:order val="5"/>
          <c:tx>
            <c:strRef>
              <c:f>PARTS!$G$2</c:f>
              <c:strCache>
                <c:ptCount val="1"/>
                <c:pt idx="0">
                  <c:v>Silver Blade</c:v>
                </c:pt>
              </c:strCache>
            </c:strRef>
          </c:tx>
          <c:spPr>
            <a:solidFill>
              <a:schemeClr val="accent6"/>
            </a:solidFill>
            <a:ln>
              <a:noFill/>
            </a:ln>
            <a:effectLst/>
          </c:spPr>
          <c:invertIfNegative val="0"/>
          <c:cat>
            <c:strRef>
              <c:extLst>
                <c:ext xmlns:c15="http://schemas.microsoft.com/office/drawing/2012/chart" uri="{02D57815-91ED-43cb-92C2-25804820EDAC}">
                  <c15:fullRef>
                    <c15:sqref>PARTS!$A$10:$A$29</c15:sqref>
                  </c15:fullRef>
                </c:ext>
              </c:extLst>
              <c:f>(PARTS!$A$12,PARTS!$A$16,PARTS!$A$20,PARTS!$A$24,PARTS!$A$28)</c:f>
              <c:strCache>
                <c:ptCount val="5"/>
                <c:pt idx="0">
                  <c:v>The Reaper</c:v>
                </c:pt>
                <c:pt idx="1">
                  <c:v>Industrial Gauntlet</c:v>
                </c:pt>
                <c:pt idx="2">
                  <c:v>Sword Cane</c:v>
                </c:pt>
                <c:pt idx="3">
                  <c:v>Heavy Pressure</c:v>
                </c:pt>
                <c:pt idx="4">
                  <c:v>Copper Midus</c:v>
                </c:pt>
              </c:strCache>
            </c:strRef>
          </c:cat>
          <c:val>
            <c:numRef>
              <c:extLst>
                <c:ext xmlns:c15="http://schemas.microsoft.com/office/drawing/2012/chart" uri="{02D57815-91ED-43cb-92C2-25804820EDAC}">
                  <c15:fullRef>
                    <c15:sqref>PARTS!$G$10:$G$29</c15:sqref>
                  </c15:fullRef>
                </c:ext>
              </c:extLst>
              <c:f>(PARTS!$G$12,PARTS!$G$16,PARTS!$G$20,PARTS!$G$24,PARTS!$G$28)</c:f>
              <c:numCache>
                <c:formatCode>General</c:formatCode>
                <c:ptCount val="5"/>
                <c:pt idx="0">
                  <c:v>2</c:v>
                </c:pt>
              </c:numCache>
            </c:numRef>
          </c:val>
          <c:extLst>
            <c:ext xmlns:c16="http://schemas.microsoft.com/office/drawing/2014/chart" uri="{C3380CC4-5D6E-409C-BE32-E72D297353CC}">
              <c16:uniqueId val="{00000005-A062-4D35-B1DC-6B398AAC52FA}"/>
            </c:ext>
          </c:extLst>
        </c:ser>
        <c:ser>
          <c:idx val="6"/>
          <c:order val="6"/>
          <c:tx>
            <c:strRef>
              <c:f>PARTS!$H$2</c:f>
              <c:strCache>
                <c:ptCount val="1"/>
                <c:pt idx="0">
                  <c:v>Handle</c:v>
                </c:pt>
              </c:strCache>
            </c:strRef>
          </c:tx>
          <c:spPr>
            <a:solidFill>
              <a:schemeClr val="accent1">
                <a:lumMod val="60000"/>
              </a:schemeClr>
            </a:solidFill>
            <a:ln>
              <a:noFill/>
            </a:ln>
            <a:effectLst/>
          </c:spPr>
          <c:invertIfNegative val="0"/>
          <c:cat>
            <c:strRef>
              <c:extLst>
                <c:ext xmlns:c15="http://schemas.microsoft.com/office/drawing/2012/chart" uri="{02D57815-91ED-43cb-92C2-25804820EDAC}">
                  <c15:fullRef>
                    <c15:sqref>PARTS!$A$10:$A$29</c15:sqref>
                  </c15:fullRef>
                </c:ext>
              </c:extLst>
              <c:f>(PARTS!$A$12,PARTS!$A$16,PARTS!$A$20,PARTS!$A$24,PARTS!$A$28)</c:f>
              <c:strCache>
                <c:ptCount val="5"/>
                <c:pt idx="0">
                  <c:v>The Reaper</c:v>
                </c:pt>
                <c:pt idx="1">
                  <c:v>Industrial Gauntlet</c:v>
                </c:pt>
                <c:pt idx="2">
                  <c:v>Sword Cane</c:v>
                </c:pt>
                <c:pt idx="3">
                  <c:v>Heavy Pressure</c:v>
                </c:pt>
                <c:pt idx="4">
                  <c:v>Copper Midus</c:v>
                </c:pt>
              </c:strCache>
            </c:strRef>
          </c:cat>
          <c:val>
            <c:numRef>
              <c:extLst>
                <c:ext xmlns:c15="http://schemas.microsoft.com/office/drawing/2012/chart" uri="{02D57815-91ED-43cb-92C2-25804820EDAC}">
                  <c15:fullRef>
                    <c15:sqref>PARTS!$H$10:$H$29</c15:sqref>
                  </c15:fullRef>
                </c:ext>
              </c:extLst>
              <c:f>(PARTS!$H$12,PARTS!$H$16,PARTS!$H$20,PARTS!$H$24,PARTS!$H$28)</c:f>
              <c:numCache>
                <c:formatCode>General</c:formatCode>
                <c:ptCount val="5"/>
                <c:pt idx="2">
                  <c:v>1</c:v>
                </c:pt>
              </c:numCache>
            </c:numRef>
          </c:val>
          <c:extLst>
            <c:ext xmlns:c16="http://schemas.microsoft.com/office/drawing/2014/chart" uri="{C3380CC4-5D6E-409C-BE32-E72D297353CC}">
              <c16:uniqueId val="{00000006-A062-4D35-B1DC-6B398AAC52FA}"/>
            </c:ext>
          </c:extLst>
        </c:ser>
        <c:ser>
          <c:idx val="7"/>
          <c:order val="7"/>
          <c:tx>
            <c:strRef>
              <c:f>PARTS!$I$2</c:f>
              <c:strCache>
                <c:ptCount val="1"/>
                <c:pt idx="0">
                  <c:v>Silk Stone</c:v>
                </c:pt>
              </c:strCache>
            </c:strRef>
          </c:tx>
          <c:spPr>
            <a:solidFill>
              <a:schemeClr val="accent2">
                <a:lumMod val="60000"/>
              </a:schemeClr>
            </a:solidFill>
            <a:ln>
              <a:noFill/>
            </a:ln>
            <a:effectLst/>
          </c:spPr>
          <c:invertIfNegative val="0"/>
          <c:cat>
            <c:strRef>
              <c:extLst>
                <c:ext xmlns:c15="http://schemas.microsoft.com/office/drawing/2012/chart" uri="{02D57815-91ED-43cb-92C2-25804820EDAC}">
                  <c15:fullRef>
                    <c15:sqref>PARTS!$A$10:$A$29</c15:sqref>
                  </c15:fullRef>
                </c:ext>
              </c:extLst>
              <c:f>(PARTS!$A$12,PARTS!$A$16,PARTS!$A$20,PARTS!$A$24,PARTS!$A$28)</c:f>
              <c:strCache>
                <c:ptCount val="5"/>
                <c:pt idx="0">
                  <c:v>The Reaper</c:v>
                </c:pt>
                <c:pt idx="1">
                  <c:v>Industrial Gauntlet</c:v>
                </c:pt>
                <c:pt idx="2">
                  <c:v>Sword Cane</c:v>
                </c:pt>
                <c:pt idx="3">
                  <c:v>Heavy Pressure</c:v>
                </c:pt>
                <c:pt idx="4">
                  <c:v>Copper Midus</c:v>
                </c:pt>
              </c:strCache>
            </c:strRef>
          </c:cat>
          <c:val>
            <c:numRef>
              <c:extLst>
                <c:ext xmlns:c15="http://schemas.microsoft.com/office/drawing/2012/chart" uri="{02D57815-91ED-43cb-92C2-25804820EDAC}">
                  <c15:fullRef>
                    <c15:sqref>PARTS!$I$10:$I$29</c15:sqref>
                  </c15:fullRef>
                </c:ext>
              </c:extLst>
              <c:f>(PARTS!$I$12,PARTS!$I$16,PARTS!$I$20,PARTS!$I$24,PARTS!$I$28)</c:f>
              <c:numCache>
                <c:formatCode>General</c:formatCode>
                <c:ptCount val="5"/>
              </c:numCache>
            </c:numRef>
          </c:val>
          <c:extLst>
            <c:ext xmlns:c16="http://schemas.microsoft.com/office/drawing/2014/chart" uri="{C3380CC4-5D6E-409C-BE32-E72D297353CC}">
              <c16:uniqueId val="{00000007-A062-4D35-B1DC-6B398AAC52FA}"/>
            </c:ext>
          </c:extLst>
        </c:ser>
        <c:ser>
          <c:idx val="8"/>
          <c:order val="8"/>
          <c:tx>
            <c:strRef>
              <c:f>PARTS!$J$2</c:f>
              <c:strCache>
                <c:ptCount val="1"/>
                <c:pt idx="0">
                  <c:v>Cartriages</c:v>
                </c:pt>
              </c:strCache>
            </c:strRef>
          </c:tx>
          <c:spPr>
            <a:solidFill>
              <a:schemeClr val="accent3">
                <a:lumMod val="60000"/>
              </a:schemeClr>
            </a:solidFill>
            <a:ln>
              <a:noFill/>
            </a:ln>
            <a:effectLst/>
          </c:spPr>
          <c:invertIfNegative val="0"/>
          <c:cat>
            <c:strRef>
              <c:extLst>
                <c:ext xmlns:c15="http://schemas.microsoft.com/office/drawing/2012/chart" uri="{02D57815-91ED-43cb-92C2-25804820EDAC}">
                  <c15:fullRef>
                    <c15:sqref>PARTS!$A$10:$A$29</c15:sqref>
                  </c15:fullRef>
                </c:ext>
              </c:extLst>
              <c:f>(PARTS!$A$12,PARTS!$A$16,PARTS!$A$20,PARTS!$A$24,PARTS!$A$28)</c:f>
              <c:strCache>
                <c:ptCount val="5"/>
                <c:pt idx="0">
                  <c:v>The Reaper</c:v>
                </c:pt>
                <c:pt idx="1">
                  <c:v>Industrial Gauntlet</c:v>
                </c:pt>
                <c:pt idx="2">
                  <c:v>Sword Cane</c:v>
                </c:pt>
                <c:pt idx="3">
                  <c:v>Heavy Pressure</c:v>
                </c:pt>
                <c:pt idx="4">
                  <c:v>Copper Midus</c:v>
                </c:pt>
              </c:strCache>
            </c:strRef>
          </c:cat>
          <c:val>
            <c:numRef>
              <c:extLst>
                <c:ext xmlns:c15="http://schemas.microsoft.com/office/drawing/2012/chart" uri="{02D57815-91ED-43cb-92C2-25804820EDAC}">
                  <c15:fullRef>
                    <c15:sqref>PARTS!$J$10:$J$29</c15:sqref>
                  </c15:fullRef>
                </c:ext>
              </c:extLst>
              <c:f>(PARTS!$J$12,PARTS!$J$16,PARTS!$J$20,PARTS!$J$24,PARTS!$J$28)</c:f>
              <c:numCache>
                <c:formatCode>General</c:formatCode>
                <c:ptCount val="5"/>
              </c:numCache>
            </c:numRef>
          </c:val>
          <c:extLst>
            <c:ext xmlns:c16="http://schemas.microsoft.com/office/drawing/2014/chart" uri="{C3380CC4-5D6E-409C-BE32-E72D297353CC}">
              <c16:uniqueId val="{00000008-A062-4D35-B1DC-6B398AAC52FA}"/>
            </c:ext>
          </c:extLst>
        </c:ser>
        <c:ser>
          <c:idx val="9"/>
          <c:order val="9"/>
          <c:tx>
            <c:strRef>
              <c:f>PARTS!$K$2</c:f>
              <c:strCache>
                <c:ptCount val="1"/>
                <c:pt idx="0">
                  <c:v>Simple Padding</c:v>
                </c:pt>
              </c:strCache>
            </c:strRef>
          </c:tx>
          <c:spPr>
            <a:solidFill>
              <a:schemeClr val="accent4">
                <a:lumMod val="60000"/>
              </a:schemeClr>
            </a:solidFill>
            <a:ln>
              <a:noFill/>
            </a:ln>
            <a:effectLst/>
          </c:spPr>
          <c:invertIfNegative val="0"/>
          <c:cat>
            <c:strRef>
              <c:extLst>
                <c:ext xmlns:c15="http://schemas.microsoft.com/office/drawing/2012/chart" uri="{02D57815-91ED-43cb-92C2-25804820EDAC}">
                  <c15:fullRef>
                    <c15:sqref>PARTS!$A$10:$A$29</c15:sqref>
                  </c15:fullRef>
                </c:ext>
              </c:extLst>
              <c:f>(PARTS!$A$12,PARTS!$A$16,PARTS!$A$20,PARTS!$A$24,PARTS!$A$28)</c:f>
              <c:strCache>
                <c:ptCount val="5"/>
                <c:pt idx="0">
                  <c:v>The Reaper</c:v>
                </c:pt>
                <c:pt idx="1">
                  <c:v>Industrial Gauntlet</c:v>
                </c:pt>
                <c:pt idx="2">
                  <c:v>Sword Cane</c:v>
                </c:pt>
                <c:pt idx="3">
                  <c:v>Heavy Pressure</c:v>
                </c:pt>
                <c:pt idx="4">
                  <c:v>Copper Midus</c:v>
                </c:pt>
              </c:strCache>
            </c:strRef>
          </c:cat>
          <c:val>
            <c:numRef>
              <c:extLst>
                <c:ext xmlns:c15="http://schemas.microsoft.com/office/drawing/2012/chart" uri="{02D57815-91ED-43cb-92C2-25804820EDAC}">
                  <c15:fullRef>
                    <c15:sqref>PARTS!$K$10:$K$29</c15:sqref>
                  </c15:fullRef>
                </c:ext>
              </c:extLst>
              <c:f>(PARTS!$K$12,PARTS!$K$16,PARTS!$K$20,PARTS!$K$24,PARTS!$K$28)</c:f>
              <c:numCache>
                <c:formatCode>General</c:formatCode>
                <c:ptCount val="5"/>
              </c:numCache>
            </c:numRef>
          </c:val>
          <c:extLst>
            <c:ext xmlns:c16="http://schemas.microsoft.com/office/drawing/2014/chart" uri="{C3380CC4-5D6E-409C-BE32-E72D297353CC}">
              <c16:uniqueId val="{00000009-A062-4D35-B1DC-6B398AAC52FA}"/>
            </c:ext>
          </c:extLst>
        </c:ser>
        <c:ser>
          <c:idx val="10"/>
          <c:order val="10"/>
          <c:tx>
            <c:strRef>
              <c:f>PARTS!$L$2</c:f>
              <c:strCache>
                <c:ptCount val="1"/>
                <c:pt idx="0">
                  <c:v>Leather Padding</c:v>
                </c:pt>
              </c:strCache>
            </c:strRef>
          </c:tx>
          <c:spPr>
            <a:solidFill>
              <a:schemeClr val="accent5">
                <a:lumMod val="60000"/>
              </a:schemeClr>
            </a:solidFill>
            <a:ln>
              <a:noFill/>
            </a:ln>
            <a:effectLst/>
          </c:spPr>
          <c:invertIfNegative val="0"/>
          <c:cat>
            <c:strRef>
              <c:extLst>
                <c:ext xmlns:c15="http://schemas.microsoft.com/office/drawing/2012/chart" uri="{02D57815-91ED-43cb-92C2-25804820EDAC}">
                  <c15:fullRef>
                    <c15:sqref>PARTS!$A$10:$A$29</c15:sqref>
                  </c15:fullRef>
                </c:ext>
              </c:extLst>
              <c:f>(PARTS!$A$12,PARTS!$A$16,PARTS!$A$20,PARTS!$A$24,PARTS!$A$28)</c:f>
              <c:strCache>
                <c:ptCount val="5"/>
                <c:pt idx="0">
                  <c:v>The Reaper</c:v>
                </c:pt>
                <c:pt idx="1">
                  <c:v>Industrial Gauntlet</c:v>
                </c:pt>
                <c:pt idx="2">
                  <c:v>Sword Cane</c:v>
                </c:pt>
                <c:pt idx="3">
                  <c:v>Heavy Pressure</c:v>
                </c:pt>
                <c:pt idx="4">
                  <c:v>Copper Midus</c:v>
                </c:pt>
              </c:strCache>
            </c:strRef>
          </c:cat>
          <c:val>
            <c:numRef>
              <c:extLst>
                <c:ext xmlns:c15="http://schemas.microsoft.com/office/drawing/2012/chart" uri="{02D57815-91ED-43cb-92C2-25804820EDAC}">
                  <c15:fullRef>
                    <c15:sqref>PARTS!$L$10:$L$29</c15:sqref>
                  </c15:fullRef>
                </c:ext>
              </c:extLst>
              <c:f>(PARTS!$L$12,PARTS!$L$16,PARTS!$L$20,PARTS!$L$24,PARTS!$L$28)</c:f>
              <c:numCache>
                <c:formatCode>General</c:formatCode>
                <c:ptCount val="5"/>
                <c:pt idx="1">
                  <c:v>2</c:v>
                </c:pt>
                <c:pt idx="2">
                  <c:v>2</c:v>
                </c:pt>
              </c:numCache>
            </c:numRef>
          </c:val>
          <c:extLst>
            <c:ext xmlns:c16="http://schemas.microsoft.com/office/drawing/2014/chart" uri="{C3380CC4-5D6E-409C-BE32-E72D297353CC}">
              <c16:uniqueId val="{0000000A-A062-4D35-B1DC-6B398AAC52FA}"/>
            </c:ext>
          </c:extLst>
        </c:ser>
        <c:ser>
          <c:idx val="11"/>
          <c:order val="11"/>
          <c:tx>
            <c:strRef>
              <c:f>PARTS!$M$2</c:f>
              <c:strCache>
                <c:ptCount val="1"/>
                <c:pt idx="0">
                  <c:v>Adorned Padding</c:v>
                </c:pt>
              </c:strCache>
            </c:strRef>
          </c:tx>
          <c:spPr>
            <a:solidFill>
              <a:schemeClr val="accent6">
                <a:lumMod val="60000"/>
              </a:schemeClr>
            </a:solidFill>
            <a:ln>
              <a:noFill/>
            </a:ln>
            <a:effectLst/>
          </c:spPr>
          <c:invertIfNegative val="0"/>
          <c:cat>
            <c:strRef>
              <c:extLst>
                <c:ext xmlns:c15="http://schemas.microsoft.com/office/drawing/2012/chart" uri="{02D57815-91ED-43cb-92C2-25804820EDAC}">
                  <c15:fullRef>
                    <c15:sqref>PARTS!$A$10:$A$29</c15:sqref>
                  </c15:fullRef>
                </c:ext>
              </c:extLst>
              <c:f>(PARTS!$A$12,PARTS!$A$16,PARTS!$A$20,PARTS!$A$24,PARTS!$A$28)</c:f>
              <c:strCache>
                <c:ptCount val="5"/>
                <c:pt idx="0">
                  <c:v>The Reaper</c:v>
                </c:pt>
                <c:pt idx="1">
                  <c:v>Industrial Gauntlet</c:v>
                </c:pt>
                <c:pt idx="2">
                  <c:v>Sword Cane</c:v>
                </c:pt>
                <c:pt idx="3">
                  <c:v>Heavy Pressure</c:v>
                </c:pt>
                <c:pt idx="4">
                  <c:v>Copper Midus</c:v>
                </c:pt>
              </c:strCache>
            </c:strRef>
          </c:cat>
          <c:val>
            <c:numRef>
              <c:extLst>
                <c:ext xmlns:c15="http://schemas.microsoft.com/office/drawing/2012/chart" uri="{02D57815-91ED-43cb-92C2-25804820EDAC}">
                  <c15:fullRef>
                    <c15:sqref>PARTS!$M$10:$M$29</c15:sqref>
                  </c15:fullRef>
                </c:ext>
              </c:extLst>
              <c:f>(PARTS!$M$12,PARTS!$M$16,PARTS!$M$20,PARTS!$M$24,PARTS!$M$28)</c:f>
              <c:numCache>
                <c:formatCode>General</c:formatCode>
                <c:ptCount val="5"/>
              </c:numCache>
            </c:numRef>
          </c:val>
          <c:extLst>
            <c:ext xmlns:c16="http://schemas.microsoft.com/office/drawing/2014/chart" uri="{C3380CC4-5D6E-409C-BE32-E72D297353CC}">
              <c16:uniqueId val="{0000000B-A062-4D35-B1DC-6B398AAC52FA}"/>
            </c:ext>
          </c:extLst>
        </c:ser>
        <c:ser>
          <c:idx val="12"/>
          <c:order val="12"/>
          <c:tx>
            <c:strRef>
              <c:f>PARTS!$N$2</c:f>
              <c:strCache>
                <c:ptCount val="1"/>
                <c:pt idx="0">
                  <c:v>Wool Sheet</c:v>
                </c:pt>
              </c:strCache>
            </c:strRef>
          </c:tx>
          <c:spPr>
            <a:solidFill>
              <a:schemeClr val="accent1">
                <a:lumMod val="80000"/>
                <a:lumOff val="20000"/>
              </a:schemeClr>
            </a:solidFill>
            <a:ln>
              <a:noFill/>
            </a:ln>
            <a:effectLst/>
          </c:spPr>
          <c:invertIfNegative val="0"/>
          <c:cat>
            <c:strRef>
              <c:extLst>
                <c:ext xmlns:c15="http://schemas.microsoft.com/office/drawing/2012/chart" uri="{02D57815-91ED-43cb-92C2-25804820EDAC}">
                  <c15:fullRef>
                    <c15:sqref>PARTS!$A$10:$A$29</c15:sqref>
                  </c15:fullRef>
                </c:ext>
              </c:extLst>
              <c:f>(PARTS!$A$12,PARTS!$A$16,PARTS!$A$20,PARTS!$A$24,PARTS!$A$28)</c:f>
              <c:strCache>
                <c:ptCount val="5"/>
                <c:pt idx="0">
                  <c:v>The Reaper</c:v>
                </c:pt>
                <c:pt idx="1">
                  <c:v>Industrial Gauntlet</c:v>
                </c:pt>
                <c:pt idx="2">
                  <c:v>Sword Cane</c:v>
                </c:pt>
                <c:pt idx="3">
                  <c:v>Heavy Pressure</c:v>
                </c:pt>
                <c:pt idx="4">
                  <c:v>Copper Midus</c:v>
                </c:pt>
              </c:strCache>
            </c:strRef>
          </c:cat>
          <c:val>
            <c:numRef>
              <c:extLst>
                <c:ext xmlns:c15="http://schemas.microsoft.com/office/drawing/2012/chart" uri="{02D57815-91ED-43cb-92C2-25804820EDAC}">
                  <c15:fullRef>
                    <c15:sqref>PARTS!$N$10:$N$29</c15:sqref>
                  </c15:fullRef>
                </c:ext>
              </c:extLst>
              <c:f>(PARTS!$N$12,PARTS!$N$16,PARTS!$N$20,PARTS!$N$24,PARTS!$N$28)</c:f>
              <c:numCache>
                <c:formatCode>General</c:formatCode>
                <c:ptCount val="5"/>
                <c:pt idx="4">
                  <c:v>1</c:v>
                </c:pt>
              </c:numCache>
            </c:numRef>
          </c:val>
          <c:extLst>
            <c:ext xmlns:c16="http://schemas.microsoft.com/office/drawing/2014/chart" uri="{C3380CC4-5D6E-409C-BE32-E72D297353CC}">
              <c16:uniqueId val="{0000000C-A062-4D35-B1DC-6B398AAC52FA}"/>
            </c:ext>
          </c:extLst>
        </c:ser>
        <c:ser>
          <c:idx val="13"/>
          <c:order val="13"/>
          <c:tx>
            <c:strRef>
              <c:f>PARTS!$O$2</c:f>
              <c:strCache>
                <c:ptCount val="1"/>
                <c:pt idx="0">
                  <c:v>Copper Plates</c:v>
                </c:pt>
              </c:strCache>
            </c:strRef>
          </c:tx>
          <c:spPr>
            <a:solidFill>
              <a:schemeClr val="accent2">
                <a:lumMod val="80000"/>
                <a:lumOff val="20000"/>
              </a:schemeClr>
            </a:solidFill>
            <a:ln>
              <a:noFill/>
            </a:ln>
            <a:effectLst/>
          </c:spPr>
          <c:invertIfNegative val="0"/>
          <c:cat>
            <c:strRef>
              <c:extLst>
                <c:ext xmlns:c15="http://schemas.microsoft.com/office/drawing/2012/chart" uri="{02D57815-91ED-43cb-92C2-25804820EDAC}">
                  <c15:fullRef>
                    <c15:sqref>PARTS!$A$10:$A$29</c15:sqref>
                  </c15:fullRef>
                </c:ext>
              </c:extLst>
              <c:f>(PARTS!$A$12,PARTS!$A$16,PARTS!$A$20,PARTS!$A$24,PARTS!$A$28)</c:f>
              <c:strCache>
                <c:ptCount val="5"/>
                <c:pt idx="0">
                  <c:v>The Reaper</c:v>
                </c:pt>
                <c:pt idx="1">
                  <c:v>Industrial Gauntlet</c:v>
                </c:pt>
                <c:pt idx="2">
                  <c:v>Sword Cane</c:v>
                </c:pt>
                <c:pt idx="3">
                  <c:v>Heavy Pressure</c:v>
                </c:pt>
                <c:pt idx="4">
                  <c:v>Copper Midus</c:v>
                </c:pt>
              </c:strCache>
            </c:strRef>
          </c:cat>
          <c:val>
            <c:numRef>
              <c:extLst>
                <c:ext xmlns:c15="http://schemas.microsoft.com/office/drawing/2012/chart" uri="{02D57815-91ED-43cb-92C2-25804820EDAC}">
                  <c15:fullRef>
                    <c15:sqref>PARTS!$O$10:$O$29</c15:sqref>
                  </c15:fullRef>
                </c:ext>
              </c:extLst>
              <c:f>(PARTS!$O$12,PARTS!$O$16,PARTS!$O$20,PARTS!$O$24,PARTS!$O$28)</c:f>
              <c:numCache>
                <c:formatCode>General</c:formatCode>
                <c:ptCount val="5"/>
                <c:pt idx="1">
                  <c:v>1</c:v>
                </c:pt>
                <c:pt idx="4">
                  <c:v>2</c:v>
                </c:pt>
              </c:numCache>
            </c:numRef>
          </c:val>
          <c:extLst>
            <c:ext xmlns:c16="http://schemas.microsoft.com/office/drawing/2014/chart" uri="{C3380CC4-5D6E-409C-BE32-E72D297353CC}">
              <c16:uniqueId val="{0000000D-A062-4D35-B1DC-6B398AAC52FA}"/>
            </c:ext>
          </c:extLst>
        </c:ser>
        <c:dLbls>
          <c:showLegendKey val="0"/>
          <c:showVal val="0"/>
          <c:showCatName val="0"/>
          <c:showSerName val="0"/>
          <c:showPercent val="0"/>
          <c:showBubbleSize val="0"/>
        </c:dLbls>
        <c:gapWidth val="150"/>
        <c:overlap val="100"/>
        <c:axId val="105811824"/>
        <c:axId val="105805584"/>
      </c:barChart>
      <c:catAx>
        <c:axId val="10581182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805584"/>
        <c:crosses val="autoZero"/>
        <c:auto val="1"/>
        <c:lblAlgn val="ctr"/>
        <c:lblOffset val="100"/>
        <c:noMultiLvlLbl val="0"/>
      </c:catAx>
      <c:valAx>
        <c:axId val="10580558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8118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Parts Per Product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stacked"/>
        <c:varyColors val="0"/>
        <c:ser>
          <c:idx val="0"/>
          <c:order val="0"/>
          <c:tx>
            <c:strRef>
              <c:f>PARTS!$B$2</c:f>
              <c:strCache>
                <c:ptCount val="1"/>
                <c:pt idx="0">
                  <c:v>Bronze Gear</c:v>
                </c:pt>
              </c:strCache>
            </c:strRef>
          </c:tx>
          <c:spPr>
            <a:solidFill>
              <a:schemeClr val="accent1"/>
            </a:solidFill>
            <a:ln>
              <a:noFill/>
            </a:ln>
            <a:effectLst/>
          </c:spPr>
          <c:invertIfNegative val="0"/>
          <c:cat>
            <c:strRef>
              <c:extLst>
                <c:ext xmlns:c15="http://schemas.microsoft.com/office/drawing/2012/chart" uri="{02D57815-91ED-43cb-92C2-25804820EDAC}">
                  <c15:fullRef>
                    <c15:sqref>PARTS!$A$10:$A$29</c15:sqref>
                  </c15:fullRef>
                </c:ext>
              </c:extLst>
              <c:f>(PARTS!$A$11,PARTS!$A$15,PARTS!$A$19,PARTS!$A$23,PARTS!$A$27)</c:f>
              <c:strCache>
                <c:ptCount val="5"/>
                <c:pt idx="0">
                  <c:v>The Knockout</c:v>
                </c:pt>
                <c:pt idx="1">
                  <c:v>Meaty Right Hook</c:v>
                </c:pt>
                <c:pt idx="2">
                  <c:v>Regal Dagger</c:v>
                </c:pt>
                <c:pt idx="3">
                  <c:v>Blunder or Bust</c:v>
                </c:pt>
                <c:pt idx="4">
                  <c:v>Dressed For Success</c:v>
                </c:pt>
              </c:strCache>
            </c:strRef>
          </c:cat>
          <c:val>
            <c:numRef>
              <c:extLst>
                <c:ext xmlns:c15="http://schemas.microsoft.com/office/drawing/2012/chart" uri="{02D57815-91ED-43cb-92C2-25804820EDAC}">
                  <c15:fullRef>
                    <c15:sqref>PARTS!$B$10:$B$29</c15:sqref>
                  </c15:fullRef>
                </c:ext>
              </c:extLst>
              <c:f>(PARTS!$B$11,PARTS!$B$15,PARTS!$B$19,PARTS!$B$23,PARTS!$B$27)</c:f>
              <c:numCache>
                <c:formatCode>General</c:formatCode>
                <c:ptCount val="5"/>
                <c:pt idx="3">
                  <c:v>1</c:v>
                </c:pt>
              </c:numCache>
            </c:numRef>
          </c:val>
          <c:extLst>
            <c:ext xmlns:c16="http://schemas.microsoft.com/office/drawing/2014/chart" uri="{C3380CC4-5D6E-409C-BE32-E72D297353CC}">
              <c16:uniqueId val="{00000000-7FE3-40E0-B12B-8063AB60E0A7}"/>
            </c:ext>
          </c:extLst>
        </c:ser>
        <c:ser>
          <c:idx val="1"/>
          <c:order val="1"/>
          <c:tx>
            <c:strRef>
              <c:f>PARTS!$C$2</c:f>
              <c:strCache>
                <c:ptCount val="1"/>
                <c:pt idx="0">
                  <c:v>Copper Tube</c:v>
                </c:pt>
              </c:strCache>
            </c:strRef>
          </c:tx>
          <c:spPr>
            <a:solidFill>
              <a:schemeClr val="accent2"/>
            </a:solidFill>
            <a:ln>
              <a:noFill/>
            </a:ln>
            <a:effectLst/>
          </c:spPr>
          <c:invertIfNegative val="0"/>
          <c:cat>
            <c:strRef>
              <c:extLst>
                <c:ext xmlns:c15="http://schemas.microsoft.com/office/drawing/2012/chart" uri="{02D57815-91ED-43cb-92C2-25804820EDAC}">
                  <c15:fullRef>
                    <c15:sqref>PARTS!$A$10:$A$29</c15:sqref>
                  </c15:fullRef>
                </c:ext>
              </c:extLst>
              <c:f>(PARTS!$A$11,PARTS!$A$15,PARTS!$A$19,PARTS!$A$23,PARTS!$A$27)</c:f>
              <c:strCache>
                <c:ptCount val="5"/>
                <c:pt idx="0">
                  <c:v>The Knockout</c:v>
                </c:pt>
                <c:pt idx="1">
                  <c:v>Meaty Right Hook</c:v>
                </c:pt>
                <c:pt idx="2">
                  <c:v>Regal Dagger</c:v>
                </c:pt>
                <c:pt idx="3">
                  <c:v>Blunder or Bust</c:v>
                </c:pt>
                <c:pt idx="4">
                  <c:v>Dressed For Success</c:v>
                </c:pt>
              </c:strCache>
            </c:strRef>
          </c:cat>
          <c:val>
            <c:numRef>
              <c:extLst>
                <c:ext xmlns:c15="http://schemas.microsoft.com/office/drawing/2012/chart" uri="{02D57815-91ED-43cb-92C2-25804820EDAC}">
                  <c15:fullRef>
                    <c15:sqref>PARTS!$C$10:$C$29</c15:sqref>
                  </c15:fullRef>
                </c:ext>
              </c:extLst>
              <c:f>(PARTS!$C$11,PARTS!$C$15,PARTS!$C$19,PARTS!$C$23,PARTS!$C$27)</c:f>
              <c:numCache>
                <c:formatCode>General</c:formatCode>
                <c:ptCount val="5"/>
                <c:pt idx="0">
                  <c:v>2</c:v>
                </c:pt>
                <c:pt idx="3">
                  <c:v>1</c:v>
                </c:pt>
              </c:numCache>
            </c:numRef>
          </c:val>
          <c:extLst>
            <c:ext xmlns:c16="http://schemas.microsoft.com/office/drawing/2014/chart" uri="{C3380CC4-5D6E-409C-BE32-E72D297353CC}">
              <c16:uniqueId val="{00000001-7FE3-40E0-B12B-8063AB60E0A7}"/>
            </c:ext>
          </c:extLst>
        </c:ser>
        <c:ser>
          <c:idx val="2"/>
          <c:order val="2"/>
          <c:tx>
            <c:strRef>
              <c:f>PARTS!$D$2</c:f>
              <c:strCache>
                <c:ptCount val="1"/>
                <c:pt idx="0">
                  <c:v>Air Tank</c:v>
                </c:pt>
              </c:strCache>
            </c:strRef>
          </c:tx>
          <c:spPr>
            <a:solidFill>
              <a:schemeClr val="accent3"/>
            </a:solidFill>
            <a:ln>
              <a:noFill/>
            </a:ln>
            <a:effectLst/>
          </c:spPr>
          <c:invertIfNegative val="0"/>
          <c:cat>
            <c:strRef>
              <c:extLst>
                <c:ext xmlns:c15="http://schemas.microsoft.com/office/drawing/2012/chart" uri="{02D57815-91ED-43cb-92C2-25804820EDAC}">
                  <c15:fullRef>
                    <c15:sqref>PARTS!$A$10:$A$29</c15:sqref>
                  </c15:fullRef>
                </c:ext>
              </c:extLst>
              <c:f>(PARTS!$A$11,PARTS!$A$15,PARTS!$A$19,PARTS!$A$23,PARTS!$A$27)</c:f>
              <c:strCache>
                <c:ptCount val="5"/>
                <c:pt idx="0">
                  <c:v>The Knockout</c:v>
                </c:pt>
                <c:pt idx="1">
                  <c:v>Meaty Right Hook</c:v>
                </c:pt>
                <c:pt idx="2">
                  <c:v>Regal Dagger</c:v>
                </c:pt>
                <c:pt idx="3">
                  <c:v>Blunder or Bust</c:v>
                </c:pt>
                <c:pt idx="4">
                  <c:v>Dressed For Success</c:v>
                </c:pt>
              </c:strCache>
            </c:strRef>
          </c:cat>
          <c:val>
            <c:numRef>
              <c:extLst>
                <c:ext xmlns:c15="http://schemas.microsoft.com/office/drawing/2012/chart" uri="{02D57815-91ED-43cb-92C2-25804820EDAC}">
                  <c15:fullRef>
                    <c15:sqref>PARTS!$D$10:$D$29</c15:sqref>
                  </c15:fullRef>
                </c:ext>
              </c:extLst>
              <c:f>(PARTS!$D$11,PARTS!$D$15,PARTS!$D$19,PARTS!$D$23,PARTS!$D$27)</c:f>
              <c:numCache>
                <c:formatCode>General</c:formatCode>
                <c:ptCount val="5"/>
                <c:pt idx="0">
                  <c:v>1</c:v>
                </c:pt>
              </c:numCache>
            </c:numRef>
          </c:val>
          <c:extLst>
            <c:ext xmlns:c16="http://schemas.microsoft.com/office/drawing/2014/chart" uri="{C3380CC4-5D6E-409C-BE32-E72D297353CC}">
              <c16:uniqueId val="{00000002-7FE3-40E0-B12B-8063AB60E0A7}"/>
            </c:ext>
          </c:extLst>
        </c:ser>
        <c:ser>
          <c:idx val="3"/>
          <c:order val="3"/>
          <c:tx>
            <c:strRef>
              <c:f>PARTS!$E$2</c:f>
              <c:strCache>
                <c:ptCount val="1"/>
                <c:pt idx="0">
                  <c:v>Dial</c:v>
                </c:pt>
              </c:strCache>
            </c:strRef>
          </c:tx>
          <c:spPr>
            <a:solidFill>
              <a:schemeClr val="accent4"/>
            </a:solidFill>
            <a:ln>
              <a:noFill/>
            </a:ln>
            <a:effectLst/>
          </c:spPr>
          <c:invertIfNegative val="0"/>
          <c:cat>
            <c:strRef>
              <c:extLst>
                <c:ext xmlns:c15="http://schemas.microsoft.com/office/drawing/2012/chart" uri="{02D57815-91ED-43cb-92C2-25804820EDAC}">
                  <c15:fullRef>
                    <c15:sqref>PARTS!$A$10:$A$29</c15:sqref>
                  </c15:fullRef>
                </c:ext>
              </c:extLst>
              <c:f>(PARTS!$A$11,PARTS!$A$15,PARTS!$A$19,PARTS!$A$23,PARTS!$A$27)</c:f>
              <c:strCache>
                <c:ptCount val="5"/>
                <c:pt idx="0">
                  <c:v>The Knockout</c:v>
                </c:pt>
                <c:pt idx="1">
                  <c:v>Meaty Right Hook</c:v>
                </c:pt>
                <c:pt idx="2">
                  <c:v>Regal Dagger</c:v>
                </c:pt>
                <c:pt idx="3">
                  <c:v>Blunder or Bust</c:v>
                </c:pt>
                <c:pt idx="4">
                  <c:v>Dressed For Success</c:v>
                </c:pt>
              </c:strCache>
            </c:strRef>
          </c:cat>
          <c:val>
            <c:numRef>
              <c:extLst>
                <c:ext xmlns:c15="http://schemas.microsoft.com/office/drawing/2012/chart" uri="{02D57815-91ED-43cb-92C2-25804820EDAC}">
                  <c15:fullRef>
                    <c15:sqref>PARTS!$E$10:$E$29</c15:sqref>
                  </c15:fullRef>
                </c:ext>
              </c:extLst>
              <c:f>(PARTS!$E$11,PARTS!$E$15,PARTS!$E$19,PARTS!$E$23,PARTS!$E$27)</c:f>
              <c:numCache>
                <c:formatCode>General</c:formatCode>
                <c:ptCount val="5"/>
                <c:pt idx="3">
                  <c:v>1</c:v>
                </c:pt>
              </c:numCache>
            </c:numRef>
          </c:val>
          <c:extLst>
            <c:ext xmlns:c16="http://schemas.microsoft.com/office/drawing/2014/chart" uri="{C3380CC4-5D6E-409C-BE32-E72D297353CC}">
              <c16:uniqueId val="{00000003-7FE3-40E0-B12B-8063AB60E0A7}"/>
            </c:ext>
          </c:extLst>
        </c:ser>
        <c:ser>
          <c:idx val="4"/>
          <c:order val="4"/>
          <c:tx>
            <c:strRef>
              <c:f>PARTS!$F$2</c:f>
              <c:strCache>
                <c:ptCount val="1"/>
                <c:pt idx="0">
                  <c:v>Steel Blade</c:v>
                </c:pt>
              </c:strCache>
            </c:strRef>
          </c:tx>
          <c:spPr>
            <a:solidFill>
              <a:schemeClr val="accent5"/>
            </a:solidFill>
            <a:ln>
              <a:noFill/>
            </a:ln>
            <a:effectLst/>
          </c:spPr>
          <c:invertIfNegative val="0"/>
          <c:cat>
            <c:strRef>
              <c:extLst>
                <c:ext xmlns:c15="http://schemas.microsoft.com/office/drawing/2012/chart" uri="{02D57815-91ED-43cb-92C2-25804820EDAC}">
                  <c15:fullRef>
                    <c15:sqref>PARTS!$A$10:$A$29</c15:sqref>
                  </c15:fullRef>
                </c:ext>
              </c:extLst>
              <c:f>(PARTS!$A$11,PARTS!$A$15,PARTS!$A$19,PARTS!$A$23,PARTS!$A$27)</c:f>
              <c:strCache>
                <c:ptCount val="5"/>
                <c:pt idx="0">
                  <c:v>The Knockout</c:v>
                </c:pt>
                <c:pt idx="1">
                  <c:v>Meaty Right Hook</c:v>
                </c:pt>
                <c:pt idx="2">
                  <c:v>Regal Dagger</c:v>
                </c:pt>
                <c:pt idx="3">
                  <c:v>Blunder or Bust</c:v>
                </c:pt>
                <c:pt idx="4">
                  <c:v>Dressed For Success</c:v>
                </c:pt>
              </c:strCache>
            </c:strRef>
          </c:cat>
          <c:val>
            <c:numRef>
              <c:extLst>
                <c:ext xmlns:c15="http://schemas.microsoft.com/office/drawing/2012/chart" uri="{02D57815-91ED-43cb-92C2-25804820EDAC}">
                  <c15:fullRef>
                    <c15:sqref>PARTS!$F$10:$F$29</c15:sqref>
                  </c15:fullRef>
                </c:ext>
              </c:extLst>
              <c:f>(PARTS!$F$11,PARTS!$F$15,PARTS!$F$19,PARTS!$F$23,PARTS!$F$27)</c:f>
              <c:numCache>
                <c:formatCode>General</c:formatCode>
                <c:ptCount val="5"/>
              </c:numCache>
            </c:numRef>
          </c:val>
          <c:extLst>
            <c:ext xmlns:c16="http://schemas.microsoft.com/office/drawing/2014/chart" uri="{C3380CC4-5D6E-409C-BE32-E72D297353CC}">
              <c16:uniqueId val="{00000004-7FE3-40E0-B12B-8063AB60E0A7}"/>
            </c:ext>
          </c:extLst>
        </c:ser>
        <c:ser>
          <c:idx val="5"/>
          <c:order val="5"/>
          <c:tx>
            <c:strRef>
              <c:f>PARTS!$G$2</c:f>
              <c:strCache>
                <c:ptCount val="1"/>
                <c:pt idx="0">
                  <c:v>Silver Blade</c:v>
                </c:pt>
              </c:strCache>
            </c:strRef>
          </c:tx>
          <c:spPr>
            <a:solidFill>
              <a:schemeClr val="accent6"/>
            </a:solidFill>
            <a:ln>
              <a:noFill/>
            </a:ln>
            <a:effectLst/>
          </c:spPr>
          <c:invertIfNegative val="0"/>
          <c:cat>
            <c:strRef>
              <c:extLst>
                <c:ext xmlns:c15="http://schemas.microsoft.com/office/drawing/2012/chart" uri="{02D57815-91ED-43cb-92C2-25804820EDAC}">
                  <c15:fullRef>
                    <c15:sqref>PARTS!$A$10:$A$29</c15:sqref>
                  </c15:fullRef>
                </c:ext>
              </c:extLst>
              <c:f>(PARTS!$A$11,PARTS!$A$15,PARTS!$A$19,PARTS!$A$23,PARTS!$A$27)</c:f>
              <c:strCache>
                <c:ptCount val="5"/>
                <c:pt idx="0">
                  <c:v>The Knockout</c:v>
                </c:pt>
                <c:pt idx="1">
                  <c:v>Meaty Right Hook</c:v>
                </c:pt>
                <c:pt idx="2">
                  <c:v>Regal Dagger</c:v>
                </c:pt>
                <c:pt idx="3">
                  <c:v>Blunder or Bust</c:v>
                </c:pt>
                <c:pt idx="4">
                  <c:v>Dressed For Success</c:v>
                </c:pt>
              </c:strCache>
            </c:strRef>
          </c:cat>
          <c:val>
            <c:numRef>
              <c:extLst>
                <c:ext xmlns:c15="http://schemas.microsoft.com/office/drawing/2012/chart" uri="{02D57815-91ED-43cb-92C2-25804820EDAC}">
                  <c15:fullRef>
                    <c15:sqref>PARTS!$G$10:$G$29</c15:sqref>
                  </c15:fullRef>
                </c:ext>
              </c:extLst>
              <c:f>(PARTS!$G$11,PARTS!$G$15,PARTS!$G$19,PARTS!$G$23,PARTS!$G$27)</c:f>
              <c:numCache>
                <c:formatCode>General</c:formatCode>
                <c:ptCount val="5"/>
                <c:pt idx="2">
                  <c:v>1</c:v>
                </c:pt>
              </c:numCache>
            </c:numRef>
          </c:val>
          <c:extLst>
            <c:ext xmlns:c16="http://schemas.microsoft.com/office/drawing/2014/chart" uri="{C3380CC4-5D6E-409C-BE32-E72D297353CC}">
              <c16:uniqueId val="{00000005-7FE3-40E0-B12B-8063AB60E0A7}"/>
            </c:ext>
          </c:extLst>
        </c:ser>
        <c:ser>
          <c:idx val="6"/>
          <c:order val="6"/>
          <c:tx>
            <c:strRef>
              <c:f>PARTS!$H$2</c:f>
              <c:strCache>
                <c:ptCount val="1"/>
                <c:pt idx="0">
                  <c:v>Handle</c:v>
                </c:pt>
              </c:strCache>
            </c:strRef>
          </c:tx>
          <c:spPr>
            <a:solidFill>
              <a:schemeClr val="accent1">
                <a:lumMod val="60000"/>
              </a:schemeClr>
            </a:solidFill>
            <a:ln>
              <a:noFill/>
            </a:ln>
            <a:effectLst/>
          </c:spPr>
          <c:invertIfNegative val="0"/>
          <c:cat>
            <c:strRef>
              <c:extLst>
                <c:ext xmlns:c15="http://schemas.microsoft.com/office/drawing/2012/chart" uri="{02D57815-91ED-43cb-92C2-25804820EDAC}">
                  <c15:fullRef>
                    <c15:sqref>PARTS!$A$10:$A$29</c15:sqref>
                  </c15:fullRef>
                </c:ext>
              </c:extLst>
              <c:f>(PARTS!$A$11,PARTS!$A$15,PARTS!$A$19,PARTS!$A$23,PARTS!$A$27)</c:f>
              <c:strCache>
                <c:ptCount val="5"/>
                <c:pt idx="0">
                  <c:v>The Knockout</c:v>
                </c:pt>
                <c:pt idx="1">
                  <c:v>Meaty Right Hook</c:v>
                </c:pt>
                <c:pt idx="2">
                  <c:v>Regal Dagger</c:v>
                </c:pt>
                <c:pt idx="3">
                  <c:v>Blunder or Bust</c:v>
                </c:pt>
                <c:pt idx="4">
                  <c:v>Dressed For Success</c:v>
                </c:pt>
              </c:strCache>
            </c:strRef>
          </c:cat>
          <c:val>
            <c:numRef>
              <c:extLst>
                <c:ext xmlns:c15="http://schemas.microsoft.com/office/drawing/2012/chart" uri="{02D57815-91ED-43cb-92C2-25804820EDAC}">
                  <c15:fullRef>
                    <c15:sqref>PARTS!$H$10:$H$29</c15:sqref>
                  </c15:fullRef>
                </c:ext>
              </c:extLst>
              <c:f>(PARTS!$H$11,PARTS!$H$15,PARTS!$H$19,PARTS!$H$23,PARTS!$H$27)</c:f>
              <c:numCache>
                <c:formatCode>General</c:formatCode>
                <c:ptCount val="5"/>
                <c:pt idx="2">
                  <c:v>1</c:v>
                </c:pt>
              </c:numCache>
            </c:numRef>
          </c:val>
          <c:extLst>
            <c:ext xmlns:c16="http://schemas.microsoft.com/office/drawing/2014/chart" uri="{C3380CC4-5D6E-409C-BE32-E72D297353CC}">
              <c16:uniqueId val="{00000006-7FE3-40E0-B12B-8063AB60E0A7}"/>
            </c:ext>
          </c:extLst>
        </c:ser>
        <c:ser>
          <c:idx val="7"/>
          <c:order val="7"/>
          <c:tx>
            <c:strRef>
              <c:f>PARTS!$I$2</c:f>
              <c:strCache>
                <c:ptCount val="1"/>
                <c:pt idx="0">
                  <c:v>Silk Stone</c:v>
                </c:pt>
              </c:strCache>
            </c:strRef>
          </c:tx>
          <c:spPr>
            <a:solidFill>
              <a:schemeClr val="accent2">
                <a:lumMod val="60000"/>
              </a:schemeClr>
            </a:solidFill>
            <a:ln>
              <a:noFill/>
            </a:ln>
            <a:effectLst/>
          </c:spPr>
          <c:invertIfNegative val="0"/>
          <c:cat>
            <c:strRef>
              <c:extLst>
                <c:ext xmlns:c15="http://schemas.microsoft.com/office/drawing/2012/chart" uri="{02D57815-91ED-43cb-92C2-25804820EDAC}">
                  <c15:fullRef>
                    <c15:sqref>PARTS!$A$10:$A$29</c15:sqref>
                  </c15:fullRef>
                </c:ext>
              </c:extLst>
              <c:f>(PARTS!$A$11,PARTS!$A$15,PARTS!$A$19,PARTS!$A$23,PARTS!$A$27)</c:f>
              <c:strCache>
                <c:ptCount val="5"/>
                <c:pt idx="0">
                  <c:v>The Knockout</c:v>
                </c:pt>
                <c:pt idx="1">
                  <c:v>Meaty Right Hook</c:v>
                </c:pt>
                <c:pt idx="2">
                  <c:v>Regal Dagger</c:v>
                </c:pt>
                <c:pt idx="3">
                  <c:v>Blunder or Bust</c:v>
                </c:pt>
                <c:pt idx="4">
                  <c:v>Dressed For Success</c:v>
                </c:pt>
              </c:strCache>
            </c:strRef>
          </c:cat>
          <c:val>
            <c:numRef>
              <c:extLst>
                <c:ext xmlns:c15="http://schemas.microsoft.com/office/drawing/2012/chart" uri="{02D57815-91ED-43cb-92C2-25804820EDAC}">
                  <c15:fullRef>
                    <c15:sqref>PARTS!$I$10:$I$29</c15:sqref>
                  </c15:fullRef>
                </c:ext>
              </c:extLst>
              <c:f>(PARTS!$I$11,PARTS!$I$15,PARTS!$I$19,PARTS!$I$23,PARTS!$I$27)</c:f>
              <c:numCache>
                <c:formatCode>General</c:formatCode>
                <c:ptCount val="5"/>
              </c:numCache>
            </c:numRef>
          </c:val>
          <c:extLst>
            <c:ext xmlns:c16="http://schemas.microsoft.com/office/drawing/2014/chart" uri="{C3380CC4-5D6E-409C-BE32-E72D297353CC}">
              <c16:uniqueId val="{00000007-7FE3-40E0-B12B-8063AB60E0A7}"/>
            </c:ext>
          </c:extLst>
        </c:ser>
        <c:ser>
          <c:idx val="8"/>
          <c:order val="8"/>
          <c:tx>
            <c:strRef>
              <c:f>PARTS!$J$2</c:f>
              <c:strCache>
                <c:ptCount val="1"/>
                <c:pt idx="0">
                  <c:v>Cartriages</c:v>
                </c:pt>
              </c:strCache>
            </c:strRef>
          </c:tx>
          <c:spPr>
            <a:solidFill>
              <a:schemeClr val="accent3">
                <a:lumMod val="60000"/>
              </a:schemeClr>
            </a:solidFill>
            <a:ln>
              <a:noFill/>
            </a:ln>
            <a:effectLst/>
          </c:spPr>
          <c:invertIfNegative val="0"/>
          <c:cat>
            <c:strRef>
              <c:extLst>
                <c:ext xmlns:c15="http://schemas.microsoft.com/office/drawing/2012/chart" uri="{02D57815-91ED-43cb-92C2-25804820EDAC}">
                  <c15:fullRef>
                    <c15:sqref>PARTS!$A$10:$A$29</c15:sqref>
                  </c15:fullRef>
                </c:ext>
              </c:extLst>
              <c:f>(PARTS!$A$11,PARTS!$A$15,PARTS!$A$19,PARTS!$A$23,PARTS!$A$27)</c:f>
              <c:strCache>
                <c:ptCount val="5"/>
                <c:pt idx="0">
                  <c:v>The Knockout</c:v>
                </c:pt>
                <c:pt idx="1">
                  <c:v>Meaty Right Hook</c:v>
                </c:pt>
                <c:pt idx="2">
                  <c:v>Regal Dagger</c:v>
                </c:pt>
                <c:pt idx="3">
                  <c:v>Blunder or Bust</c:v>
                </c:pt>
                <c:pt idx="4">
                  <c:v>Dressed For Success</c:v>
                </c:pt>
              </c:strCache>
            </c:strRef>
          </c:cat>
          <c:val>
            <c:numRef>
              <c:extLst>
                <c:ext xmlns:c15="http://schemas.microsoft.com/office/drawing/2012/chart" uri="{02D57815-91ED-43cb-92C2-25804820EDAC}">
                  <c15:fullRef>
                    <c15:sqref>PARTS!$J$10:$J$29</c15:sqref>
                  </c15:fullRef>
                </c:ext>
              </c:extLst>
              <c:f>(PARTS!$J$11,PARTS!$J$15,PARTS!$J$19,PARTS!$J$23,PARTS!$J$27)</c:f>
              <c:numCache>
                <c:formatCode>General</c:formatCode>
                <c:ptCount val="5"/>
                <c:pt idx="3">
                  <c:v>1</c:v>
                </c:pt>
              </c:numCache>
            </c:numRef>
          </c:val>
          <c:extLst>
            <c:ext xmlns:c16="http://schemas.microsoft.com/office/drawing/2014/chart" uri="{C3380CC4-5D6E-409C-BE32-E72D297353CC}">
              <c16:uniqueId val="{00000008-7FE3-40E0-B12B-8063AB60E0A7}"/>
            </c:ext>
          </c:extLst>
        </c:ser>
        <c:ser>
          <c:idx val="9"/>
          <c:order val="9"/>
          <c:tx>
            <c:strRef>
              <c:f>PARTS!$K$2</c:f>
              <c:strCache>
                <c:ptCount val="1"/>
                <c:pt idx="0">
                  <c:v>Simple Padding</c:v>
                </c:pt>
              </c:strCache>
            </c:strRef>
          </c:tx>
          <c:spPr>
            <a:solidFill>
              <a:schemeClr val="accent4">
                <a:lumMod val="60000"/>
              </a:schemeClr>
            </a:solidFill>
            <a:ln>
              <a:noFill/>
            </a:ln>
            <a:effectLst/>
          </c:spPr>
          <c:invertIfNegative val="0"/>
          <c:cat>
            <c:strRef>
              <c:extLst>
                <c:ext xmlns:c15="http://schemas.microsoft.com/office/drawing/2012/chart" uri="{02D57815-91ED-43cb-92C2-25804820EDAC}">
                  <c15:fullRef>
                    <c15:sqref>PARTS!$A$10:$A$29</c15:sqref>
                  </c15:fullRef>
                </c:ext>
              </c:extLst>
              <c:f>(PARTS!$A$11,PARTS!$A$15,PARTS!$A$19,PARTS!$A$23,PARTS!$A$27)</c:f>
              <c:strCache>
                <c:ptCount val="5"/>
                <c:pt idx="0">
                  <c:v>The Knockout</c:v>
                </c:pt>
                <c:pt idx="1">
                  <c:v>Meaty Right Hook</c:v>
                </c:pt>
                <c:pt idx="2">
                  <c:v>Regal Dagger</c:v>
                </c:pt>
                <c:pt idx="3">
                  <c:v>Blunder or Bust</c:v>
                </c:pt>
                <c:pt idx="4">
                  <c:v>Dressed For Success</c:v>
                </c:pt>
              </c:strCache>
            </c:strRef>
          </c:cat>
          <c:val>
            <c:numRef>
              <c:extLst>
                <c:ext xmlns:c15="http://schemas.microsoft.com/office/drawing/2012/chart" uri="{02D57815-91ED-43cb-92C2-25804820EDAC}">
                  <c15:fullRef>
                    <c15:sqref>PARTS!$K$10:$K$29</c15:sqref>
                  </c15:fullRef>
                </c:ext>
              </c:extLst>
              <c:f>(PARTS!$K$11,PARTS!$K$15,PARTS!$K$19,PARTS!$K$23,PARTS!$K$27)</c:f>
              <c:numCache>
                <c:formatCode>General</c:formatCode>
                <c:ptCount val="5"/>
              </c:numCache>
            </c:numRef>
          </c:val>
          <c:extLst>
            <c:ext xmlns:c16="http://schemas.microsoft.com/office/drawing/2014/chart" uri="{C3380CC4-5D6E-409C-BE32-E72D297353CC}">
              <c16:uniqueId val="{00000009-7FE3-40E0-B12B-8063AB60E0A7}"/>
            </c:ext>
          </c:extLst>
        </c:ser>
        <c:ser>
          <c:idx val="10"/>
          <c:order val="10"/>
          <c:tx>
            <c:strRef>
              <c:f>PARTS!$L$2</c:f>
              <c:strCache>
                <c:ptCount val="1"/>
                <c:pt idx="0">
                  <c:v>Leather Padding</c:v>
                </c:pt>
              </c:strCache>
            </c:strRef>
          </c:tx>
          <c:spPr>
            <a:solidFill>
              <a:schemeClr val="accent5">
                <a:lumMod val="60000"/>
              </a:schemeClr>
            </a:solidFill>
            <a:ln>
              <a:noFill/>
            </a:ln>
            <a:effectLst/>
          </c:spPr>
          <c:invertIfNegative val="0"/>
          <c:cat>
            <c:strRef>
              <c:extLst>
                <c:ext xmlns:c15="http://schemas.microsoft.com/office/drawing/2012/chart" uri="{02D57815-91ED-43cb-92C2-25804820EDAC}">
                  <c15:fullRef>
                    <c15:sqref>PARTS!$A$10:$A$29</c15:sqref>
                  </c15:fullRef>
                </c:ext>
              </c:extLst>
              <c:f>(PARTS!$A$11,PARTS!$A$15,PARTS!$A$19,PARTS!$A$23,PARTS!$A$27)</c:f>
              <c:strCache>
                <c:ptCount val="5"/>
                <c:pt idx="0">
                  <c:v>The Knockout</c:v>
                </c:pt>
                <c:pt idx="1">
                  <c:v>Meaty Right Hook</c:v>
                </c:pt>
                <c:pt idx="2">
                  <c:v>Regal Dagger</c:v>
                </c:pt>
                <c:pt idx="3">
                  <c:v>Blunder or Bust</c:v>
                </c:pt>
                <c:pt idx="4">
                  <c:v>Dressed For Success</c:v>
                </c:pt>
              </c:strCache>
            </c:strRef>
          </c:cat>
          <c:val>
            <c:numRef>
              <c:extLst>
                <c:ext xmlns:c15="http://schemas.microsoft.com/office/drawing/2012/chart" uri="{02D57815-91ED-43cb-92C2-25804820EDAC}">
                  <c15:fullRef>
                    <c15:sqref>PARTS!$L$10:$L$29</c15:sqref>
                  </c15:fullRef>
                </c:ext>
              </c:extLst>
              <c:f>(PARTS!$L$11,PARTS!$L$15,PARTS!$L$19,PARTS!$L$23,PARTS!$L$27)</c:f>
              <c:numCache>
                <c:formatCode>General</c:formatCode>
                <c:ptCount val="5"/>
                <c:pt idx="1">
                  <c:v>1</c:v>
                </c:pt>
                <c:pt idx="2">
                  <c:v>1</c:v>
                </c:pt>
                <c:pt idx="4">
                  <c:v>2</c:v>
                </c:pt>
              </c:numCache>
            </c:numRef>
          </c:val>
          <c:extLst>
            <c:ext xmlns:c16="http://schemas.microsoft.com/office/drawing/2014/chart" uri="{C3380CC4-5D6E-409C-BE32-E72D297353CC}">
              <c16:uniqueId val="{0000000A-7FE3-40E0-B12B-8063AB60E0A7}"/>
            </c:ext>
          </c:extLst>
        </c:ser>
        <c:ser>
          <c:idx val="11"/>
          <c:order val="11"/>
          <c:tx>
            <c:strRef>
              <c:f>PARTS!$M$2</c:f>
              <c:strCache>
                <c:ptCount val="1"/>
                <c:pt idx="0">
                  <c:v>Adorned Padding</c:v>
                </c:pt>
              </c:strCache>
            </c:strRef>
          </c:tx>
          <c:spPr>
            <a:solidFill>
              <a:schemeClr val="accent6">
                <a:lumMod val="60000"/>
              </a:schemeClr>
            </a:solidFill>
            <a:ln>
              <a:noFill/>
            </a:ln>
            <a:effectLst/>
          </c:spPr>
          <c:invertIfNegative val="0"/>
          <c:cat>
            <c:strRef>
              <c:extLst>
                <c:ext xmlns:c15="http://schemas.microsoft.com/office/drawing/2012/chart" uri="{02D57815-91ED-43cb-92C2-25804820EDAC}">
                  <c15:fullRef>
                    <c15:sqref>PARTS!$A$10:$A$29</c15:sqref>
                  </c15:fullRef>
                </c:ext>
              </c:extLst>
              <c:f>(PARTS!$A$11,PARTS!$A$15,PARTS!$A$19,PARTS!$A$23,PARTS!$A$27)</c:f>
              <c:strCache>
                <c:ptCount val="5"/>
                <c:pt idx="0">
                  <c:v>The Knockout</c:v>
                </c:pt>
                <c:pt idx="1">
                  <c:v>Meaty Right Hook</c:v>
                </c:pt>
                <c:pt idx="2">
                  <c:v>Regal Dagger</c:v>
                </c:pt>
                <c:pt idx="3">
                  <c:v>Blunder or Bust</c:v>
                </c:pt>
                <c:pt idx="4">
                  <c:v>Dressed For Success</c:v>
                </c:pt>
              </c:strCache>
            </c:strRef>
          </c:cat>
          <c:val>
            <c:numRef>
              <c:extLst>
                <c:ext xmlns:c15="http://schemas.microsoft.com/office/drawing/2012/chart" uri="{02D57815-91ED-43cb-92C2-25804820EDAC}">
                  <c15:fullRef>
                    <c15:sqref>PARTS!$M$10:$M$29</c15:sqref>
                  </c15:fullRef>
                </c:ext>
              </c:extLst>
              <c:f>(PARTS!$M$11,PARTS!$M$15,PARTS!$M$19,PARTS!$M$23,PARTS!$M$27)</c:f>
              <c:numCache>
                <c:formatCode>General</c:formatCode>
                <c:ptCount val="5"/>
              </c:numCache>
            </c:numRef>
          </c:val>
          <c:extLst>
            <c:ext xmlns:c16="http://schemas.microsoft.com/office/drawing/2014/chart" uri="{C3380CC4-5D6E-409C-BE32-E72D297353CC}">
              <c16:uniqueId val="{0000000B-7FE3-40E0-B12B-8063AB60E0A7}"/>
            </c:ext>
          </c:extLst>
        </c:ser>
        <c:ser>
          <c:idx val="12"/>
          <c:order val="12"/>
          <c:tx>
            <c:strRef>
              <c:f>PARTS!$N$2</c:f>
              <c:strCache>
                <c:ptCount val="1"/>
                <c:pt idx="0">
                  <c:v>Wool Sheet</c:v>
                </c:pt>
              </c:strCache>
            </c:strRef>
          </c:tx>
          <c:spPr>
            <a:solidFill>
              <a:schemeClr val="accent1">
                <a:lumMod val="80000"/>
                <a:lumOff val="20000"/>
              </a:schemeClr>
            </a:solidFill>
            <a:ln>
              <a:noFill/>
            </a:ln>
            <a:effectLst/>
          </c:spPr>
          <c:invertIfNegative val="0"/>
          <c:cat>
            <c:strRef>
              <c:extLst>
                <c:ext xmlns:c15="http://schemas.microsoft.com/office/drawing/2012/chart" uri="{02D57815-91ED-43cb-92C2-25804820EDAC}">
                  <c15:fullRef>
                    <c15:sqref>PARTS!$A$10:$A$29</c15:sqref>
                  </c15:fullRef>
                </c:ext>
              </c:extLst>
              <c:f>(PARTS!$A$11,PARTS!$A$15,PARTS!$A$19,PARTS!$A$23,PARTS!$A$27)</c:f>
              <c:strCache>
                <c:ptCount val="5"/>
                <c:pt idx="0">
                  <c:v>The Knockout</c:v>
                </c:pt>
                <c:pt idx="1">
                  <c:v>Meaty Right Hook</c:v>
                </c:pt>
                <c:pt idx="2">
                  <c:v>Regal Dagger</c:v>
                </c:pt>
                <c:pt idx="3">
                  <c:v>Blunder or Bust</c:v>
                </c:pt>
                <c:pt idx="4">
                  <c:v>Dressed For Success</c:v>
                </c:pt>
              </c:strCache>
            </c:strRef>
          </c:cat>
          <c:val>
            <c:numRef>
              <c:extLst>
                <c:ext xmlns:c15="http://schemas.microsoft.com/office/drawing/2012/chart" uri="{02D57815-91ED-43cb-92C2-25804820EDAC}">
                  <c15:fullRef>
                    <c15:sqref>PARTS!$N$10:$N$29</c15:sqref>
                  </c15:fullRef>
                </c:ext>
              </c:extLst>
              <c:f>(PARTS!$N$11,PARTS!$N$15,PARTS!$N$19,PARTS!$N$23,PARTS!$N$27)</c:f>
              <c:numCache>
                <c:formatCode>General</c:formatCode>
                <c:ptCount val="5"/>
                <c:pt idx="4">
                  <c:v>2</c:v>
                </c:pt>
              </c:numCache>
            </c:numRef>
          </c:val>
          <c:extLst>
            <c:ext xmlns:c16="http://schemas.microsoft.com/office/drawing/2014/chart" uri="{C3380CC4-5D6E-409C-BE32-E72D297353CC}">
              <c16:uniqueId val="{0000000C-7FE3-40E0-B12B-8063AB60E0A7}"/>
            </c:ext>
          </c:extLst>
        </c:ser>
        <c:ser>
          <c:idx val="13"/>
          <c:order val="13"/>
          <c:tx>
            <c:strRef>
              <c:f>PARTS!$O$2</c:f>
              <c:strCache>
                <c:ptCount val="1"/>
                <c:pt idx="0">
                  <c:v>Copper Plates</c:v>
                </c:pt>
              </c:strCache>
            </c:strRef>
          </c:tx>
          <c:spPr>
            <a:solidFill>
              <a:schemeClr val="accent2">
                <a:lumMod val="80000"/>
                <a:lumOff val="20000"/>
              </a:schemeClr>
            </a:solidFill>
            <a:ln>
              <a:noFill/>
            </a:ln>
            <a:effectLst/>
          </c:spPr>
          <c:invertIfNegative val="0"/>
          <c:cat>
            <c:strRef>
              <c:extLst>
                <c:ext xmlns:c15="http://schemas.microsoft.com/office/drawing/2012/chart" uri="{02D57815-91ED-43cb-92C2-25804820EDAC}">
                  <c15:fullRef>
                    <c15:sqref>PARTS!$A$10:$A$29</c15:sqref>
                  </c15:fullRef>
                </c:ext>
              </c:extLst>
              <c:f>(PARTS!$A$11,PARTS!$A$15,PARTS!$A$19,PARTS!$A$23,PARTS!$A$27)</c:f>
              <c:strCache>
                <c:ptCount val="5"/>
                <c:pt idx="0">
                  <c:v>The Knockout</c:v>
                </c:pt>
                <c:pt idx="1">
                  <c:v>Meaty Right Hook</c:v>
                </c:pt>
                <c:pt idx="2">
                  <c:v>Regal Dagger</c:v>
                </c:pt>
                <c:pt idx="3">
                  <c:v>Blunder or Bust</c:v>
                </c:pt>
                <c:pt idx="4">
                  <c:v>Dressed For Success</c:v>
                </c:pt>
              </c:strCache>
            </c:strRef>
          </c:cat>
          <c:val>
            <c:numRef>
              <c:extLst>
                <c:ext xmlns:c15="http://schemas.microsoft.com/office/drawing/2012/chart" uri="{02D57815-91ED-43cb-92C2-25804820EDAC}">
                  <c15:fullRef>
                    <c15:sqref>PARTS!$O$10:$O$29</c15:sqref>
                  </c15:fullRef>
                </c:ext>
              </c:extLst>
              <c:f>(PARTS!$O$11,PARTS!$O$15,PARTS!$O$19,PARTS!$O$23,PARTS!$O$27)</c:f>
              <c:numCache>
                <c:formatCode>General</c:formatCode>
                <c:ptCount val="5"/>
                <c:pt idx="1">
                  <c:v>1</c:v>
                </c:pt>
              </c:numCache>
            </c:numRef>
          </c:val>
          <c:extLst>
            <c:ext xmlns:c16="http://schemas.microsoft.com/office/drawing/2014/chart" uri="{C3380CC4-5D6E-409C-BE32-E72D297353CC}">
              <c16:uniqueId val="{0000000D-7FE3-40E0-B12B-8063AB60E0A7}"/>
            </c:ext>
          </c:extLst>
        </c:ser>
        <c:dLbls>
          <c:showLegendKey val="0"/>
          <c:showVal val="0"/>
          <c:showCatName val="0"/>
          <c:showSerName val="0"/>
          <c:showPercent val="0"/>
          <c:showBubbleSize val="0"/>
        </c:dLbls>
        <c:gapWidth val="150"/>
        <c:overlap val="100"/>
        <c:axId val="105811824"/>
        <c:axId val="105805584"/>
      </c:barChart>
      <c:catAx>
        <c:axId val="10581182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805584"/>
        <c:crosses val="autoZero"/>
        <c:auto val="1"/>
        <c:lblAlgn val="ctr"/>
        <c:lblOffset val="100"/>
        <c:noMultiLvlLbl val="0"/>
      </c:catAx>
      <c:valAx>
        <c:axId val="10580558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8118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Parts Per Product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stacked"/>
        <c:varyColors val="0"/>
        <c:ser>
          <c:idx val="0"/>
          <c:order val="0"/>
          <c:tx>
            <c:strRef>
              <c:f>PARTS!$B$2</c:f>
              <c:strCache>
                <c:ptCount val="1"/>
                <c:pt idx="0">
                  <c:v>Bronze Gear</c:v>
                </c:pt>
              </c:strCache>
            </c:strRef>
          </c:tx>
          <c:spPr>
            <a:solidFill>
              <a:schemeClr val="accent1"/>
            </a:solidFill>
            <a:ln>
              <a:noFill/>
            </a:ln>
            <a:effectLst/>
          </c:spPr>
          <c:invertIfNegative val="0"/>
          <c:cat>
            <c:strRef>
              <c:extLst>
                <c:ext xmlns:c15="http://schemas.microsoft.com/office/drawing/2012/chart" uri="{02D57815-91ED-43cb-92C2-25804820EDAC}">
                  <c15:fullRef>
                    <c15:sqref>PARTS!$A$10:$A$29</c15:sqref>
                  </c15:fullRef>
                </c:ext>
              </c:extLst>
              <c:f>(PARTS!$A$10,PARTS!$A$14,PARTS!$A$18,PARTS!$A$22,PARTS!$A$26)</c:f>
              <c:strCache>
                <c:ptCount val="5"/>
                <c:pt idx="0">
                  <c:v>Slum Slugger</c:v>
                </c:pt>
                <c:pt idx="1">
                  <c:v>The Classic</c:v>
                </c:pt>
                <c:pt idx="2">
                  <c:v>Short Dagger</c:v>
                </c:pt>
                <c:pt idx="3">
                  <c:v>The Loudmouth</c:v>
                </c:pt>
                <c:pt idx="4">
                  <c:v>The Workers Jacket</c:v>
                </c:pt>
              </c:strCache>
            </c:strRef>
          </c:cat>
          <c:val>
            <c:numRef>
              <c:extLst>
                <c:ext xmlns:c15="http://schemas.microsoft.com/office/drawing/2012/chart" uri="{02D57815-91ED-43cb-92C2-25804820EDAC}">
                  <c15:fullRef>
                    <c15:sqref>PARTS!$B$10:$B$29</c15:sqref>
                  </c15:fullRef>
                </c:ext>
              </c:extLst>
              <c:f>(PARTS!$B$10,PARTS!$B$14,PARTS!$B$18,PARTS!$B$22,PARTS!$B$26)</c:f>
              <c:numCache>
                <c:formatCode>General</c:formatCode>
                <c:ptCount val="5"/>
                <c:pt idx="0">
                  <c:v>1</c:v>
                </c:pt>
                <c:pt idx="1">
                  <c:v>1</c:v>
                </c:pt>
                <c:pt idx="3">
                  <c:v>1</c:v>
                </c:pt>
              </c:numCache>
            </c:numRef>
          </c:val>
          <c:extLst>
            <c:ext xmlns:c16="http://schemas.microsoft.com/office/drawing/2014/chart" uri="{C3380CC4-5D6E-409C-BE32-E72D297353CC}">
              <c16:uniqueId val="{00000000-B154-4A12-81F2-1785CD0A6FB1}"/>
            </c:ext>
          </c:extLst>
        </c:ser>
        <c:ser>
          <c:idx val="1"/>
          <c:order val="1"/>
          <c:tx>
            <c:strRef>
              <c:f>PARTS!$C$2</c:f>
              <c:strCache>
                <c:ptCount val="1"/>
                <c:pt idx="0">
                  <c:v>Copper Tube</c:v>
                </c:pt>
              </c:strCache>
            </c:strRef>
          </c:tx>
          <c:spPr>
            <a:solidFill>
              <a:schemeClr val="accent2"/>
            </a:solidFill>
            <a:ln>
              <a:noFill/>
            </a:ln>
            <a:effectLst/>
          </c:spPr>
          <c:invertIfNegative val="0"/>
          <c:cat>
            <c:strRef>
              <c:extLst>
                <c:ext xmlns:c15="http://schemas.microsoft.com/office/drawing/2012/chart" uri="{02D57815-91ED-43cb-92C2-25804820EDAC}">
                  <c15:fullRef>
                    <c15:sqref>PARTS!$A$10:$A$29</c15:sqref>
                  </c15:fullRef>
                </c:ext>
              </c:extLst>
              <c:f>(PARTS!$A$10,PARTS!$A$14,PARTS!$A$18,PARTS!$A$22,PARTS!$A$26)</c:f>
              <c:strCache>
                <c:ptCount val="5"/>
                <c:pt idx="0">
                  <c:v>Slum Slugger</c:v>
                </c:pt>
                <c:pt idx="1">
                  <c:v>The Classic</c:v>
                </c:pt>
                <c:pt idx="2">
                  <c:v>Short Dagger</c:v>
                </c:pt>
                <c:pt idx="3">
                  <c:v>The Loudmouth</c:v>
                </c:pt>
                <c:pt idx="4">
                  <c:v>The Workers Jacket</c:v>
                </c:pt>
              </c:strCache>
            </c:strRef>
          </c:cat>
          <c:val>
            <c:numRef>
              <c:extLst>
                <c:ext xmlns:c15="http://schemas.microsoft.com/office/drawing/2012/chart" uri="{02D57815-91ED-43cb-92C2-25804820EDAC}">
                  <c15:fullRef>
                    <c15:sqref>PARTS!$C$10:$C$29</c15:sqref>
                  </c15:fullRef>
                </c:ext>
              </c:extLst>
              <c:f>(PARTS!$C$10,PARTS!$C$14,PARTS!$C$18,PARTS!$C$22,PARTS!$C$26)</c:f>
              <c:numCache>
                <c:formatCode>General</c:formatCode>
                <c:ptCount val="5"/>
                <c:pt idx="0">
                  <c:v>2</c:v>
                </c:pt>
                <c:pt idx="1">
                  <c:v>1</c:v>
                </c:pt>
                <c:pt idx="3">
                  <c:v>2</c:v>
                </c:pt>
              </c:numCache>
            </c:numRef>
          </c:val>
          <c:extLst>
            <c:ext xmlns:c16="http://schemas.microsoft.com/office/drawing/2014/chart" uri="{C3380CC4-5D6E-409C-BE32-E72D297353CC}">
              <c16:uniqueId val="{00000001-B154-4A12-81F2-1785CD0A6FB1}"/>
            </c:ext>
          </c:extLst>
        </c:ser>
        <c:ser>
          <c:idx val="2"/>
          <c:order val="2"/>
          <c:tx>
            <c:strRef>
              <c:f>PARTS!$D$2</c:f>
              <c:strCache>
                <c:ptCount val="1"/>
                <c:pt idx="0">
                  <c:v>Air Tank</c:v>
                </c:pt>
              </c:strCache>
            </c:strRef>
          </c:tx>
          <c:spPr>
            <a:solidFill>
              <a:schemeClr val="accent3"/>
            </a:solidFill>
            <a:ln>
              <a:noFill/>
            </a:ln>
            <a:effectLst/>
          </c:spPr>
          <c:invertIfNegative val="0"/>
          <c:cat>
            <c:strRef>
              <c:extLst>
                <c:ext xmlns:c15="http://schemas.microsoft.com/office/drawing/2012/chart" uri="{02D57815-91ED-43cb-92C2-25804820EDAC}">
                  <c15:fullRef>
                    <c15:sqref>PARTS!$A$10:$A$29</c15:sqref>
                  </c15:fullRef>
                </c:ext>
              </c:extLst>
              <c:f>(PARTS!$A$10,PARTS!$A$14,PARTS!$A$18,PARTS!$A$22,PARTS!$A$26)</c:f>
              <c:strCache>
                <c:ptCount val="5"/>
                <c:pt idx="0">
                  <c:v>Slum Slugger</c:v>
                </c:pt>
                <c:pt idx="1">
                  <c:v>The Classic</c:v>
                </c:pt>
                <c:pt idx="2">
                  <c:v>Short Dagger</c:v>
                </c:pt>
                <c:pt idx="3">
                  <c:v>The Loudmouth</c:v>
                </c:pt>
                <c:pt idx="4">
                  <c:v>The Workers Jacket</c:v>
                </c:pt>
              </c:strCache>
            </c:strRef>
          </c:cat>
          <c:val>
            <c:numRef>
              <c:extLst>
                <c:ext xmlns:c15="http://schemas.microsoft.com/office/drawing/2012/chart" uri="{02D57815-91ED-43cb-92C2-25804820EDAC}">
                  <c15:fullRef>
                    <c15:sqref>PARTS!$D$10:$D$29</c15:sqref>
                  </c15:fullRef>
                </c:ext>
              </c:extLst>
              <c:f>(PARTS!$D$10,PARTS!$D$14,PARTS!$D$18,PARTS!$D$22,PARTS!$D$26)</c:f>
              <c:numCache>
                <c:formatCode>General</c:formatCode>
                <c:ptCount val="5"/>
              </c:numCache>
            </c:numRef>
          </c:val>
          <c:extLst>
            <c:ext xmlns:c16="http://schemas.microsoft.com/office/drawing/2014/chart" uri="{C3380CC4-5D6E-409C-BE32-E72D297353CC}">
              <c16:uniqueId val="{00000002-B154-4A12-81F2-1785CD0A6FB1}"/>
            </c:ext>
          </c:extLst>
        </c:ser>
        <c:ser>
          <c:idx val="3"/>
          <c:order val="3"/>
          <c:tx>
            <c:strRef>
              <c:f>PARTS!$E$2</c:f>
              <c:strCache>
                <c:ptCount val="1"/>
                <c:pt idx="0">
                  <c:v>Dial</c:v>
                </c:pt>
              </c:strCache>
            </c:strRef>
          </c:tx>
          <c:spPr>
            <a:solidFill>
              <a:schemeClr val="accent4"/>
            </a:solidFill>
            <a:ln>
              <a:noFill/>
            </a:ln>
            <a:effectLst/>
          </c:spPr>
          <c:invertIfNegative val="0"/>
          <c:cat>
            <c:strRef>
              <c:extLst>
                <c:ext xmlns:c15="http://schemas.microsoft.com/office/drawing/2012/chart" uri="{02D57815-91ED-43cb-92C2-25804820EDAC}">
                  <c15:fullRef>
                    <c15:sqref>PARTS!$A$10:$A$29</c15:sqref>
                  </c15:fullRef>
                </c:ext>
              </c:extLst>
              <c:f>(PARTS!$A$10,PARTS!$A$14,PARTS!$A$18,PARTS!$A$22,PARTS!$A$26)</c:f>
              <c:strCache>
                <c:ptCount val="5"/>
                <c:pt idx="0">
                  <c:v>Slum Slugger</c:v>
                </c:pt>
                <c:pt idx="1">
                  <c:v>The Classic</c:v>
                </c:pt>
                <c:pt idx="2">
                  <c:v>Short Dagger</c:v>
                </c:pt>
                <c:pt idx="3">
                  <c:v>The Loudmouth</c:v>
                </c:pt>
                <c:pt idx="4">
                  <c:v>The Workers Jacket</c:v>
                </c:pt>
              </c:strCache>
            </c:strRef>
          </c:cat>
          <c:val>
            <c:numRef>
              <c:extLst>
                <c:ext xmlns:c15="http://schemas.microsoft.com/office/drawing/2012/chart" uri="{02D57815-91ED-43cb-92C2-25804820EDAC}">
                  <c15:fullRef>
                    <c15:sqref>PARTS!$E$10:$E$29</c15:sqref>
                  </c15:fullRef>
                </c:ext>
              </c:extLst>
              <c:f>(PARTS!$E$10,PARTS!$E$14,PARTS!$E$18,PARTS!$E$22,PARTS!$E$26)</c:f>
              <c:numCache>
                <c:formatCode>General</c:formatCode>
                <c:ptCount val="5"/>
              </c:numCache>
            </c:numRef>
          </c:val>
          <c:extLst>
            <c:ext xmlns:c16="http://schemas.microsoft.com/office/drawing/2014/chart" uri="{C3380CC4-5D6E-409C-BE32-E72D297353CC}">
              <c16:uniqueId val="{00000003-B154-4A12-81F2-1785CD0A6FB1}"/>
            </c:ext>
          </c:extLst>
        </c:ser>
        <c:ser>
          <c:idx val="4"/>
          <c:order val="4"/>
          <c:tx>
            <c:strRef>
              <c:f>PARTS!$F$2</c:f>
              <c:strCache>
                <c:ptCount val="1"/>
                <c:pt idx="0">
                  <c:v>Steel Blade</c:v>
                </c:pt>
              </c:strCache>
            </c:strRef>
          </c:tx>
          <c:spPr>
            <a:solidFill>
              <a:schemeClr val="accent5"/>
            </a:solidFill>
            <a:ln>
              <a:noFill/>
            </a:ln>
            <a:effectLst/>
          </c:spPr>
          <c:invertIfNegative val="0"/>
          <c:cat>
            <c:strRef>
              <c:extLst>
                <c:ext xmlns:c15="http://schemas.microsoft.com/office/drawing/2012/chart" uri="{02D57815-91ED-43cb-92C2-25804820EDAC}">
                  <c15:fullRef>
                    <c15:sqref>PARTS!$A$10:$A$29</c15:sqref>
                  </c15:fullRef>
                </c:ext>
              </c:extLst>
              <c:f>(PARTS!$A$10,PARTS!$A$14,PARTS!$A$18,PARTS!$A$22,PARTS!$A$26)</c:f>
              <c:strCache>
                <c:ptCount val="5"/>
                <c:pt idx="0">
                  <c:v>Slum Slugger</c:v>
                </c:pt>
                <c:pt idx="1">
                  <c:v>The Classic</c:v>
                </c:pt>
                <c:pt idx="2">
                  <c:v>Short Dagger</c:v>
                </c:pt>
                <c:pt idx="3">
                  <c:v>The Loudmouth</c:v>
                </c:pt>
                <c:pt idx="4">
                  <c:v>The Workers Jacket</c:v>
                </c:pt>
              </c:strCache>
            </c:strRef>
          </c:cat>
          <c:val>
            <c:numRef>
              <c:extLst>
                <c:ext xmlns:c15="http://schemas.microsoft.com/office/drawing/2012/chart" uri="{02D57815-91ED-43cb-92C2-25804820EDAC}">
                  <c15:fullRef>
                    <c15:sqref>PARTS!$F$10:$F$29</c15:sqref>
                  </c15:fullRef>
                </c:ext>
              </c:extLst>
              <c:f>(PARTS!$F$10,PARTS!$F$14,PARTS!$F$18,PARTS!$F$22,PARTS!$F$26)</c:f>
              <c:numCache>
                <c:formatCode>General</c:formatCode>
                <c:ptCount val="5"/>
                <c:pt idx="2">
                  <c:v>1</c:v>
                </c:pt>
              </c:numCache>
            </c:numRef>
          </c:val>
          <c:extLst>
            <c:ext xmlns:c16="http://schemas.microsoft.com/office/drawing/2014/chart" uri="{C3380CC4-5D6E-409C-BE32-E72D297353CC}">
              <c16:uniqueId val="{00000004-B154-4A12-81F2-1785CD0A6FB1}"/>
            </c:ext>
          </c:extLst>
        </c:ser>
        <c:ser>
          <c:idx val="5"/>
          <c:order val="5"/>
          <c:tx>
            <c:strRef>
              <c:f>PARTS!$G$2</c:f>
              <c:strCache>
                <c:ptCount val="1"/>
                <c:pt idx="0">
                  <c:v>Silver Blade</c:v>
                </c:pt>
              </c:strCache>
            </c:strRef>
          </c:tx>
          <c:spPr>
            <a:solidFill>
              <a:schemeClr val="accent6"/>
            </a:solidFill>
            <a:ln>
              <a:noFill/>
            </a:ln>
            <a:effectLst/>
          </c:spPr>
          <c:invertIfNegative val="0"/>
          <c:cat>
            <c:strRef>
              <c:extLst>
                <c:ext xmlns:c15="http://schemas.microsoft.com/office/drawing/2012/chart" uri="{02D57815-91ED-43cb-92C2-25804820EDAC}">
                  <c15:fullRef>
                    <c15:sqref>PARTS!$A$10:$A$29</c15:sqref>
                  </c15:fullRef>
                </c:ext>
              </c:extLst>
              <c:f>(PARTS!$A$10,PARTS!$A$14,PARTS!$A$18,PARTS!$A$22,PARTS!$A$26)</c:f>
              <c:strCache>
                <c:ptCount val="5"/>
                <c:pt idx="0">
                  <c:v>Slum Slugger</c:v>
                </c:pt>
                <c:pt idx="1">
                  <c:v>The Classic</c:v>
                </c:pt>
                <c:pt idx="2">
                  <c:v>Short Dagger</c:v>
                </c:pt>
                <c:pt idx="3">
                  <c:v>The Loudmouth</c:v>
                </c:pt>
                <c:pt idx="4">
                  <c:v>The Workers Jacket</c:v>
                </c:pt>
              </c:strCache>
            </c:strRef>
          </c:cat>
          <c:val>
            <c:numRef>
              <c:extLst>
                <c:ext xmlns:c15="http://schemas.microsoft.com/office/drawing/2012/chart" uri="{02D57815-91ED-43cb-92C2-25804820EDAC}">
                  <c15:fullRef>
                    <c15:sqref>PARTS!$G$10:$G$29</c15:sqref>
                  </c15:fullRef>
                </c:ext>
              </c:extLst>
              <c:f>(PARTS!$G$10,PARTS!$G$14,PARTS!$G$18,PARTS!$G$22,PARTS!$G$26)</c:f>
              <c:numCache>
                <c:formatCode>General</c:formatCode>
                <c:ptCount val="5"/>
              </c:numCache>
            </c:numRef>
          </c:val>
          <c:extLst>
            <c:ext xmlns:c16="http://schemas.microsoft.com/office/drawing/2014/chart" uri="{C3380CC4-5D6E-409C-BE32-E72D297353CC}">
              <c16:uniqueId val="{00000005-B154-4A12-81F2-1785CD0A6FB1}"/>
            </c:ext>
          </c:extLst>
        </c:ser>
        <c:ser>
          <c:idx val="6"/>
          <c:order val="6"/>
          <c:tx>
            <c:strRef>
              <c:f>PARTS!$H$2</c:f>
              <c:strCache>
                <c:ptCount val="1"/>
                <c:pt idx="0">
                  <c:v>Handle</c:v>
                </c:pt>
              </c:strCache>
            </c:strRef>
          </c:tx>
          <c:spPr>
            <a:solidFill>
              <a:schemeClr val="accent1">
                <a:lumMod val="60000"/>
              </a:schemeClr>
            </a:solidFill>
            <a:ln>
              <a:noFill/>
            </a:ln>
            <a:effectLst/>
          </c:spPr>
          <c:invertIfNegative val="0"/>
          <c:cat>
            <c:strRef>
              <c:extLst>
                <c:ext xmlns:c15="http://schemas.microsoft.com/office/drawing/2012/chart" uri="{02D57815-91ED-43cb-92C2-25804820EDAC}">
                  <c15:fullRef>
                    <c15:sqref>PARTS!$A$10:$A$29</c15:sqref>
                  </c15:fullRef>
                </c:ext>
              </c:extLst>
              <c:f>(PARTS!$A$10,PARTS!$A$14,PARTS!$A$18,PARTS!$A$22,PARTS!$A$26)</c:f>
              <c:strCache>
                <c:ptCount val="5"/>
                <c:pt idx="0">
                  <c:v>Slum Slugger</c:v>
                </c:pt>
                <c:pt idx="1">
                  <c:v>The Classic</c:v>
                </c:pt>
                <c:pt idx="2">
                  <c:v>Short Dagger</c:v>
                </c:pt>
                <c:pt idx="3">
                  <c:v>The Loudmouth</c:v>
                </c:pt>
                <c:pt idx="4">
                  <c:v>The Workers Jacket</c:v>
                </c:pt>
              </c:strCache>
            </c:strRef>
          </c:cat>
          <c:val>
            <c:numRef>
              <c:extLst>
                <c:ext xmlns:c15="http://schemas.microsoft.com/office/drawing/2012/chart" uri="{02D57815-91ED-43cb-92C2-25804820EDAC}">
                  <c15:fullRef>
                    <c15:sqref>PARTS!$H$10:$H$29</c15:sqref>
                  </c15:fullRef>
                </c:ext>
              </c:extLst>
              <c:f>(PARTS!$H$10,PARTS!$H$14,PARTS!$H$18,PARTS!$H$22,PARTS!$H$26)</c:f>
              <c:numCache>
                <c:formatCode>General</c:formatCode>
                <c:ptCount val="5"/>
                <c:pt idx="2">
                  <c:v>1</c:v>
                </c:pt>
              </c:numCache>
            </c:numRef>
          </c:val>
          <c:extLst>
            <c:ext xmlns:c16="http://schemas.microsoft.com/office/drawing/2014/chart" uri="{C3380CC4-5D6E-409C-BE32-E72D297353CC}">
              <c16:uniqueId val="{00000006-B154-4A12-81F2-1785CD0A6FB1}"/>
            </c:ext>
          </c:extLst>
        </c:ser>
        <c:ser>
          <c:idx val="7"/>
          <c:order val="7"/>
          <c:tx>
            <c:strRef>
              <c:f>PARTS!$I$2</c:f>
              <c:strCache>
                <c:ptCount val="1"/>
                <c:pt idx="0">
                  <c:v>Silk Stone</c:v>
                </c:pt>
              </c:strCache>
            </c:strRef>
          </c:tx>
          <c:spPr>
            <a:solidFill>
              <a:schemeClr val="accent2">
                <a:lumMod val="60000"/>
              </a:schemeClr>
            </a:solidFill>
            <a:ln>
              <a:noFill/>
            </a:ln>
            <a:effectLst/>
          </c:spPr>
          <c:invertIfNegative val="0"/>
          <c:cat>
            <c:strRef>
              <c:extLst>
                <c:ext xmlns:c15="http://schemas.microsoft.com/office/drawing/2012/chart" uri="{02D57815-91ED-43cb-92C2-25804820EDAC}">
                  <c15:fullRef>
                    <c15:sqref>PARTS!$A$10:$A$29</c15:sqref>
                  </c15:fullRef>
                </c:ext>
              </c:extLst>
              <c:f>(PARTS!$A$10,PARTS!$A$14,PARTS!$A$18,PARTS!$A$22,PARTS!$A$26)</c:f>
              <c:strCache>
                <c:ptCount val="5"/>
                <c:pt idx="0">
                  <c:v>Slum Slugger</c:v>
                </c:pt>
                <c:pt idx="1">
                  <c:v>The Classic</c:v>
                </c:pt>
                <c:pt idx="2">
                  <c:v>Short Dagger</c:v>
                </c:pt>
                <c:pt idx="3">
                  <c:v>The Loudmouth</c:v>
                </c:pt>
                <c:pt idx="4">
                  <c:v>The Workers Jacket</c:v>
                </c:pt>
              </c:strCache>
            </c:strRef>
          </c:cat>
          <c:val>
            <c:numRef>
              <c:extLst>
                <c:ext xmlns:c15="http://schemas.microsoft.com/office/drawing/2012/chart" uri="{02D57815-91ED-43cb-92C2-25804820EDAC}">
                  <c15:fullRef>
                    <c15:sqref>PARTS!$I$10:$I$29</c15:sqref>
                  </c15:fullRef>
                </c:ext>
              </c:extLst>
              <c:f>(PARTS!$I$10,PARTS!$I$14,PARTS!$I$18,PARTS!$I$22,PARTS!$I$26)</c:f>
              <c:numCache>
                <c:formatCode>General</c:formatCode>
                <c:ptCount val="5"/>
              </c:numCache>
            </c:numRef>
          </c:val>
          <c:extLst>
            <c:ext xmlns:c16="http://schemas.microsoft.com/office/drawing/2014/chart" uri="{C3380CC4-5D6E-409C-BE32-E72D297353CC}">
              <c16:uniqueId val="{00000007-B154-4A12-81F2-1785CD0A6FB1}"/>
            </c:ext>
          </c:extLst>
        </c:ser>
        <c:ser>
          <c:idx val="8"/>
          <c:order val="8"/>
          <c:tx>
            <c:strRef>
              <c:f>PARTS!$J$2</c:f>
              <c:strCache>
                <c:ptCount val="1"/>
                <c:pt idx="0">
                  <c:v>Cartriages</c:v>
                </c:pt>
              </c:strCache>
            </c:strRef>
          </c:tx>
          <c:spPr>
            <a:solidFill>
              <a:schemeClr val="accent3">
                <a:lumMod val="60000"/>
              </a:schemeClr>
            </a:solidFill>
            <a:ln>
              <a:noFill/>
            </a:ln>
            <a:effectLst/>
          </c:spPr>
          <c:invertIfNegative val="0"/>
          <c:cat>
            <c:strRef>
              <c:extLst>
                <c:ext xmlns:c15="http://schemas.microsoft.com/office/drawing/2012/chart" uri="{02D57815-91ED-43cb-92C2-25804820EDAC}">
                  <c15:fullRef>
                    <c15:sqref>PARTS!$A$10:$A$29</c15:sqref>
                  </c15:fullRef>
                </c:ext>
              </c:extLst>
              <c:f>(PARTS!$A$10,PARTS!$A$14,PARTS!$A$18,PARTS!$A$22,PARTS!$A$26)</c:f>
              <c:strCache>
                <c:ptCount val="5"/>
                <c:pt idx="0">
                  <c:v>Slum Slugger</c:v>
                </c:pt>
                <c:pt idx="1">
                  <c:v>The Classic</c:v>
                </c:pt>
                <c:pt idx="2">
                  <c:v>Short Dagger</c:v>
                </c:pt>
                <c:pt idx="3">
                  <c:v>The Loudmouth</c:v>
                </c:pt>
                <c:pt idx="4">
                  <c:v>The Workers Jacket</c:v>
                </c:pt>
              </c:strCache>
            </c:strRef>
          </c:cat>
          <c:val>
            <c:numRef>
              <c:extLst>
                <c:ext xmlns:c15="http://schemas.microsoft.com/office/drawing/2012/chart" uri="{02D57815-91ED-43cb-92C2-25804820EDAC}">
                  <c15:fullRef>
                    <c15:sqref>PARTS!$J$10:$J$29</c15:sqref>
                  </c15:fullRef>
                </c:ext>
              </c:extLst>
              <c:f>(PARTS!$J$10,PARTS!$J$14,PARTS!$J$18,PARTS!$J$22,PARTS!$J$26)</c:f>
              <c:numCache>
                <c:formatCode>General</c:formatCode>
                <c:ptCount val="5"/>
                <c:pt idx="3">
                  <c:v>1</c:v>
                </c:pt>
              </c:numCache>
            </c:numRef>
          </c:val>
          <c:extLst>
            <c:ext xmlns:c16="http://schemas.microsoft.com/office/drawing/2014/chart" uri="{C3380CC4-5D6E-409C-BE32-E72D297353CC}">
              <c16:uniqueId val="{00000008-B154-4A12-81F2-1785CD0A6FB1}"/>
            </c:ext>
          </c:extLst>
        </c:ser>
        <c:ser>
          <c:idx val="9"/>
          <c:order val="9"/>
          <c:tx>
            <c:strRef>
              <c:f>PARTS!$K$2</c:f>
              <c:strCache>
                <c:ptCount val="1"/>
                <c:pt idx="0">
                  <c:v>Simple Padding</c:v>
                </c:pt>
              </c:strCache>
            </c:strRef>
          </c:tx>
          <c:spPr>
            <a:solidFill>
              <a:schemeClr val="accent4">
                <a:lumMod val="60000"/>
              </a:schemeClr>
            </a:solidFill>
            <a:ln>
              <a:noFill/>
            </a:ln>
            <a:effectLst/>
          </c:spPr>
          <c:invertIfNegative val="0"/>
          <c:cat>
            <c:strRef>
              <c:extLst>
                <c:ext xmlns:c15="http://schemas.microsoft.com/office/drawing/2012/chart" uri="{02D57815-91ED-43cb-92C2-25804820EDAC}">
                  <c15:fullRef>
                    <c15:sqref>PARTS!$A$10:$A$29</c15:sqref>
                  </c15:fullRef>
                </c:ext>
              </c:extLst>
              <c:f>(PARTS!$A$10,PARTS!$A$14,PARTS!$A$18,PARTS!$A$22,PARTS!$A$26)</c:f>
              <c:strCache>
                <c:ptCount val="5"/>
                <c:pt idx="0">
                  <c:v>Slum Slugger</c:v>
                </c:pt>
                <c:pt idx="1">
                  <c:v>The Classic</c:v>
                </c:pt>
                <c:pt idx="2">
                  <c:v>Short Dagger</c:v>
                </c:pt>
                <c:pt idx="3">
                  <c:v>The Loudmouth</c:v>
                </c:pt>
                <c:pt idx="4">
                  <c:v>The Workers Jacket</c:v>
                </c:pt>
              </c:strCache>
            </c:strRef>
          </c:cat>
          <c:val>
            <c:numRef>
              <c:extLst>
                <c:ext xmlns:c15="http://schemas.microsoft.com/office/drawing/2012/chart" uri="{02D57815-91ED-43cb-92C2-25804820EDAC}">
                  <c15:fullRef>
                    <c15:sqref>PARTS!$K$10:$K$29</c15:sqref>
                  </c15:fullRef>
                </c:ext>
              </c:extLst>
              <c:f>(PARTS!$K$10,PARTS!$K$14,PARTS!$K$18,PARTS!$K$22,PARTS!$K$26)</c:f>
              <c:numCache>
                <c:formatCode>General</c:formatCode>
                <c:ptCount val="5"/>
                <c:pt idx="4">
                  <c:v>1</c:v>
                </c:pt>
              </c:numCache>
            </c:numRef>
          </c:val>
          <c:extLst>
            <c:ext xmlns:c16="http://schemas.microsoft.com/office/drawing/2014/chart" uri="{C3380CC4-5D6E-409C-BE32-E72D297353CC}">
              <c16:uniqueId val="{00000009-B154-4A12-81F2-1785CD0A6FB1}"/>
            </c:ext>
          </c:extLst>
        </c:ser>
        <c:ser>
          <c:idx val="10"/>
          <c:order val="10"/>
          <c:tx>
            <c:strRef>
              <c:f>PARTS!$L$2</c:f>
              <c:strCache>
                <c:ptCount val="1"/>
                <c:pt idx="0">
                  <c:v>Leather Padding</c:v>
                </c:pt>
              </c:strCache>
            </c:strRef>
          </c:tx>
          <c:spPr>
            <a:solidFill>
              <a:schemeClr val="accent5">
                <a:lumMod val="60000"/>
              </a:schemeClr>
            </a:solidFill>
            <a:ln>
              <a:noFill/>
            </a:ln>
            <a:effectLst/>
          </c:spPr>
          <c:invertIfNegative val="0"/>
          <c:cat>
            <c:strRef>
              <c:extLst>
                <c:ext xmlns:c15="http://schemas.microsoft.com/office/drawing/2012/chart" uri="{02D57815-91ED-43cb-92C2-25804820EDAC}">
                  <c15:fullRef>
                    <c15:sqref>PARTS!$A$10:$A$29</c15:sqref>
                  </c15:fullRef>
                </c:ext>
              </c:extLst>
              <c:f>(PARTS!$A$10,PARTS!$A$14,PARTS!$A$18,PARTS!$A$22,PARTS!$A$26)</c:f>
              <c:strCache>
                <c:ptCount val="5"/>
                <c:pt idx="0">
                  <c:v>Slum Slugger</c:v>
                </c:pt>
                <c:pt idx="1">
                  <c:v>The Classic</c:v>
                </c:pt>
                <c:pt idx="2">
                  <c:v>Short Dagger</c:v>
                </c:pt>
                <c:pt idx="3">
                  <c:v>The Loudmouth</c:v>
                </c:pt>
                <c:pt idx="4">
                  <c:v>The Workers Jacket</c:v>
                </c:pt>
              </c:strCache>
            </c:strRef>
          </c:cat>
          <c:val>
            <c:numRef>
              <c:extLst>
                <c:ext xmlns:c15="http://schemas.microsoft.com/office/drawing/2012/chart" uri="{02D57815-91ED-43cb-92C2-25804820EDAC}">
                  <c15:fullRef>
                    <c15:sqref>PARTS!$L$10:$L$29</c15:sqref>
                  </c15:fullRef>
                </c:ext>
              </c:extLst>
              <c:f>(PARTS!$L$10,PARTS!$L$14,PARTS!$L$18,PARTS!$L$22,PARTS!$L$26)</c:f>
              <c:numCache>
                <c:formatCode>General</c:formatCode>
                <c:ptCount val="5"/>
              </c:numCache>
            </c:numRef>
          </c:val>
          <c:extLst>
            <c:ext xmlns:c16="http://schemas.microsoft.com/office/drawing/2014/chart" uri="{C3380CC4-5D6E-409C-BE32-E72D297353CC}">
              <c16:uniqueId val="{0000000A-B154-4A12-81F2-1785CD0A6FB1}"/>
            </c:ext>
          </c:extLst>
        </c:ser>
        <c:ser>
          <c:idx val="11"/>
          <c:order val="11"/>
          <c:tx>
            <c:strRef>
              <c:f>PARTS!$M$2</c:f>
              <c:strCache>
                <c:ptCount val="1"/>
                <c:pt idx="0">
                  <c:v>Adorned Padding</c:v>
                </c:pt>
              </c:strCache>
            </c:strRef>
          </c:tx>
          <c:spPr>
            <a:solidFill>
              <a:schemeClr val="accent6">
                <a:lumMod val="60000"/>
              </a:schemeClr>
            </a:solidFill>
            <a:ln>
              <a:noFill/>
            </a:ln>
            <a:effectLst/>
          </c:spPr>
          <c:invertIfNegative val="0"/>
          <c:cat>
            <c:strRef>
              <c:extLst>
                <c:ext xmlns:c15="http://schemas.microsoft.com/office/drawing/2012/chart" uri="{02D57815-91ED-43cb-92C2-25804820EDAC}">
                  <c15:fullRef>
                    <c15:sqref>PARTS!$A$10:$A$29</c15:sqref>
                  </c15:fullRef>
                </c:ext>
              </c:extLst>
              <c:f>(PARTS!$A$10,PARTS!$A$14,PARTS!$A$18,PARTS!$A$22,PARTS!$A$26)</c:f>
              <c:strCache>
                <c:ptCount val="5"/>
                <c:pt idx="0">
                  <c:v>Slum Slugger</c:v>
                </c:pt>
                <c:pt idx="1">
                  <c:v>The Classic</c:v>
                </c:pt>
                <c:pt idx="2">
                  <c:v>Short Dagger</c:v>
                </c:pt>
                <c:pt idx="3">
                  <c:v>The Loudmouth</c:v>
                </c:pt>
                <c:pt idx="4">
                  <c:v>The Workers Jacket</c:v>
                </c:pt>
              </c:strCache>
            </c:strRef>
          </c:cat>
          <c:val>
            <c:numRef>
              <c:extLst>
                <c:ext xmlns:c15="http://schemas.microsoft.com/office/drawing/2012/chart" uri="{02D57815-91ED-43cb-92C2-25804820EDAC}">
                  <c15:fullRef>
                    <c15:sqref>PARTS!$M$10:$M$29</c15:sqref>
                  </c15:fullRef>
                </c:ext>
              </c:extLst>
              <c:f>(PARTS!$M$10,PARTS!$M$14,PARTS!$M$18,PARTS!$M$22,PARTS!$M$26)</c:f>
              <c:numCache>
                <c:formatCode>General</c:formatCode>
                <c:ptCount val="5"/>
              </c:numCache>
            </c:numRef>
          </c:val>
          <c:extLst>
            <c:ext xmlns:c16="http://schemas.microsoft.com/office/drawing/2014/chart" uri="{C3380CC4-5D6E-409C-BE32-E72D297353CC}">
              <c16:uniqueId val="{0000000B-B154-4A12-81F2-1785CD0A6FB1}"/>
            </c:ext>
          </c:extLst>
        </c:ser>
        <c:ser>
          <c:idx val="12"/>
          <c:order val="12"/>
          <c:tx>
            <c:strRef>
              <c:f>PARTS!$N$2</c:f>
              <c:strCache>
                <c:ptCount val="1"/>
                <c:pt idx="0">
                  <c:v>Wool Sheet</c:v>
                </c:pt>
              </c:strCache>
            </c:strRef>
          </c:tx>
          <c:spPr>
            <a:solidFill>
              <a:schemeClr val="accent1">
                <a:lumMod val="80000"/>
                <a:lumOff val="20000"/>
              </a:schemeClr>
            </a:solidFill>
            <a:ln>
              <a:noFill/>
            </a:ln>
            <a:effectLst/>
          </c:spPr>
          <c:invertIfNegative val="0"/>
          <c:cat>
            <c:strRef>
              <c:extLst>
                <c:ext xmlns:c15="http://schemas.microsoft.com/office/drawing/2012/chart" uri="{02D57815-91ED-43cb-92C2-25804820EDAC}">
                  <c15:fullRef>
                    <c15:sqref>PARTS!$A$10:$A$29</c15:sqref>
                  </c15:fullRef>
                </c:ext>
              </c:extLst>
              <c:f>(PARTS!$A$10,PARTS!$A$14,PARTS!$A$18,PARTS!$A$22,PARTS!$A$26)</c:f>
              <c:strCache>
                <c:ptCount val="5"/>
                <c:pt idx="0">
                  <c:v>Slum Slugger</c:v>
                </c:pt>
                <c:pt idx="1">
                  <c:v>The Classic</c:v>
                </c:pt>
                <c:pt idx="2">
                  <c:v>Short Dagger</c:v>
                </c:pt>
                <c:pt idx="3">
                  <c:v>The Loudmouth</c:v>
                </c:pt>
                <c:pt idx="4">
                  <c:v>The Workers Jacket</c:v>
                </c:pt>
              </c:strCache>
            </c:strRef>
          </c:cat>
          <c:val>
            <c:numRef>
              <c:extLst>
                <c:ext xmlns:c15="http://schemas.microsoft.com/office/drawing/2012/chart" uri="{02D57815-91ED-43cb-92C2-25804820EDAC}">
                  <c15:fullRef>
                    <c15:sqref>PARTS!$N$10:$N$29</c15:sqref>
                  </c15:fullRef>
                </c:ext>
              </c:extLst>
              <c:f>(PARTS!$N$10,PARTS!$N$14,PARTS!$N$18,PARTS!$N$22,PARTS!$N$26)</c:f>
              <c:numCache>
                <c:formatCode>General</c:formatCode>
                <c:ptCount val="5"/>
                <c:pt idx="4">
                  <c:v>2</c:v>
                </c:pt>
              </c:numCache>
            </c:numRef>
          </c:val>
          <c:extLst>
            <c:ext xmlns:c16="http://schemas.microsoft.com/office/drawing/2014/chart" uri="{C3380CC4-5D6E-409C-BE32-E72D297353CC}">
              <c16:uniqueId val="{0000000C-B154-4A12-81F2-1785CD0A6FB1}"/>
            </c:ext>
          </c:extLst>
        </c:ser>
        <c:ser>
          <c:idx val="13"/>
          <c:order val="13"/>
          <c:tx>
            <c:strRef>
              <c:f>PARTS!$O$2</c:f>
              <c:strCache>
                <c:ptCount val="1"/>
                <c:pt idx="0">
                  <c:v>Copper Plates</c:v>
                </c:pt>
              </c:strCache>
            </c:strRef>
          </c:tx>
          <c:spPr>
            <a:solidFill>
              <a:schemeClr val="accent2">
                <a:lumMod val="80000"/>
                <a:lumOff val="20000"/>
              </a:schemeClr>
            </a:solidFill>
            <a:ln>
              <a:noFill/>
            </a:ln>
            <a:effectLst/>
          </c:spPr>
          <c:invertIfNegative val="0"/>
          <c:cat>
            <c:strRef>
              <c:extLst>
                <c:ext xmlns:c15="http://schemas.microsoft.com/office/drawing/2012/chart" uri="{02D57815-91ED-43cb-92C2-25804820EDAC}">
                  <c15:fullRef>
                    <c15:sqref>PARTS!$A$10:$A$29</c15:sqref>
                  </c15:fullRef>
                </c:ext>
              </c:extLst>
              <c:f>(PARTS!$A$10,PARTS!$A$14,PARTS!$A$18,PARTS!$A$22,PARTS!$A$26)</c:f>
              <c:strCache>
                <c:ptCount val="5"/>
                <c:pt idx="0">
                  <c:v>Slum Slugger</c:v>
                </c:pt>
                <c:pt idx="1">
                  <c:v>The Classic</c:v>
                </c:pt>
                <c:pt idx="2">
                  <c:v>Short Dagger</c:v>
                </c:pt>
                <c:pt idx="3">
                  <c:v>The Loudmouth</c:v>
                </c:pt>
                <c:pt idx="4">
                  <c:v>The Workers Jacket</c:v>
                </c:pt>
              </c:strCache>
            </c:strRef>
          </c:cat>
          <c:val>
            <c:numRef>
              <c:extLst>
                <c:ext xmlns:c15="http://schemas.microsoft.com/office/drawing/2012/chart" uri="{02D57815-91ED-43cb-92C2-25804820EDAC}">
                  <c15:fullRef>
                    <c15:sqref>PARTS!$O$10:$O$29</c15:sqref>
                  </c15:fullRef>
                </c:ext>
              </c:extLst>
              <c:f>(PARTS!$O$10,PARTS!$O$14,PARTS!$O$18,PARTS!$O$22,PARTS!$O$26)</c:f>
              <c:numCache>
                <c:formatCode>General</c:formatCode>
                <c:ptCount val="5"/>
              </c:numCache>
            </c:numRef>
          </c:val>
          <c:extLst>
            <c:ext xmlns:c16="http://schemas.microsoft.com/office/drawing/2014/chart" uri="{C3380CC4-5D6E-409C-BE32-E72D297353CC}">
              <c16:uniqueId val="{0000000D-B154-4A12-81F2-1785CD0A6FB1}"/>
            </c:ext>
          </c:extLst>
        </c:ser>
        <c:dLbls>
          <c:showLegendKey val="0"/>
          <c:showVal val="0"/>
          <c:showCatName val="0"/>
          <c:showSerName val="0"/>
          <c:showPercent val="0"/>
          <c:showBubbleSize val="0"/>
        </c:dLbls>
        <c:gapWidth val="150"/>
        <c:overlap val="100"/>
        <c:axId val="105811824"/>
        <c:axId val="105805584"/>
      </c:barChart>
      <c:catAx>
        <c:axId val="10581182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805584"/>
        <c:crosses val="autoZero"/>
        <c:auto val="1"/>
        <c:lblAlgn val="ctr"/>
        <c:lblOffset val="100"/>
        <c:noMultiLvlLbl val="0"/>
      </c:catAx>
      <c:valAx>
        <c:axId val="10580558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8118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XP per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Progression!$C$4</c:f>
              <c:strCache>
                <c:ptCount val="1"/>
                <c:pt idx="0">
                  <c:v>XP</c:v>
                </c:pt>
              </c:strCache>
            </c:strRef>
          </c:tx>
          <c:spPr>
            <a:ln w="28575" cap="rnd">
              <a:solidFill>
                <a:schemeClr val="accent1"/>
              </a:solidFill>
              <a:round/>
            </a:ln>
            <a:effectLst/>
          </c:spPr>
          <c:marker>
            <c:symbol val="none"/>
          </c:marker>
          <c:cat>
            <c:numRef>
              <c:f>Progression!$B$5:$B$14</c:f>
              <c:numCache>
                <c:formatCode>General</c:formatCode>
                <c:ptCount val="10"/>
                <c:pt idx="0">
                  <c:v>1</c:v>
                </c:pt>
                <c:pt idx="1">
                  <c:v>2</c:v>
                </c:pt>
                <c:pt idx="2">
                  <c:v>3</c:v>
                </c:pt>
                <c:pt idx="3">
                  <c:v>4</c:v>
                </c:pt>
                <c:pt idx="4">
                  <c:v>5</c:v>
                </c:pt>
                <c:pt idx="5">
                  <c:v>6</c:v>
                </c:pt>
                <c:pt idx="6">
                  <c:v>7</c:v>
                </c:pt>
                <c:pt idx="7">
                  <c:v>8</c:v>
                </c:pt>
                <c:pt idx="8">
                  <c:v>9</c:v>
                </c:pt>
                <c:pt idx="9">
                  <c:v>10</c:v>
                </c:pt>
              </c:numCache>
            </c:numRef>
          </c:cat>
          <c:val>
            <c:numRef>
              <c:f>Progression!$C$5:$C$14</c:f>
              <c:numCache>
                <c:formatCode>General</c:formatCode>
                <c:ptCount val="10"/>
                <c:pt idx="0">
                  <c:v>50</c:v>
                </c:pt>
                <c:pt idx="1">
                  <c:v>100</c:v>
                </c:pt>
                <c:pt idx="2">
                  <c:v>150</c:v>
                </c:pt>
                <c:pt idx="3">
                  <c:v>200</c:v>
                </c:pt>
                <c:pt idx="4">
                  <c:v>250</c:v>
                </c:pt>
                <c:pt idx="5">
                  <c:v>300</c:v>
                </c:pt>
                <c:pt idx="6">
                  <c:v>350</c:v>
                </c:pt>
                <c:pt idx="7">
                  <c:v>400</c:v>
                </c:pt>
                <c:pt idx="8">
                  <c:v>450</c:v>
                </c:pt>
                <c:pt idx="9">
                  <c:v>500</c:v>
                </c:pt>
              </c:numCache>
            </c:numRef>
          </c:val>
          <c:smooth val="0"/>
          <c:extLst>
            <c:ext xmlns:c16="http://schemas.microsoft.com/office/drawing/2014/chart" uri="{C3380CC4-5D6E-409C-BE32-E72D297353CC}">
              <c16:uniqueId val="{00000000-8364-4C86-831B-CA41582689F7}"/>
            </c:ext>
          </c:extLst>
        </c:ser>
        <c:dLbls>
          <c:showLegendKey val="0"/>
          <c:showVal val="0"/>
          <c:showCatName val="0"/>
          <c:showSerName val="0"/>
          <c:showPercent val="0"/>
          <c:showBubbleSize val="0"/>
        </c:dLbls>
        <c:smooth val="0"/>
        <c:axId val="1528018447"/>
        <c:axId val="1528011375"/>
      </c:lineChart>
      <c:catAx>
        <c:axId val="15280184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8011375"/>
        <c:crosses val="autoZero"/>
        <c:auto val="1"/>
        <c:lblAlgn val="ctr"/>
        <c:lblOffset val="100"/>
        <c:noMultiLvlLbl val="0"/>
      </c:catAx>
      <c:valAx>
        <c:axId val="15280113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8018447"/>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XP</a:t>
            </a:r>
            <a:r>
              <a:rPr lang="en-US" baseline="0"/>
              <a:t> Per Level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Progression!$F$4</c:f>
              <c:strCache>
                <c:ptCount val="1"/>
                <c:pt idx="0">
                  <c:v>XP</c:v>
                </c:pt>
              </c:strCache>
            </c:strRef>
          </c:tx>
          <c:spPr>
            <a:ln w="28575" cap="rnd">
              <a:solidFill>
                <a:schemeClr val="accent1"/>
              </a:solidFill>
              <a:round/>
            </a:ln>
            <a:effectLst/>
          </c:spPr>
          <c:marker>
            <c:symbol val="none"/>
          </c:marker>
          <c:cat>
            <c:numRef>
              <c:f>Progression!$E$5:$E$14</c:f>
              <c:numCache>
                <c:formatCode>General</c:formatCode>
                <c:ptCount val="10"/>
                <c:pt idx="0">
                  <c:v>1</c:v>
                </c:pt>
                <c:pt idx="1">
                  <c:v>2</c:v>
                </c:pt>
                <c:pt idx="2">
                  <c:v>3</c:v>
                </c:pt>
                <c:pt idx="3">
                  <c:v>4</c:v>
                </c:pt>
                <c:pt idx="4">
                  <c:v>5</c:v>
                </c:pt>
                <c:pt idx="5">
                  <c:v>6</c:v>
                </c:pt>
                <c:pt idx="6">
                  <c:v>7</c:v>
                </c:pt>
                <c:pt idx="7">
                  <c:v>8</c:v>
                </c:pt>
                <c:pt idx="8">
                  <c:v>9</c:v>
                </c:pt>
                <c:pt idx="9">
                  <c:v>10</c:v>
                </c:pt>
              </c:numCache>
            </c:numRef>
          </c:cat>
          <c:val>
            <c:numRef>
              <c:f>Progression!$F$5:$F$14</c:f>
              <c:numCache>
                <c:formatCode>General</c:formatCode>
                <c:ptCount val="10"/>
                <c:pt idx="0">
                  <c:v>100</c:v>
                </c:pt>
                <c:pt idx="1">
                  <c:v>150</c:v>
                </c:pt>
                <c:pt idx="2">
                  <c:v>225</c:v>
                </c:pt>
                <c:pt idx="3">
                  <c:v>337.5</c:v>
                </c:pt>
                <c:pt idx="4">
                  <c:v>506.25</c:v>
                </c:pt>
                <c:pt idx="5">
                  <c:v>759.375</c:v>
                </c:pt>
                <c:pt idx="6">
                  <c:v>1139.0625</c:v>
                </c:pt>
                <c:pt idx="7">
                  <c:v>1708.59375</c:v>
                </c:pt>
                <c:pt idx="8">
                  <c:v>2562.890625</c:v>
                </c:pt>
                <c:pt idx="9">
                  <c:v>3844.3359375</c:v>
                </c:pt>
              </c:numCache>
            </c:numRef>
          </c:val>
          <c:smooth val="0"/>
          <c:extLst>
            <c:ext xmlns:c16="http://schemas.microsoft.com/office/drawing/2014/chart" uri="{C3380CC4-5D6E-409C-BE32-E72D297353CC}">
              <c16:uniqueId val="{00000000-6973-4689-86CC-466401270F62}"/>
            </c:ext>
          </c:extLst>
        </c:ser>
        <c:dLbls>
          <c:showLegendKey val="0"/>
          <c:showVal val="0"/>
          <c:showCatName val="0"/>
          <c:showSerName val="0"/>
          <c:showPercent val="0"/>
          <c:showBubbleSize val="0"/>
        </c:dLbls>
        <c:smooth val="0"/>
        <c:axId val="1671954415"/>
        <c:axId val="1671965503"/>
      </c:lineChart>
      <c:catAx>
        <c:axId val="16719544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71965503"/>
        <c:crosses val="autoZero"/>
        <c:auto val="1"/>
        <c:lblAlgn val="ctr"/>
        <c:lblOffset val="100"/>
        <c:noMultiLvlLbl val="0"/>
      </c:catAx>
      <c:valAx>
        <c:axId val="167196550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71954415"/>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Time per Level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Progression!$I$4</c:f>
              <c:strCache>
                <c:ptCount val="1"/>
                <c:pt idx="0">
                  <c:v>Time</c:v>
                </c:pt>
              </c:strCache>
            </c:strRef>
          </c:tx>
          <c:spPr>
            <a:ln w="28575" cap="rnd">
              <a:solidFill>
                <a:schemeClr val="accent1"/>
              </a:solidFill>
              <a:round/>
            </a:ln>
            <a:effectLst/>
          </c:spPr>
          <c:marker>
            <c:symbol val="none"/>
          </c:marker>
          <c:cat>
            <c:numRef>
              <c:f>Progression!$H$5:$H$14</c:f>
              <c:numCache>
                <c:formatCode>General</c:formatCode>
                <c:ptCount val="10"/>
                <c:pt idx="0">
                  <c:v>1</c:v>
                </c:pt>
                <c:pt idx="1">
                  <c:v>2</c:v>
                </c:pt>
                <c:pt idx="2">
                  <c:v>3</c:v>
                </c:pt>
                <c:pt idx="3">
                  <c:v>4</c:v>
                </c:pt>
                <c:pt idx="4">
                  <c:v>5</c:v>
                </c:pt>
                <c:pt idx="5">
                  <c:v>6</c:v>
                </c:pt>
                <c:pt idx="6">
                  <c:v>7</c:v>
                </c:pt>
                <c:pt idx="7">
                  <c:v>8</c:v>
                </c:pt>
                <c:pt idx="8">
                  <c:v>9</c:v>
                </c:pt>
                <c:pt idx="9">
                  <c:v>10</c:v>
                </c:pt>
              </c:numCache>
            </c:numRef>
          </c:cat>
          <c:val>
            <c:numRef>
              <c:f>Progression!$I$5:$I$14</c:f>
              <c:numCache>
                <c:formatCode>General</c:formatCode>
                <c:ptCount val="10"/>
                <c:pt idx="0">
                  <c:v>2</c:v>
                </c:pt>
                <c:pt idx="1">
                  <c:v>3</c:v>
                </c:pt>
                <c:pt idx="2">
                  <c:v>4.5</c:v>
                </c:pt>
                <c:pt idx="3">
                  <c:v>6.75</c:v>
                </c:pt>
                <c:pt idx="4">
                  <c:v>10.125</c:v>
                </c:pt>
                <c:pt idx="5">
                  <c:v>15.1875</c:v>
                </c:pt>
                <c:pt idx="6">
                  <c:v>22.78125</c:v>
                </c:pt>
                <c:pt idx="7">
                  <c:v>34.171875</c:v>
                </c:pt>
                <c:pt idx="8">
                  <c:v>51.2578125</c:v>
                </c:pt>
                <c:pt idx="9">
                  <c:v>76.88671875</c:v>
                </c:pt>
              </c:numCache>
            </c:numRef>
          </c:val>
          <c:smooth val="0"/>
          <c:extLst>
            <c:ext xmlns:c16="http://schemas.microsoft.com/office/drawing/2014/chart" uri="{C3380CC4-5D6E-409C-BE32-E72D297353CC}">
              <c16:uniqueId val="{00000000-2364-4331-B614-49250C8EA69C}"/>
            </c:ext>
          </c:extLst>
        </c:ser>
        <c:dLbls>
          <c:showLegendKey val="0"/>
          <c:showVal val="0"/>
          <c:showCatName val="0"/>
          <c:showSerName val="0"/>
          <c:showPercent val="0"/>
          <c:showBubbleSize val="0"/>
        </c:dLbls>
        <c:smooth val="0"/>
        <c:axId val="1743824543"/>
        <c:axId val="1743826207"/>
      </c:lineChart>
      <c:catAx>
        <c:axId val="17438245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3826207"/>
        <c:crosses val="autoZero"/>
        <c:auto val="1"/>
        <c:lblAlgn val="ctr"/>
        <c:lblOffset val="100"/>
        <c:noMultiLvlLbl val="0"/>
      </c:catAx>
      <c:valAx>
        <c:axId val="17438262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3824543"/>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Status Per Level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Progression!$L$4</c:f>
              <c:strCache>
                <c:ptCount val="1"/>
                <c:pt idx="0">
                  <c:v>Status</c:v>
                </c:pt>
              </c:strCache>
            </c:strRef>
          </c:tx>
          <c:spPr>
            <a:ln w="28575" cap="rnd">
              <a:solidFill>
                <a:schemeClr val="accent1"/>
              </a:solidFill>
              <a:round/>
            </a:ln>
            <a:effectLst/>
          </c:spPr>
          <c:marker>
            <c:symbol val="none"/>
          </c:marker>
          <c:cat>
            <c:numRef>
              <c:f>Progression!$K$5:$K$14</c:f>
              <c:numCache>
                <c:formatCode>General</c:formatCode>
                <c:ptCount val="10"/>
                <c:pt idx="0">
                  <c:v>1</c:v>
                </c:pt>
                <c:pt idx="1">
                  <c:v>2</c:v>
                </c:pt>
                <c:pt idx="2">
                  <c:v>3</c:v>
                </c:pt>
                <c:pt idx="3">
                  <c:v>4</c:v>
                </c:pt>
                <c:pt idx="4">
                  <c:v>5</c:v>
                </c:pt>
                <c:pt idx="5">
                  <c:v>6</c:v>
                </c:pt>
                <c:pt idx="6">
                  <c:v>7</c:v>
                </c:pt>
                <c:pt idx="7">
                  <c:v>8</c:v>
                </c:pt>
                <c:pt idx="8">
                  <c:v>9</c:v>
                </c:pt>
                <c:pt idx="9">
                  <c:v>10</c:v>
                </c:pt>
              </c:numCache>
            </c:numRef>
          </c:cat>
          <c:val>
            <c:numRef>
              <c:f>Progression!$L$5:$L$14</c:f>
              <c:numCache>
                <c:formatCode>General</c:formatCode>
                <c:ptCount val="10"/>
                <c:pt idx="0">
                  <c:v>0</c:v>
                </c:pt>
                <c:pt idx="1">
                  <c:v>5</c:v>
                </c:pt>
                <c:pt idx="2">
                  <c:v>10</c:v>
                </c:pt>
                <c:pt idx="3">
                  <c:v>15</c:v>
                </c:pt>
                <c:pt idx="4">
                  <c:v>20</c:v>
                </c:pt>
                <c:pt idx="5">
                  <c:v>25</c:v>
                </c:pt>
                <c:pt idx="6">
                  <c:v>30</c:v>
                </c:pt>
                <c:pt idx="7">
                  <c:v>35</c:v>
                </c:pt>
                <c:pt idx="8">
                  <c:v>40</c:v>
                </c:pt>
                <c:pt idx="9">
                  <c:v>45</c:v>
                </c:pt>
              </c:numCache>
            </c:numRef>
          </c:val>
          <c:smooth val="0"/>
          <c:extLst>
            <c:ext xmlns:c16="http://schemas.microsoft.com/office/drawing/2014/chart" uri="{C3380CC4-5D6E-409C-BE32-E72D297353CC}">
              <c16:uniqueId val="{00000000-1361-4C78-BD1A-E80FFCA0823E}"/>
            </c:ext>
          </c:extLst>
        </c:ser>
        <c:dLbls>
          <c:showLegendKey val="0"/>
          <c:showVal val="0"/>
          <c:showCatName val="0"/>
          <c:showSerName val="0"/>
          <c:showPercent val="0"/>
          <c:showBubbleSize val="0"/>
        </c:dLbls>
        <c:smooth val="0"/>
        <c:axId val="1680455199"/>
        <c:axId val="1680454367"/>
      </c:lineChart>
      <c:catAx>
        <c:axId val="16804551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0454367"/>
        <c:crosses val="autoZero"/>
        <c:auto val="1"/>
        <c:lblAlgn val="ctr"/>
        <c:lblOffset val="100"/>
        <c:noMultiLvlLbl val="0"/>
      </c:catAx>
      <c:valAx>
        <c:axId val="168045436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0455199"/>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Status Per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Progression!$O$4</c:f>
              <c:strCache>
                <c:ptCount val="1"/>
                <c:pt idx="0">
                  <c:v>Status</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Progression!$N$5:$N$14</c:f>
              <c:numCache>
                <c:formatCode>General</c:formatCode>
                <c:ptCount val="10"/>
                <c:pt idx="0">
                  <c:v>2</c:v>
                </c:pt>
                <c:pt idx="1">
                  <c:v>3</c:v>
                </c:pt>
                <c:pt idx="2">
                  <c:v>4.5</c:v>
                </c:pt>
                <c:pt idx="3">
                  <c:v>6.75</c:v>
                </c:pt>
                <c:pt idx="4">
                  <c:v>10.125</c:v>
                </c:pt>
                <c:pt idx="5">
                  <c:v>15.1875</c:v>
                </c:pt>
                <c:pt idx="6">
                  <c:v>22.78125</c:v>
                </c:pt>
                <c:pt idx="7">
                  <c:v>34.171875</c:v>
                </c:pt>
                <c:pt idx="8">
                  <c:v>51.2578125</c:v>
                </c:pt>
                <c:pt idx="9">
                  <c:v>76.88671875</c:v>
                </c:pt>
              </c:numCache>
            </c:numRef>
          </c:xVal>
          <c:yVal>
            <c:numRef>
              <c:f>Progression!$O$5:$O$14</c:f>
              <c:numCache>
                <c:formatCode>General</c:formatCode>
                <c:ptCount val="10"/>
                <c:pt idx="0">
                  <c:v>0</c:v>
                </c:pt>
                <c:pt idx="1">
                  <c:v>5</c:v>
                </c:pt>
                <c:pt idx="2">
                  <c:v>10</c:v>
                </c:pt>
                <c:pt idx="3">
                  <c:v>15</c:v>
                </c:pt>
                <c:pt idx="4">
                  <c:v>20</c:v>
                </c:pt>
                <c:pt idx="5">
                  <c:v>25</c:v>
                </c:pt>
                <c:pt idx="6">
                  <c:v>30</c:v>
                </c:pt>
                <c:pt idx="7">
                  <c:v>35</c:v>
                </c:pt>
                <c:pt idx="8">
                  <c:v>40</c:v>
                </c:pt>
                <c:pt idx="9">
                  <c:v>45</c:v>
                </c:pt>
              </c:numCache>
            </c:numRef>
          </c:yVal>
          <c:smooth val="0"/>
          <c:extLst>
            <c:ext xmlns:c16="http://schemas.microsoft.com/office/drawing/2014/chart" uri="{C3380CC4-5D6E-409C-BE32-E72D297353CC}">
              <c16:uniqueId val="{00000000-BC9D-409B-A560-B6C9BA3963AA}"/>
            </c:ext>
          </c:extLst>
        </c:ser>
        <c:dLbls>
          <c:showLegendKey val="0"/>
          <c:showVal val="0"/>
          <c:showCatName val="0"/>
          <c:showSerName val="0"/>
          <c:showPercent val="0"/>
          <c:showBubbleSize val="0"/>
        </c:dLbls>
        <c:axId val="1791118559"/>
        <c:axId val="1791116063"/>
      </c:scatterChart>
      <c:valAx>
        <c:axId val="179111855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1116063"/>
        <c:crosses val="autoZero"/>
        <c:crossBetween val="midCat"/>
      </c:valAx>
      <c:valAx>
        <c:axId val="17911160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1118559"/>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 dir="row">_xlchart.v2.0</cx:f>
      </cx:strDim>
      <cx:numDim type="val">
        <cx:f dir="row">_xlchart.v2.1</cx:f>
      </cx:numDim>
    </cx:data>
  </cx:chartData>
  <cx:chart>
    <cx:title pos="t" align="ctr" overlay="0">
      <cx:tx>
        <cx:txData>
          <cx:v>Cost Of Parts</cx:v>
        </cx:txData>
      </cx:tx>
      <cx:txPr>
        <a:bodyPr rot="0" spcFirstLastPara="1" vertOverflow="ellipsis" vert="horz" wrap="square" lIns="38100" tIns="19050" rIns="38100" bIns="19050" anchor="ctr" anchorCtr="1" compatLnSpc="0"/>
        <a:lstStyle/>
        <a:p>
          <a:pPr algn="ctr" rtl="0">
            <a:defRPr sz="1400" b="0" i="0" u="none" strike="noStrike" kern="1200" spc="0" baseline="0">
              <a:solidFill>
                <a:sysClr val="windowText" lastClr="000000">
                  <a:lumMod val="65000"/>
                  <a:lumOff val="35000"/>
                </a:sysClr>
              </a:solidFill>
              <a:latin typeface="+mn-lt"/>
              <a:ea typeface="+mn-ea"/>
              <a:cs typeface="+mn-cs"/>
            </a:defRPr>
          </a:pPr>
          <a:r>
            <a:rPr kumimoji="0" lang="en-US" sz="1400" b="0" i="0" u="none" strike="noStrike" kern="1200" cap="none" spc="0" normalizeH="0" baseline="0" noProof="0">
              <a:ln>
                <a:noFill/>
              </a:ln>
              <a:solidFill>
                <a:sysClr val="windowText" lastClr="000000">
                  <a:lumMod val="65000"/>
                  <a:lumOff val="35000"/>
                </a:sysClr>
              </a:solidFill>
              <a:effectLst/>
              <a:uLnTx/>
              <a:uFillTx/>
              <a:latin typeface="Calibri" panose="020F0502020204030204"/>
            </a:rPr>
            <a:t>Cost Of Parts</a:t>
          </a:r>
        </a:p>
      </cx:txPr>
    </cx:title>
    <cx:plotArea>
      <cx:plotAreaRegion>
        <cx:series layoutId="funnel" uniqueId="{8B7A2577-5AB2-4D6F-97D1-7076118EE0AD}">
          <cx:dataId val="0"/>
          <cx:layoutPr/>
        </cx:series>
      </cx:plotAreaRegion>
      <cx:axis id="0">
        <cx:catScaling/>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microsoft.com/office/2014/relationships/chartEx" Target="../charts/chartEx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5" Type="http://schemas.openxmlformats.org/officeDocument/2006/relationships/chart" Target="../charts/chart10.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0</xdr:col>
      <xdr:colOff>171450</xdr:colOff>
      <xdr:row>1</xdr:row>
      <xdr:rowOff>61912</xdr:rowOff>
    </xdr:from>
    <xdr:to>
      <xdr:col>7</xdr:col>
      <xdr:colOff>476250</xdr:colOff>
      <xdr:row>15</xdr:row>
      <xdr:rowOff>138112</xdr:rowOff>
    </xdr:to>
    <xdr:graphicFrame macro="">
      <xdr:nvGraphicFramePr>
        <xdr:cNvPr id="2" name="Chart 1">
          <a:extLst>
            <a:ext uri="{FF2B5EF4-FFF2-40B4-BE49-F238E27FC236}">
              <a16:creationId xmlns:a16="http://schemas.microsoft.com/office/drawing/2014/main" id="{D7F61B84-A6EE-46C8-8950-5ECBBEA42AE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180975</xdr:colOff>
      <xdr:row>16</xdr:row>
      <xdr:rowOff>52387</xdr:rowOff>
    </xdr:from>
    <xdr:to>
      <xdr:col>7</xdr:col>
      <xdr:colOff>485775</xdr:colOff>
      <xdr:row>30</xdr:row>
      <xdr:rowOff>128587</xdr:rowOff>
    </xdr:to>
    <xdr:graphicFrame macro="">
      <xdr:nvGraphicFramePr>
        <xdr:cNvPr id="3" name="Chart 3">
          <a:extLst>
            <a:ext uri="{FF2B5EF4-FFF2-40B4-BE49-F238E27FC236}">
              <a16:creationId xmlns:a16="http://schemas.microsoft.com/office/drawing/2014/main" id="{8D357342-4DFF-43CE-9779-EF928B5EC41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190500</xdr:colOff>
      <xdr:row>31</xdr:row>
      <xdr:rowOff>57150</xdr:rowOff>
    </xdr:from>
    <xdr:to>
      <xdr:col>7</xdr:col>
      <xdr:colOff>495300</xdr:colOff>
      <xdr:row>45</xdr:row>
      <xdr:rowOff>133350</xdr:rowOff>
    </xdr:to>
    <xdr:graphicFrame macro="">
      <xdr:nvGraphicFramePr>
        <xdr:cNvPr id="4" name="Chart 3">
          <a:extLst>
            <a:ext uri="{FF2B5EF4-FFF2-40B4-BE49-F238E27FC236}">
              <a16:creationId xmlns:a16="http://schemas.microsoft.com/office/drawing/2014/main" id="{09D9B01E-D33C-46F7-ABDB-89851B2A9A8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171450</xdr:colOff>
      <xdr:row>16</xdr:row>
      <xdr:rowOff>66675</xdr:rowOff>
    </xdr:from>
    <xdr:to>
      <xdr:col>15</xdr:col>
      <xdr:colOff>476250</xdr:colOff>
      <xdr:row>30</xdr:row>
      <xdr:rowOff>142875</xdr:rowOff>
    </xdr:to>
    <xdr:graphicFrame macro="">
      <xdr:nvGraphicFramePr>
        <xdr:cNvPr id="5" name="Chart 3">
          <a:extLst>
            <a:ext uri="{FF2B5EF4-FFF2-40B4-BE49-F238E27FC236}">
              <a16:creationId xmlns:a16="http://schemas.microsoft.com/office/drawing/2014/main" id="{063A0B8D-A8A3-401C-B4D2-B7A18D007C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8</xdr:col>
      <xdr:colOff>180975</xdr:colOff>
      <xdr:row>31</xdr:row>
      <xdr:rowOff>76200</xdr:rowOff>
    </xdr:from>
    <xdr:to>
      <xdr:col>15</xdr:col>
      <xdr:colOff>485775</xdr:colOff>
      <xdr:row>45</xdr:row>
      <xdr:rowOff>152400</xdr:rowOff>
    </xdr:to>
    <xdr:graphicFrame macro="">
      <xdr:nvGraphicFramePr>
        <xdr:cNvPr id="6" name="Chart 3">
          <a:extLst>
            <a:ext uri="{FF2B5EF4-FFF2-40B4-BE49-F238E27FC236}">
              <a16:creationId xmlns:a16="http://schemas.microsoft.com/office/drawing/2014/main" id="{36F10C84-C70C-467B-9921-A1C5ED82015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13</xdr:col>
      <xdr:colOff>214312</xdr:colOff>
      <xdr:row>1</xdr:row>
      <xdr:rowOff>80962</xdr:rowOff>
    </xdr:from>
    <xdr:to>
      <xdr:col>20</xdr:col>
      <xdr:colOff>519112</xdr:colOff>
      <xdr:row>15</xdr:row>
      <xdr:rowOff>157162</xdr:rowOff>
    </xdr:to>
    <mc:AlternateContent xmlns:mc="http://schemas.openxmlformats.org/markup-compatibility/2006">
      <mc:Choice xmlns:cx2="http://schemas.microsoft.com/office/drawing/2015/10/21/chartex" Requires="cx2">
        <xdr:graphicFrame macro="">
          <xdr:nvGraphicFramePr>
            <xdr:cNvPr id="7" name="Chart 4">
              <a:extLst>
                <a:ext uri="{FF2B5EF4-FFF2-40B4-BE49-F238E27FC236}">
                  <a16:creationId xmlns:a16="http://schemas.microsoft.com/office/drawing/2014/main" id="{725DB095-5285-405E-83A4-80B191902E0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8139112" y="271462"/>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604837</xdr:colOff>
      <xdr:row>15</xdr:row>
      <xdr:rowOff>4762</xdr:rowOff>
    </xdr:from>
    <xdr:to>
      <xdr:col>8</xdr:col>
      <xdr:colOff>300037</xdr:colOff>
      <xdr:row>29</xdr:row>
      <xdr:rowOff>80962</xdr:rowOff>
    </xdr:to>
    <xdr:graphicFrame macro="">
      <xdr:nvGraphicFramePr>
        <xdr:cNvPr id="4" name="Chart 3">
          <a:extLst>
            <a:ext uri="{FF2B5EF4-FFF2-40B4-BE49-F238E27FC236}">
              <a16:creationId xmlns:a16="http://schemas.microsoft.com/office/drawing/2014/main" id="{08264E84-84CC-46E1-92D6-C3B5EA40A20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604837</xdr:colOff>
      <xdr:row>29</xdr:row>
      <xdr:rowOff>71437</xdr:rowOff>
    </xdr:from>
    <xdr:to>
      <xdr:col>8</xdr:col>
      <xdr:colOff>300037</xdr:colOff>
      <xdr:row>43</xdr:row>
      <xdr:rowOff>147637</xdr:rowOff>
    </xdr:to>
    <xdr:graphicFrame macro="">
      <xdr:nvGraphicFramePr>
        <xdr:cNvPr id="5" name="Chart 4">
          <a:extLst>
            <a:ext uri="{FF2B5EF4-FFF2-40B4-BE49-F238E27FC236}">
              <a16:creationId xmlns:a16="http://schemas.microsoft.com/office/drawing/2014/main" id="{A45C9F5B-A98C-4B1F-A917-9BCD5FFB698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4762</xdr:colOff>
      <xdr:row>15</xdr:row>
      <xdr:rowOff>4762</xdr:rowOff>
    </xdr:from>
    <xdr:to>
      <xdr:col>16</xdr:col>
      <xdr:colOff>309562</xdr:colOff>
      <xdr:row>29</xdr:row>
      <xdr:rowOff>80962</xdr:rowOff>
    </xdr:to>
    <xdr:graphicFrame macro="">
      <xdr:nvGraphicFramePr>
        <xdr:cNvPr id="6" name="Chart 5">
          <a:extLst>
            <a:ext uri="{FF2B5EF4-FFF2-40B4-BE49-F238E27FC236}">
              <a16:creationId xmlns:a16="http://schemas.microsoft.com/office/drawing/2014/main" id="{6226A86A-145E-46B6-9F35-0EDEE62C2C8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4762</xdr:colOff>
      <xdr:row>29</xdr:row>
      <xdr:rowOff>80962</xdr:rowOff>
    </xdr:from>
    <xdr:to>
      <xdr:col>16</xdr:col>
      <xdr:colOff>309562</xdr:colOff>
      <xdr:row>43</xdr:row>
      <xdr:rowOff>157162</xdr:rowOff>
    </xdr:to>
    <xdr:graphicFrame macro="">
      <xdr:nvGraphicFramePr>
        <xdr:cNvPr id="7" name="Chart 6">
          <a:extLst>
            <a:ext uri="{FF2B5EF4-FFF2-40B4-BE49-F238E27FC236}">
              <a16:creationId xmlns:a16="http://schemas.microsoft.com/office/drawing/2014/main" id="{CEB057DD-359D-4498-96BC-BCF04A1934D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17</xdr:col>
      <xdr:colOff>4762</xdr:colOff>
      <xdr:row>15</xdr:row>
      <xdr:rowOff>4762</xdr:rowOff>
    </xdr:from>
    <xdr:to>
      <xdr:col>24</xdr:col>
      <xdr:colOff>309562</xdr:colOff>
      <xdr:row>29</xdr:row>
      <xdr:rowOff>80962</xdr:rowOff>
    </xdr:to>
    <xdr:graphicFrame macro="">
      <xdr:nvGraphicFramePr>
        <xdr:cNvPr id="9" name="Chart 8">
          <a:extLst>
            <a:ext uri="{FF2B5EF4-FFF2-40B4-BE49-F238E27FC236}">
              <a16:creationId xmlns:a16="http://schemas.microsoft.com/office/drawing/2014/main" id="{28171D57-5E2B-47A7-A183-0B5C9AB3950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Scott Fado-Bristow" id="{AA7F297E-0307-41A3-B1FD-EE1C8F19AD95}" userId="e110a1cd019e8ef1"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2" dT="2021-02-04T03:57:43.44" personId="{AA7F297E-0307-41A3-B1FD-EE1C8F19AD95}" id="{6182889E-7C09-40FB-AF92-7FF5B839B2CD}">
    <text>Sand + Other dust</text>
  </threadedComment>
</ThreadedComments>
</file>

<file path=xl/threadedComments/threadedComment2.xml><?xml version="1.0" encoding="utf-8"?>
<ThreadedComments xmlns="http://schemas.microsoft.com/office/spreadsheetml/2018/threadedcomments" xmlns:x="http://schemas.openxmlformats.org/spreadsheetml/2006/main">
  <threadedComment ref="B2" dT="2021-01-27T03:55:43.77" personId="{AA7F297E-0307-41A3-B1FD-EE1C8F19AD95}" id="{7C571F64-9DA3-4766-846C-2EC3EA82DAC8}">
    <text>Basic contraption to start swingin</text>
  </threadedComment>
  <threadedComment ref="F2" dT="2021-01-28T19:17:11.58" personId="{AA7F297E-0307-41A3-B1FD-EE1C8F19AD95}" id="{8A70A9C8-414F-487E-A642-00EFE8D646B3}">
    <text>Brass Knuckles are not actually made of brass</text>
  </threadedComment>
  <threadedComment ref="G2" dT="2021-01-28T19:28:29.53" personId="{AA7F297E-0307-41A3-B1FD-EE1C8F19AD95}" id="{F1DB53F5-9F6B-4464-B699-E49D452DD692}">
    <text>A brass knuckle built into a set of cufflinks</text>
  </threadedComment>
  <threadedComment ref="N2" dT="2021-01-28T19:28:05.14" personId="{AA7F297E-0307-41A3-B1FD-EE1C8F19AD95}" id="{83C0201D-D115-4B1E-B4DA-2D89128B91A7}">
    <text>Simple Pistol that doesn't care about subtlety</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0E1BC4-DCBF-4283-A025-F4BCA434872E}">
  <dimension ref="A1:BB60"/>
  <sheetViews>
    <sheetView workbookViewId="0">
      <pane xSplit="1" ySplit="2" topLeftCell="C3" activePane="bottomRight" state="frozen"/>
      <selection pane="topRight" activeCell="B1" sqref="B1"/>
      <selection pane="bottomLeft" activeCell="A3" sqref="A3"/>
      <selection pane="bottomRight" activeCell="H12" sqref="H12"/>
    </sheetView>
  </sheetViews>
  <sheetFormatPr defaultRowHeight="15" x14ac:dyDescent="0.25"/>
  <cols>
    <col min="1" max="1" width="17.7109375" customWidth="1"/>
    <col min="2" max="16" width="12.7109375" customWidth="1"/>
    <col min="18" max="24" width="12.7109375" customWidth="1"/>
    <col min="25" max="25" width="9" customWidth="1"/>
    <col min="26" max="38" width="12.7109375" customWidth="1"/>
  </cols>
  <sheetData>
    <row r="1" spans="1:54" x14ac:dyDescent="0.25">
      <c r="A1" s="8"/>
      <c r="B1" s="25" t="s">
        <v>5</v>
      </c>
      <c r="C1" s="25"/>
      <c r="D1" s="25"/>
      <c r="E1" s="25"/>
      <c r="F1" s="25"/>
      <c r="G1" s="25"/>
      <c r="H1" s="25"/>
      <c r="I1" s="25"/>
      <c r="J1" s="25"/>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row>
    <row r="2" spans="1:54" ht="30" customHeight="1" x14ac:dyDescent="0.25">
      <c r="A2" s="7"/>
      <c r="B2" s="9" t="s">
        <v>24</v>
      </c>
      <c r="C2" s="9" t="s">
        <v>25</v>
      </c>
      <c r="D2" s="9" t="s">
        <v>26</v>
      </c>
      <c r="E2" s="9" t="s">
        <v>27</v>
      </c>
      <c r="F2" s="9" t="s">
        <v>68</v>
      </c>
      <c r="G2" s="10" t="s">
        <v>28</v>
      </c>
      <c r="H2" s="10" t="s">
        <v>29</v>
      </c>
      <c r="I2" s="10" t="s">
        <v>54</v>
      </c>
      <c r="J2" s="9" t="s">
        <v>64</v>
      </c>
      <c r="K2" s="8"/>
      <c r="L2" s="8"/>
      <c r="M2" s="8"/>
      <c r="N2" s="8"/>
      <c r="O2" s="8"/>
      <c r="P2" s="7"/>
      <c r="Q2" s="8"/>
      <c r="R2" s="7"/>
      <c r="S2" s="7"/>
      <c r="T2" s="7"/>
      <c r="U2" s="7"/>
      <c r="V2" s="7"/>
      <c r="W2" s="7"/>
      <c r="X2" s="7"/>
      <c r="Y2" s="8"/>
      <c r="Z2" s="7"/>
      <c r="AA2" s="7"/>
      <c r="AB2" s="7"/>
      <c r="AC2" s="7"/>
      <c r="AD2" s="7"/>
      <c r="AE2" s="7"/>
      <c r="AF2" s="7"/>
      <c r="AG2" s="7"/>
      <c r="AH2" s="7"/>
      <c r="AI2" s="7"/>
      <c r="AJ2" s="7"/>
      <c r="AK2" s="7"/>
      <c r="AL2" s="7"/>
      <c r="AM2" s="7"/>
      <c r="AN2" s="7"/>
      <c r="AO2" s="7"/>
      <c r="AP2" s="7"/>
      <c r="AQ2" s="7"/>
      <c r="AR2" s="7"/>
    </row>
    <row r="3" spans="1:54" x14ac:dyDescent="0.25">
      <c r="A3" s="11" t="s">
        <v>0</v>
      </c>
      <c r="B3" s="8">
        <v>2</v>
      </c>
      <c r="C3" s="8">
        <v>2</v>
      </c>
      <c r="D3" s="8">
        <v>2</v>
      </c>
      <c r="E3" s="8">
        <v>2</v>
      </c>
      <c r="F3" s="8">
        <v>8</v>
      </c>
      <c r="G3" s="8">
        <v>2</v>
      </c>
      <c r="H3" s="8">
        <v>1</v>
      </c>
      <c r="I3" s="8">
        <v>1</v>
      </c>
      <c r="J3" s="8">
        <v>1</v>
      </c>
      <c r="K3" s="8"/>
      <c r="L3" s="8"/>
      <c r="M3" s="8"/>
      <c r="N3" s="8"/>
      <c r="O3" s="8"/>
      <c r="P3" s="7"/>
      <c r="Q3" s="8"/>
      <c r="R3" s="7"/>
      <c r="S3" s="7"/>
      <c r="T3" s="7"/>
      <c r="U3" s="7"/>
      <c r="V3" s="7"/>
      <c r="W3" s="7"/>
      <c r="X3" s="7"/>
      <c r="Y3" s="8"/>
      <c r="Z3" s="7"/>
      <c r="AA3" s="7"/>
      <c r="AB3" s="7"/>
      <c r="AC3" s="7"/>
      <c r="AD3" s="7"/>
      <c r="AE3" s="7"/>
      <c r="AF3" s="7"/>
      <c r="AG3" s="7"/>
      <c r="AH3" s="7"/>
      <c r="AI3" s="7"/>
      <c r="AJ3" s="7"/>
      <c r="AK3" s="7"/>
      <c r="AL3" s="7"/>
      <c r="AM3" s="7"/>
      <c r="AN3" s="7"/>
      <c r="AO3" s="7"/>
      <c r="AP3" s="7"/>
      <c r="AQ3" s="7"/>
      <c r="AR3" s="7"/>
    </row>
    <row r="4" spans="1:54" x14ac:dyDescent="0.25">
      <c r="A4" s="11" t="s">
        <v>1</v>
      </c>
      <c r="B4" s="8">
        <v>0</v>
      </c>
      <c r="C4" s="8">
        <v>0</v>
      </c>
      <c r="D4" s="8">
        <v>0</v>
      </c>
      <c r="E4" s="8">
        <v>0</v>
      </c>
      <c r="F4" s="8">
        <v>0</v>
      </c>
      <c r="G4" s="8">
        <v>0</v>
      </c>
      <c r="H4" s="8">
        <v>0</v>
      </c>
      <c r="I4" s="8">
        <v>0</v>
      </c>
      <c r="J4" s="8">
        <v>0</v>
      </c>
      <c r="K4" s="8"/>
      <c r="L4" s="8"/>
      <c r="M4" s="8"/>
      <c r="N4" s="8"/>
      <c r="O4" s="8"/>
      <c r="P4" s="7"/>
      <c r="Q4" s="8"/>
      <c r="R4" s="7"/>
      <c r="S4" s="7"/>
      <c r="T4" s="7"/>
      <c r="U4" s="7"/>
      <c r="V4" s="7"/>
      <c r="W4" s="7"/>
      <c r="X4" s="7"/>
      <c r="Y4" s="8"/>
      <c r="Z4" s="7"/>
      <c r="AA4" s="7"/>
      <c r="AB4" s="7"/>
      <c r="AC4" s="7"/>
      <c r="AD4" s="7"/>
      <c r="AE4" s="7"/>
      <c r="AF4" s="7"/>
      <c r="AG4" s="7"/>
      <c r="AH4" s="7"/>
      <c r="AI4" s="7"/>
      <c r="AJ4" s="7"/>
      <c r="AK4" s="7"/>
      <c r="AL4" s="7"/>
      <c r="AM4" s="7"/>
      <c r="AN4" s="7"/>
      <c r="AO4" s="7"/>
      <c r="AP4" s="7"/>
      <c r="AQ4" s="7"/>
      <c r="AR4" s="7"/>
    </row>
    <row r="5" spans="1:54" x14ac:dyDescent="0.25">
      <c r="A5" s="11" t="s">
        <v>2</v>
      </c>
      <c r="B5" s="8">
        <f t="shared" ref="B5:G5" si="0">B4/1+B3</f>
        <v>2</v>
      </c>
      <c r="C5" s="8">
        <f t="shared" si="0"/>
        <v>2</v>
      </c>
      <c r="D5" s="8">
        <f t="shared" si="0"/>
        <v>2</v>
      </c>
      <c r="E5" s="8">
        <f t="shared" si="0"/>
        <v>2</v>
      </c>
      <c r="F5" s="8">
        <f t="shared" si="0"/>
        <v>8</v>
      </c>
      <c r="G5" s="8">
        <f t="shared" si="0"/>
        <v>2</v>
      </c>
      <c r="H5" s="8">
        <f t="shared" ref="H5:I5" si="1">H4/1+H3</f>
        <v>1</v>
      </c>
      <c r="I5" s="8">
        <f t="shared" si="1"/>
        <v>1</v>
      </c>
      <c r="J5" s="8">
        <f t="shared" ref="J5" si="2">J4/1+J3</f>
        <v>1</v>
      </c>
      <c r="K5" s="8"/>
      <c r="L5" s="8"/>
      <c r="M5" s="8"/>
      <c r="N5" s="8"/>
      <c r="O5" s="8"/>
      <c r="P5" s="7"/>
      <c r="Q5" s="8"/>
      <c r="R5" s="7"/>
      <c r="S5" s="7"/>
      <c r="T5" s="7"/>
      <c r="U5" s="7"/>
      <c r="V5" s="7"/>
      <c r="W5" s="7"/>
      <c r="X5" s="7"/>
      <c r="Y5" s="8"/>
      <c r="Z5" s="7"/>
      <c r="AA5" s="7"/>
      <c r="AB5" s="7"/>
      <c r="AC5" s="7"/>
      <c r="AD5" s="7"/>
      <c r="AE5" s="7"/>
      <c r="AF5" s="7"/>
      <c r="AG5" s="7"/>
      <c r="AH5" s="7"/>
      <c r="AI5" s="7"/>
      <c r="AJ5" s="7"/>
      <c r="AK5" s="7"/>
      <c r="AL5" s="7"/>
      <c r="AM5" s="7"/>
      <c r="AN5" s="7"/>
      <c r="AO5" s="7"/>
      <c r="AP5" s="7"/>
      <c r="AQ5" s="7"/>
      <c r="AR5" s="7"/>
    </row>
    <row r="6" spans="1:54" x14ac:dyDescent="0.25">
      <c r="A6" s="11" t="s">
        <v>3</v>
      </c>
      <c r="B6" s="8">
        <f t="shared" ref="B6:G6" si="3">B4/10 + B3</f>
        <v>2</v>
      </c>
      <c r="C6" s="8">
        <f t="shared" si="3"/>
        <v>2</v>
      </c>
      <c r="D6" s="8">
        <f t="shared" si="3"/>
        <v>2</v>
      </c>
      <c r="E6" s="8">
        <f t="shared" si="3"/>
        <v>2</v>
      </c>
      <c r="F6" s="8">
        <f t="shared" si="3"/>
        <v>8</v>
      </c>
      <c r="G6" s="8">
        <f t="shared" si="3"/>
        <v>2</v>
      </c>
      <c r="H6" s="8">
        <f t="shared" ref="H6:I6" si="4">H4/10 + H3</f>
        <v>1</v>
      </c>
      <c r="I6" s="8">
        <f t="shared" si="4"/>
        <v>1</v>
      </c>
      <c r="J6" s="8">
        <f t="shared" ref="J6" si="5">J4/10 + J3</f>
        <v>1</v>
      </c>
      <c r="K6" s="8"/>
      <c r="L6" s="8"/>
      <c r="M6" s="8"/>
      <c r="N6" s="8"/>
      <c r="O6" s="8"/>
      <c r="P6" s="7"/>
      <c r="Q6" s="8"/>
      <c r="R6" s="7"/>
      <c r="S6" s="7"/>
      <c r="T6" s="7"/>
      <c r="U6" s="7"/>
      <c r="V6" s="7"/>
      <c r="W6" s="7"/>
      <c r="X6" s="7"/>
      <c r="Y6" s="8"/>
      <c r="Z6" s="7"/>
      <c r="AA6" s="7"/>
      <c r="AB6" s="7"/>
      <c r="AC6" s="7"/>
      <c r="AD6" s="7"/>
      <c r="AE6" s="7"/>
      <c r="AF6" s="7"/>
      <c r="AG6" s="7"/>
      <c r="AH6" s="7"/>
      <c r="AI6" s="7"/>
      <c r="AJ6" s="7"/>
      <c r="AK6" s="7"/>
      <c r="AL6" s="7"/>
      <c r="AM6" s="7"/>
      <c r="AN6" s="7"/>
      <c r="AO6" s="7"/>
      <c r="AP6" s="7"/>
      <c r="AQ6" s="7"/>
      <c r="AR6" s="7"/>
    </row>
    <row r="7" spans="1:54" x14ac:dyDescent="0.25">
      <c r="A7" s="11" t="s">
        <v>4</v>
      </c>
      <c r="B7" s="8">
        <f>B4/100 + B3</f>
        <v>2</v>
      </c>
      <c r="C7" s="8">
        <f t="shared" ref="C7:G7" si="6">C4/100 + C3</f>
        <v>2</v>
      </c>
      <c r="D7" s="8">
        <f t="shared" si="6"/>
        <v>2</v>
      </c>
      <c r="E7" s="8">
        <f t="shared" si="6"/>
        <v>2</v>
      </c>
      <c r="F7" s="8">
        <f t="shared" si="6"/>
        <v>8</v>
      </c>
      <c r="G7" s="8">
        <f t="shared" si="6"/>
        <v>2</v>
      </c>
      <c r="H7" s="8">
        <f t="shared" ref="H7:I7" si="7">H4/100 + H3</f>
        <v>1</v>
      </c>
      <c r="I7" s="8">
        <f t="shared" si="7"/>
        <v>1</v>
      </c>
      <c r="J7" s="8">
        <f t="shared" ref="J7" si="8">J4/100 + J3</f>
        <v>1</v>
      </c>
      <c r="K7" s="8"/>
      <c r="L7" s="8"/>
      <c r="M7" s="8"/>
      <c r="N7" s="8"/>
      <c r="O7" s="8"/>
      <c r="P7" s="7"/>
      <c r="Q7" s="8"/>
      <c r="R7" s="7"/>
      <c r="S7" s="7"/>
      <c r="T7" s="7"/>
      <c r="U7" s="7"/>
      <c r="V7" s="7"/>
      <c r="W7" s="7"/>
      <c r="X7" s="7"/>
      <c r="Y7" s="8"/>
      <c r="Z7" s="7"/>
      <c r="AA7" s="7"/>
      <c r="AB7" s="7"/>
      <c r="AC7" s="7"/>
      <c r="AD7" s="7"/>
      <c r="AE7" s="7"/>
      <c r="AF7" s="7"/>
      <c r="AG7" s="7"/>
      <c r="AH7" s="7"/>
      <c r="AI7" s="7"/>
      <c r="AJ7" s="7"/>
      <c r="AK7" s="7"/>
      <c r="AL7" s="7"/>
      <c r="AM7" s="7"/>
      <c r="AN7" s="7"/>
      <c r="AO7" s="7"/>
      <c r="AP7" s="7"/>
      <c r="AQ7" s="7"/>
      <c r="AR7" s="7"/>
    </row>
    <row r="8" spans="1:54" x14ac:dyDescent="0.25">
      <c r="A8" s="7"/>
      <c r="B8" s="8"/>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7"/>
      <c r="AO8" s="7"/>
      <c r="AP8" s="7"/>
      <c r="AQ8" s="7"/>
      <c r="AR8" s="7"/>
      <c r="AS8" s="7"/>
      <c r="AT8" s="7"/>
      <c r="AU8" s="7"/>
      <c r="AV8" s="7"/>
      <c r="AW8" s="7"/>
      <c r="AX8" s="7"/>
      <c r="AY8" s="7"/>
      <c r="AZ8" s="7"/>
      <c r="BA8" s="7"/>
      <c r="BB8" s="7"/>
    </row>
    <row r="9" spans="1:54" x14ac:dyDescent="0.25">
      <c r="A9" s="11" t="s">
        <v>6</v>
      </c>
      <c r="B9" s="8"/>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c r="AO9" s="7"/>
      <c r="AP9" s="7"/>
      <c r="AQ9" s="7"/>
      <c r="AR9" s="7"/>
    </row>
    <row r="10" spans="1:54" x14ac:dyDescent="0.25">
      <c r="A10" s="12" t="str">
        <f>REF!B2</f>
        <v>Copper Ingot</v>
      </c>
      <c r="B10" s="8"/>
      <c r="C10" s="8">
        <v>2</v>
      </c>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c r="AO10" s="7"/>
      <c r="AP10" s="7"/>
      <c r="AQ10" s="7"/>
      <c r="AR10" s="7"/>
    </row>
    <row r="11" spans="1:54" x14ac:dyDescent="0.25">
      <c r="A11" s="12" t="str">
        <f>REF!C2</f>
        <v>Copper Wire</v>
      </c>
      <c r="B11" s="8"/>
      <c r="C11" s="8">
        <v>1</v>
      </c>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c r="AO11" s="7"/>
      <c r="AP11" s="7"/>
      <c r="AQ11" s="7"/>
      <c r="AR11" s="7"/>
    </row>
    <row r="12" spans="1:54" x14ac:dyDescent="0.25">
      <c r="A12" s="12" t="str">
        <f>REF!D2</f>
        <v>Tin Wire</v>
      </c>
      <c r="B12" s="8"/>
      <c r="C12" s="8"/>
      <c r="D12" s="8">
        <v>1</v>
      </c>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c r="AO12" s="7"/>
      <c r="AP12" s="7"/>
      <c r="AQ12" s="7"/>
      <c r="AR12" s="7"/>
    </row>
    <row r="13" spans="1:54" x14ac:dyDescent="0.25">
      <c r="A13" s="12" t="str">
        <f>REF!E2</f>
        <v>Bronze Ingot</v>
      </c>
      <c r="B13" s="8"/>
      <c r="C13" s="8">
        <v>1</v>
      </c>
      <c r="D13" s="8">
        <v>1</v>
      </c>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c r="AO13" s="7"/>
      <c r="AP13" s="7"/>
      <c r="AQ13" s="7"/>
      <c r="AR13" s="7"/>
    </row>
    <row r="14" spans="1:54" x14ac:dyDescent="0.25">
      <c r="A14" s="12" t="str">
        <f>REF!F2</f>
        <v>Silver Ingot</v>
      </c>
      <c r="B14" s="8"/>
      <c r="C14" s="8"/>
      <c r="D14" s="8"/>
      <c r="E14" s="8">
        <v>2</v>
      </c>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c r="AO14" s="7"/>
      <c r="AP14" s="7"/>
      <c r="AQ14" s="7"/>
      <c r="AR14" s="7"/>
    </row>
    <row r="15" spans="1:54" x14ac:dyDescent="0.25">
      <c r="A15" s="12" t="str">
        <f>REF!G2</f>
        <v>Steel</v>
      </c>
      <c r="B15" s="8">
        <v>2</v>
      </c>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c r="AO15" s="7"/>
      <c r="AP15" s="7"/>
      <c r="AQ15" s="7"/>
      <c r="AR15" s="7"/>
    </row>
    <row r="16" spans="1:54" x14ac:dyDescent="0.25">
      <c r="A16" s="12" t="str">
        <f>REF!H2</f>
        <v>Glass</v>
      </c>
      <c r="B16" s="8"/>
      <c r="C16" s="8"/>
      <c r="D16" s="8"/>
      <c r="E16" s="8"/>
      <c r="F16" s="8">
        <v>1</v>
      </c>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c r="AO16" s="7"/>
      <c r="AP16" s="7"/>
      <c r="AQ16" s="7"/>
      <c r="AR16" s="7"/>
    </row>
    <row r="17" spans="1:44" x14ac:dyDescent="0.25">
      <c r="A17" s="12" t="str">
        <f>REF!I2</f>
        <v>Ceramic</v>
      </c>
      <c r="B17" s="8"/>
      <c r="C17" s="8"/>
      <c r="D17" s="8"/>
      <c r="E17" s="8"/>
      <c r="F17" s="8">
        <v>2</v>
      </c>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7"/>
      <c r="AO17" s="7"/>
      <c r="AP17" s="7"/>
      <c r="AQ17" s="7"/>
      <c r="AR17" s="7"/>
    </row>
    <row r="18" spans="1:44" x14ac:dyDescent="0.25">
      <c r="A18" s="12" t="str">
        <f>REF!J2</f>
        <v>Blasting Powder</v>
      </c>
      <c r="B18" s="8"/>
      <c r="C18" s="8"/>
      <c r="D18" s="8"/>
      <c r="E18" s="8"/>
      <c r="F18" s="8"/>
      <c r="G18" s="8">
        <v>2</v>
      </c>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7"/>
      <c r="AN18" s="7"/>
      <c r="AO18" s="7"/>
      <c r="AP18" s="7"/>
      <c r="AQ18" s="7"/>
      <c r="AR18" s="7"/>
    </row>
    <row r="19" spans="1:44" x14ac:dyDescent="0.25">
      <c r="A19" s="12" t="str">
        <f>REF!K2</f>
        <v>Wool</v>
      </c>
      <c r="B19" s="8"/>
      <c r="C19" s="8"/>
      <c r="D19" s="8"/>
      <c r="E19" s="8"/>
      <c r="F19" s="8"/>
      <c r="G19" s="8"/>
      <c r="H19" s="8"/>
      <c r="I19" s="8">
        <v>2</v>
      </c>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7"/>
      <c r="AN19" s="7"/>
      <c r="AO19" s="7"/>
      <c r="AP19" s="7"/>
      <c r="AQ19" s="7"/>
      <c r="AR19" s="7"/>
    </row>
    <row r="20" spans="1:44" x14ac:dyDescent="0.25">
      <c r="A20" s="12" t="str">
        <f>REF!L2</f>
        <v>Smooth Leather</v>
      </c>
      <c r="B20" s="8"/>
      <c r="C20" s="8"/>
      <c r="D20" s="8"/>
      <c r="E20" s="8"/>
      <c r="F20" s="8"/>
      <c r="G20" s="8"/>
      <c r="H20" s="8">
        <v>2</v>
      </c>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7"/>
      <c r="AN20" s="7"/>
      <c r="AO20" s="7"/>
      <c r="AP20" s="7"/>
      <c r="AQ20" s="7"/>
      <c r="AR20" s="7"/>
    </row>
    <row r="21" spans="1:44" x14ac:dyDescent="0.25">
      <c r="A21" s="12" t="str">
        <f>REF!M2</f>
        <v>Paper</v>
      </c>
      <c r="B21" s="8"/>
      <c r="C21" s="8"/>
      <c r="D21" s="8"/>
      <c r="E21" s="8"/>
      <c r="F21" s="8"/>
      <c r="G21" s="8"/>
      <c r="H21" s="8"/>
      <c r="I21" s="8"/>
      <c r="J21" s="8">
        <v>2</v>
      </c>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c r="AO21" s="7"/>
      <c r="AP21" s="7"/>
      <c r="AQ21" s="7"/>
      <c r="AR21" s="7"/>
    </row>
    <row r="22" spans="1:44" x14ac:dyDescent="0.25">
      <c r="A22" s="12"/>
      <c r="B22" s="8"/>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c r="AO22" s="7"/>
      <c r="AP22" s="7"/>
      <c r="AQ22" s="7"/>
      <c r="AR22" s="7"/>
    </row>
    <row r="23" spans="1:44" x14ac:dyDescent="0.25">
      <c r="A23" s="12"/>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c r="AO23" s="7"/>
      <c r="AP23" s="7"/>
      <c r="AQ23" s="7"/>
      <c r="AR23" s="7"/>
    </row>
    <row r="24" spans="1:44" x14ac:dyDescent="0.25">
      <c r="A24" s="7"/>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c r="AO24" s="7"/>
      <c r="AP24" s="7"/>
      <c r="AQ24" s="7"/>
      <c r="AR24" s="7"/>
    </row>
    <row r="25" spans="1:44" x14ac:dyDescent="0.25">
      <c r="A25" s="7"/>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c r="AO25" s="7"/>
      <c r="AP25" s="7"/>
      <c r="AQ25" s="7"/>
      <c r="AR25" s="7"/>
    </row>
    <row r="26" spans="1:44" x14ac:dyDescent="0.25">
      <c r="A26" s="7"/>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c r="AO26" s="7"/>
      <c r="AP26" s="7"/>
      <c r="AQ26" s="7"/>
      <c r="AR26" s="7"/>
    </row>
    <row r="27" spans="1:44" x14ac:dyDescent="0.25">
      <c r="A27" s="7"/>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c r="AO27" s="7"/>
      <c r="AP27" s="7"/>
      <c r="AQ27" s="7"/>
      <c r="AR27" s="7"/>
    </row>
    <row r="28" spans="1:44" x14ac:dyDescent="0.25">
      <c r="A28" s="7"/>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c r="AO28" s="7"/>
      <c r="AP28" s="7"/>
      <c r="AQ28" s="7"/>
      <c r="AR28" s="7"/>
    </row>
    <row r="29" spans="1:44" x14ac:dyDescent="0.25">
      <c r="A29" s="7"/>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c r="AO29" s="7"/>
      <c r="AP29" s="7"/>
      <c r="AQ29" s="7"/>
      <c r="AR29" s="7"/>
    </row>
    <row r="30" spans="1:44" x14ac:dyDescent="0.25">
      <c r="A30" s="7"/>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c r="AO30" s="7"/>
      <c r="AP30" s="7"/>
      <c r="AQ30" s="7"/>
      <c r="AR30" s="7"/>
    </row>
    <row r="31" spans="1:44" x14ac:dyDescent="0.25">
      <c r="A31" s="7"/>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c r="AO31" s="7"/>
      <c r="AP31" s="7"/>
      <c r="AQ31" s="7"/>
      <c r="AR31" s="7"/>
    </row>
    <row r="32" spans="1:44" x14ac:dyDescent="0.25">
      <c r="A32" s="7"/>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c r="AO32" s="7"/>
      <c r="AP32" s="7"/>
      <c r="AQ32" s="7"/>
      <c r="AR32" s="7"/>
    </row>
    <row r="33" spans="1:44" x14ac:dyDescent="0.25">
      <c r="A33" s="7"/>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c r="AO33" s="7"/>
      <c r="AP33" s="7"/>
      <c r="AQ33" s="7"/>
      <c r="AR33" s="7"/>
    </row>
    <row r="34" spans="1:44" x14ac:dyDescent="0.25">
      <c r="A34" s="7"/>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c r="AO34" s="7"/>
      <c r="AP34" s="7"/>
      <c r="AQ34" s="7"/>
      <c r="AR34" s="7"/>
    </row>
    <row r="35" spans="1:44" x14ac:dyDescent="0.25">
      <c r="A35" s="7"/>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c r="AO35" s="7"/>
      <c r="AP35" s="7"/>
      <c r="AQ35" s="7"/>
      <c r="AR35" s="7"/>
    </row>
    <row r="36" spans="1:44" x14ac:dyDescent="0.25">
      <c r="A36" s="7"/>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c r="AO36" s="7"/>
      <c r="AP36" s="7"/>
      <c r="AQ36" s="7"/>
      <c r="AR36" s="7"/>
    </row>
    <row r="37" spans="1:44" x14ac:dyDescent="0.25">
      <c r="A37" s="7"/>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c r="AO37" s="7"/>
      <c r="AP37" s="7"/>
      <c r="AQ37" s="7"/>
      <c r="AR37" s="7"/>
    </row>
    <row r="38" spans="1:44" x14ac:dyDescent="0.25">
      <c r="A38" s="7"/>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7"/>
      <c r="AN38" s="7"/>
      <c r="AO38" s="7"/>
      <c r="AP38" s="7"/>
      <c r="AQ38" s="7"/>
      <c r="AR38" s="7"/>
    </row>
    <row r="39" spans="1:44" x14ac:dyDescent="0.25">
      <c r="A39" s="7"/>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7"/>
      <c r="AN39" s="7"/>
      <c r="AO39" s="7"/>
      <c r="AP39" s="7"/>
      <c r="AQ39" s="7"/>
      <c r="AR39" s="7"/>
    </row>
    <row r="40" spans="1:44" x14ac:dyDescent="0.25">
      <c r="A40" s="7"/>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7"/>
      <c r="AN40" s="7"/>
      <c r="AO40" s="7"/>
      <c r="AP40" s="7"/>
      <c r="AQ40" s="7"/>
      <c r="AR40" s="7"/>
    </row>
    <row r="41" spans="1:44" x14ac:dyDescent="0.25">
      <c r="A41" s="7"/>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7"/>
      <c r="AN41" s="7"/>
      <c r="AO41" s="7"/>
      <c r="AP41" s="7"/>
      <c r="AQ41" s="7"/>
      <c r="AR41" s="7"/>
    </row>
    <row r="42" spans="1:44" x14ac:dyDescent="0.25">
      <c r="A42" s="7"/>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c r="AO42" s="7"/>
      <c r="AP42" s="7"/>
      <c r="AQ42" s="7"/>
      <c r="AR42" s="7"/>
    </row>
    <row r="43" spans="1:44" x14ac:dyDescent="0.25">
      <c r="A43" s="7"/>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c r="AO43" s="7"/>
      <c r="AP43" s="7"/>
      <c r="AQ43" s="7"/>
      <c r="AR43" s="7"/>
    </row>
    <row r="44" spans="1:44" x14ac:dyDescent="0.25">
      <c r="A44" s="7"/>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c r="AO44" s="7"/>
      <c r="AP44" s="7"/>
      <c r="AQ44" s="7"/>
      <c r="AR44" s="7"/>
    </row>
    <row r="45" spans="1:44" x14ac:dyDescent="0.25">
      <c r="A45" s="7"/>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c r="AO45" s="7"/>
      <c r="AP45" s="7"/>
      <c r="AQ45" s="7"/>
      <c r="AR45" s="7"/>
    </row>
    <row r="46" spans="1:44" x14ac:dyDescent="0.25">
      <c r="A46" s="7"/>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c r="AO46" s="7"/>
      <c r="AP46" s="7"/>
      <c r="AQ46" s="7"/>
      <c r="AR46" s="7"/>
    </row>
    <row r="47" spans="1:44" x14ac:dyDescent="0.25">
      <c r="A47" s="7"/>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c r="AO47" s="7"/>
      <c r="AP47" s="7"/>
      <c r="AQ47" s="7"/>
      <c r="AR47" s="7"/>
    </row>
    <row r="48" spans="1:44" x14ac:dyDescent="0.25">
      <c r="A48" s="7"/>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c r="AO48" s="7"/>
      <c r="AP48" s="7"/>
      <c r="AQ48" s="7"/>
      <c r="AR48" s="7"/>
    </row>
    <row r="49" spans="1:44" x14ac:dyDescent="0.25">
      <c r="A49" s="7"/>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c r="AO49" s="7"/>
      <c r="AP49" s="7"/>
      <c r="AQ49" s="7"/>
      <c r="AR49" s="7"/>
    </row>
    <row r="50" spans="1:44" x14ac:dyDescent="0.25">
      <c r="A50" s="7"/>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c r="AO50" s="7"/>
      <c r="AP50" s="7"/>
      <c r="AQ50" s="7"/>
      <c r="AR50" s="7"/>
    </row>
    <row r="51" spans="1:44" x14ac:dyDescent="0.25">
      <c r="A51" s="7"/>
      <c r="B51" s="7"/>
      <c r="C51" s="7"/>
      <c r="D51" s="7"/>
      <c r="E51" s="7"/>
      <c r="F51" s="7"/>
      <c r="G51" s="7"/>
      <c r="H51" s="7"/>
      <c r="I51" s="7"/>
      <c r="J51" s="7"/>
      <c r="K51" s="7"/>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row>
    <row r="52" spans="1:44" x14ac:dyDescent="0.25">
      <c r="I52" s="7"/>
    </row>
    <row r="53" spans="1:44" x14ac:dyDescent="0.25">
      <c r="I53" s="7"/>
    </row>
    <row r="54" spans="1:44" x14ac:dyDescent="0.25">
      <c r="I54" s="7"/>
    </row>
    <row r="55" spans="1:44" x14ac:dyDescent="0.25">
      <c r="I55" s="7"/>
    </row>
    <row r="56" spans="1:44" x14ac:dyDescent="0.25">
      <c r="I56" s="7"/>
    </row>
    <row r="57" spans="1:44" x14ac:dyDescent="0.25">
      <c r="I57" s="7"/>
    </row>
    <row r="58" spans="1:44" x14ac:dyDescent="0.25">
      <c r="I58" s="7"/>
    </row>
    <row r="59" spans="1:44" x14ac:dyDescent="0.25">
      <c r="I59" s="7"/>
    </row>
    <row r="60" spans="1:44" x14ac:dyDescent="0.25">
      <c r="I60" s="7"/>
    </row>
  </sheetData>
  <mergeCells count="1">
    <mergeCell ref="B1:J1"/>
  </mergeCells>
  <conditionalFormatting sqref="B4:J4">
    <cfRule type="colorScale" priority="3">
      <colorScale>
        <cfvo type="min"/>
        <cfvo type="percentile" val="50"/>
        <cfvo type="max"/>
        <color rgb="FFF8696B"/>
        <color rgb="FFFCFCFF"/>
        <color rgb="FF63BE7B"/>
      </colorScale>
    </cfRule>
  </conditionalFormatting>
  <conditionalFormatting sqref="B10:J21">
    <cfRule type="cellIs" dxfId="3" priority="2" operator="greaterThan">
      <formula>0</formula>
    </cfRule>
  </conditionalFormatting>
  <conditionalFormatting sqref="B3:J3">
    <cfRule type="colorScale" priority="1">
      <colorScale>
        <cfvo type="min"/>
        <cfvo type="percentile" val="50"/>
        <cfvo type="max"/>
        <color rgb="FF63BE7B"/>
        <color rgb="FFFFEB84"/>
        <color rgb="FFF8696B"/>
      </colorScale>
    </cfRule>
  </conditionalFormatting>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34EC32-D634-4A1C-BAC0-2527FF692550}">
  <dimension ref="A1:O27"/>
  <sheetViews>
    <sheetView workbookViewId="0">
      <selection activeCell="L20" sqref="L20"/>
    </sheetView>
  </sheetViews>
  <sheetFormatPr defaultRowHeight="15" x14ac:dyDescent="0.25"/>
  <cols>
    <col min="1" max="1" width="17.7109375" customWidth="1"/>
  </cols>
  <sheetData>
    <row r="1" spans="1:15" x14ac:dyDescent="0.25">
      <c r="B1" s="26" t="s">
        <v>6</v>
      </c>
      <c r="C1" s="26"/>
      <c r="D1" s="26"/>
      <c r="E1" s="26"/>
      <c r="F1" s="26"/>
      <c r="G1" s="26"/>
      <c r="H1" s="26"/>
      <c r="I1" s="26"/>
      <c r="J1" s="26"/>
      <c r="K1" s="26"/>
      <c r="L1" s="26"/>
      <c r="M1" s="26"/>
    </row>
    <row r="2" spans="1:15" ht="30" x14ac:dyDescent="0.25">
      <c r="B2" s="3" t="s">
        <v>7</v>
      </c>
      <c r="C2" s="3" t="s">
        <v>35</v>
      </c>
      <c r="D2" s="3" t="s">
        <v>34</v>
      </c>
      <c r="E2" s="3" t="s">
        <v>8</v>
      </c>
      <c r="F2" s="3" t="s">
        <v>30</v>
      </c>
      <c r="G2" s="3" t="s">
        <v>23</v>
      </c>
      <c r="H2" s="3" t="s">
        <v>31</v>
      </c>
      <c r="I2" s="3" t="s">
        <v>33</v>
      </c>
      <c r="J2" s="3" t="s">
        <v>32</v>
      </c>
      <c r="K2" s="3" t="s">
        <v>21</v>
      </c>
      <c r="L2" s="3" t="s">
        <v>9</v>
      </c>
      <c r="M2" s="3" t="s">
        <v>65</v>
      </c>
    </row>
    <row r="3" spans="1:15" x14ac:dyDescent="0.25">
      <c r="A3" s="1" t="s">
        <v>0</v>
      </c>
      <c r="B3" s="2">
        <f>SUMPRODUCT(RAW!$B$3:$Z$3,RAW!$B$10:$Z$10)</f>
        <v>4</v>
      </c>
      <c r="C3" s="2">
        <f>SUMPRODUCT(RAW!$B$3:$Z$3,RAW!$B$11:$Z$11)</f>
        <v>2</v>
      </c>
      <c r="D3" s="2">
        <f>SUMPRODUCT(RAW!$B$3:$Z$3,RAW!$B$12:$Z$12)</f>
        <v>2</v>
      </c>
      <c r="E3" s="2">
        <f>SUMPRODUCT(RAW!$B$3:$Z$3,RAW!$B$13:$Z$13)</f>
        <v>4</v>
      </c>
      <c r="F3" s="2">
        <f>SUMPRODUCT(RAW!$B$3:$Z$3,RAW!$B$14:$Z$14)</f>
        <v>4</v>
      </c>
      <c r="G3" s="5">
        <f>SUMPRODUCT(RAW!$B$3:$Z$3,RAW!$B$15:$Z$15)</f>
        <v>4</v>
      </c>
      <c r="H3" s="5">
        <f>SUMPRODUCT(RAW!$B$3:$Z$3,RAW!$B$16:$Z$16)</f>
        <v>8</v>
      </c>
      <c r="I3" s="5">
        <f>SUMPRODUCT(RAW!$B$3:$Z$3,RAW!$B$17:$Z$17)</f>
        <v>16</v>
      </c>
      <c r="J3" s="5">
        <f>SUMPRODUCT(RAW!$B$3:$Z$3,RAW!$B$18:$Z$18)</f>
        <v>4</v>
      </c>
      <c r="K3" s="5">
        <f>SUMPRODUCT(RAW!$B$3:$Z$3,RAW!$B$19:$Z$19)</f>
        <v>2</v>
      </c>
      <c r="L3" s="5">
        <f>SUMPRODUCT(RAW!$B$3:$Z$3,RAW!$B$20:$Z$20)</f>
        <v>2</v>
      </c>
      <c r="M3" s="5">
        <f>SUMPRODUCT(RAW!$B$3:$Z$3,RAW!$B$21:$Z$21)</f>
        <v>2</v>
      </c>
      <c r="N3" s="5"/>
      <c r="O3" s="5"/>
    </row>
    <row r="4" spans="1:15" x14ac:dyDescent="0.25">
      <c r="A4" s="1" t="s">
        <v>1</v>
      </c>
      <c r="B4" s="2">
        <v>0</v>
      </c>
      <c r="C4" s="2">
        <v>0</v>
      </c>
      <c r="D4" s="2">
        <v>0</v>
      </c>
      <c r="E4" s="2">
        <v>0</v>
      </c>
      <c r="F4" s="2">
        <v>0</v>
      </c>
      <c r="G4" s="2">
        <v>0</v>
      </c>
      <c r="H4" s="2">
        <v>2</v>
      </c>
      <c r="I4" s="5">
        <v>4</v>
      </c>
      <c r="J4" s="5">
        <v>0</v>
      </c>
      <c r="K4" s="5">
        <v>0</v>
      </c>
      <c r="L4" s="5">
        <v>0</v>
      </c>
      <c r="M4" s="5">
        <v>0</v>
      </c>
    </row>
    <row r="5" spans="1:15" x14ac:dyDescent="0.25">
      <c r="A5" s="1" t="s">
        <v>2</v>
      </c>
      <c r="B5" s="2">
        <f t="shared" ref="B5:H5" si="0">B4/1+B3</f>
        <v>4</v>
      </c>
      <c r="C5" s="2">
        <f t="shared" si="0"/>
        <v>2</v>
      </c>
      <c r="D5" s="2">
        <f t="shared" si="0"/>
        <v>2</v>
      </c>
      <c r="E5" s="2">
        <f t="shared" si="0"/>
        <v>4</v>
      </c>
      <c r="F5" s="2">
        <f t="shared" si="0"/>
        <v>4</v>
      </c>
      <c r="G5" s="2">
        <f t="shared" si="0"/>
        <v>4</v>
      </c>
      <c r="H5" s="2">
        <f t="shared" si="0"/>
        <v>10</v>
      </c>
      <c r="I5" s="5">
        <f t="shared" ref="I5:M5" si="1">I4/1+I3</f>
        <v>20</v>
      </c>
      <c r="J5" s="5">
        <f t="shared" si="1"/>
        <v>4</v>
      </c>
      <c r="K5" s="5">
        <f t="shared" si="1"/>
        <v>2</v>
      </c>
      <c r="L5" s="5">
        <f t="shared" si="1"/>
        <v>2</v>
      </c>
      <c r="M5" s="5">
        <f t="shared" si="1"/>
        <v>2</v>
      </c>
      <c r="N5" s="5"/>
      <c r="O5" s="5"/>
    </row>
    <row r="6" spans="1:15" x14ac:dyDescent="0.25">
      <c r="A6" s="1" t="s">
        <v>3</v>
      </c>
      <c r="B6" s="2">
        <f t="shared" ref="B6:H6" si="2">B4/10 + B3</f>
        <v>4</v>
      </c>
      <c r="C6" s="2">
        <f t="shared" si="2"/>
        <v>2</v>
      </c>
      <c r="D6" s="2">
        <f t="shared" si="2"/>
        <v>2</v>
      </c>
      <c r="E6" s="2">
        <f t="shared" si="2"/>
        <v>4</v>
      </c>
      <c r="F6" s="2">
        <f t="shared" si="2"/>
        <v>4</v>
      </c>
      <c r="G6" s="2">
        <f t="shared" si="2"/>
        <v>4</v>
      </c>
      <c r="H6" s="2">
        <f t="shared" si="2"/>
        <v>8.1999999999999993</v>
      </c>
      <c r="I6" s="5">
        <f t="shared" ref="I6:M6" si="3">I4/10 + I3</f>
        <v>16.399999999999999</v>
      </c>
      <c r="J6" s="5">
        <f t="shared" si="3"/>
        <v>4</v>
      </c>
      <c r="K6" s="5">
        <f t="shared" si="3"/>
        <v>2</v>
      </c>
      <c r="L6" s="5">
        <f t="shared" si="3"/>
        <v>2</v>
      </c>
      <c r="M6" s="5">
        <f t="shared" si="3"/>
        <v>2</v>
      </c>
      <c r="N6" s="5"/>
      <c r="O6" s="5"/>
    </row>
    <row r="7" spans="1:15" x14ac:dyDescent="0.25">
      <c r="A7" s="1" t="s">
        <v>4</v>
      </c>
      <c r="B7" s="2">
        <f t="shared" ref="B7:H7" si="4">B4/100 + B3</f>
        <v>4</v>
      </c>
      <c r="C7" s="2">
        <f t="shared" si="4"/>
        <v>2</v>
      </c>
      <c r="D7" s="2">
        <f t="shared" si="4"/>
        <v>2</v>
      </c>
      <c r="E7" s="2">
        <f t="shared" si="4"/>
        <v>4</v>
      </c>
      <c r="F7" s="2">
        <f t="shared" si="4"/>
        <v>4</v>
      </c>
      <c r="G7" s="2">
        <f t="shared" si="4"/>
        <v>4</v>
      </c>
      <c r="H7" s="2">
        <f t="shared" si="4"/>
        <v>8.02</v>
      </c>
      <c r="I7" s="5">
        <f t="shared" ref="I7:M7" si="5">I4/100 + I3</f>
        <v>16.04</v>
      </c>
      <c r="J7" s="5">
        <f t="shared" si="5"/>
        <v>4</v>
      </c>
      <c r="K7" s="5">
        <f t="shared" si="5"/>
        <v>2</v>
      </c>
      <c r="L7" s="5">
        <f t="shared" si="5"/>
        <v>2</v>
      </c>
      <c r="M7" s="5">
        <f t="shared" si="5"/>
        <v>2</v>
      </c>
      <c r="N7" s="5"/>
      <c r="O7" s="5"/>
    </row>
    <row r="8" spans="1:15" x14ac:dyDescent="0.25">
      <c r="B8" s="13"/>
      <c r="C8" s="13"/>
      <c r="D8" s="13"/>
      <c r="E8" s="13"/>
      <c r="F8" s="13"/>
      <c r="G8" s="13"/>
      <c r="H8" s="13"/>
      <c r="I8" s="13"/>
      <c r="J8" s="13"/>
      <c r="K8" s="13"/>
      <c r="L8" s="13"/>
      <c r="M8" s="13"/>
      <c r="N8" s="13"/>
      <c r="O8" s="13"/>
    </row>
    <row r="9" spans="1:15" x14ac:dyDescent="0.25">
      <c r="A9" s="1" t="s">
        <v>10</v>
      </c>
      <c r="B9" s="13"/>
      <c r="C9" s="13"/>
      <c r="D9" s="13"/>
      <c r="E9" s="13"/>
      <c r="F9" s="13"/>
      <c r="G9" s="13"/>
      <c r="H9" s="13"/>
      <c r="I9" s="13"/>
      <c r="J9" s="13"/>
      <c r="K9" s="13"/>
      <c r="L9" s="13"/>
      <c r="M9" s="13"/>
      <c r="N9" s="13"/>
      <c r="O9" s="13"/>
    </row>
    <row r="10" spans="1:15" x14ac:dyDescent="0.25">
      <c r="A10" s="1" t="str">
        <f>PARTS!B2</f>
        <v>Bronze Gear</v>
      </c>
      <c r="B10" s="13"/>
      <c r="C10" s="13"/>
      <c r="D10" s="13"/>
      <c r="E10" s="13">
        <v>2</v>
      </c>
      <c r="F10" s="13"/>
      <c r="G10" s="13"/>
      <c r="H10" s="13"/>
      <c r="I10" s="13"/>
      <c r="J10" s="13"/>
      <c r="K10" s="13"/>
      <c r="L10" s="13"/>
      <c r="M10" s="13"/>
      <c r="N10" s="13"/>
      <c r="O10" s="13"/>
    </row>
    <row r="11" spans="1:15" x14ac:dyDescent="0.25">
      <c r="A11" s="1" t="str">
        <f>PARTS!C2</f>
        <v>Copper Tube</v>
      </c>
      <c r="B11" s="13">
        <v>1</v>
      </c>
      <c r="C11" s="13"/>
      <c r="D11" s="13"/>
      <c r="E11" s="13"/>
      <c r="F11" s="13"/>
      <c r="G11" s="13"/>
      <c r="H11" s="13"/>
      <c r="I11" s="13"/>
      <c r="J11" s="13"/>
      <c r="K11" s="13"/>
      <c r="L11" s="13"/>
      <c r="M11" s="13"/>
      <c r="N11" s="13"/>
      <c r="O11" s="13"/>
    </row>
    <row r="12" spans="1:15" x14ac:dyDescent="0.25">
      <c r="A12" s="1" t="str">
        <f>PARTS!D2</f>
        <v>Air Tank</v>
      </c>
      <c r="B12" s="13">
        <v>3</v>
      </c>
      <c r="C12" s="13"/>
      <c r="D12" s="13"/>
      <c r="E12" s="13"/>
      <c r="F12" s="13"/>
      <c r="G12" s="13"/>
      <c r="H12" s="13"/>
      <c r="I12" s="13"/>
      <c r="J12" s="13"/>
      <c r="K12" s="13"/>
      <c r="L12" s="13"/>
      <c r="M12" s="13"/>
      <c r="N12" s="13"/>
      <c r="O12" s="13"/>
    </row>
    <row r="13" spans="1:15" x14ac:dyDescent="0.25">
      <c r="A13" s="1" t="str">
        <f>PARTS!E2</f>
        <v>Dial</v>
      </c>
      <c r="B13" s="13">
        <v>1</v>
      </c>
      <c r="C13" s="13"/>
      <c r="D13" s="13"/>
      <c r="E13" s="13"/>
      <c r="F13" s="13"/>
      <c r="G13" s="13"/>
      <c r="H13" s="13">
        <v>1</v>
      </c>
      <c r="I13" s="13"/>
      <c r="J13" s="13"/>
      <c r="K13" s="13"/>
      <c r="L13" s="13"/>
      <c r="M13" s="13">
        <v>1</v>
      </c>
      <c r="N13" s="13"/>
      <c r="O13" s="13"/>
    </row>
    <row r="14" spans="1:15" x14ac:dyDescent="0.25">
      <c r="A14" s="1" t="str">
        <f>PARTS!F2</f>
        <v>Steel Blade</v>
      </c>
      <c r="B14" s="13"/>
      <c r="C14" s="13"/>
      <c r="D14" s="13"/>
      <c r="E14" s="13"/>
      <c r="F14" s="13"/>
      <c r="G14" s="13">
        <v>2</v>
      </c>
      <c r="H14" s="13"/>
      <c r="I14" s="13"/>
      <c r="J14" s="13"/>
      <c r="K14" s="13"/>
      <c r="L14" s="13"/>
      <c r="M14" s="13"/>
      <c r="N14" s="13"/>
      <c r="O14" s="13"/>
    </row>
    <row r="15" spans="1:15" x14ac:dyDescent="0.25">
      <c r="A15" s="1" t="str">
        <f>PARTS!G2</f>
        <v>Silver Blade</v>
      </c>
      <c r="B15" s="13"/>
      <c r="C15" s="13"/>
      <c r="D15" s="13"/>
      <c r="E15" s="13"/>
      <c r="F15" s="13">
        <v>2</v>
      </c>
      <c r="G15" s="13"/>
      <c r="H15" s="13"/>
      <c r="I15" s="13"/>
      <c r="J15" s="13"/>
      <c r="K15" s="13"/>
      <c r="L15" s="13"/>
      <c r="M15" s="13"/>
      <c r="N15" s="13"/>
      <c r="O15" s="13"/>
    </row>
    <row r="16" spans="1:15" x14ac:dyDescent="0.25">
      <c r="A16" s="1" t="str">
        <f>PARTS!H2</f>
        <v>Handle</v>
      </c>
      <c r="B16" s="13"/>
      <c r="C16" s="13"/>
      <c r="D16" s="13"/>
      <c r="E16" s="13">
        <v>1</v>
      </c>
      <c r="F16" s="13"/>
      <c r="G16" s="13"/>
      <c r="H16" s="13"/>
      <c r="I16" s="13"/>
      <c r="J16" s="13"/>
      <c r="K16" s="13"/>
      <c r="L16" s="13"/>
      <c r="M16" s="13"/>
      <c r="N16" s="13"/>
      <c r="O16" s="13"/>
    </row>
    <row r="17" spans="1:15" x14ac:dyDescent="0.25">
      <c r="A17" s="1" t="str">
        <f>PARTS!I2</f>
        <v>Silk Stone</v>
      </c>
      <c r="B17" s="13"/>
      <c r="C17" s="13"/>
      <c r="D17" s="13"/>
      <c r="E17" s="13"/>
      <c r="F17" s="13">
        <v>1</v>
      </c>
      <c r="G17" s="13"/>
      <c r="H17" s="13"/>
      <c r="I17" s="13">
        <v>1</v>
      </c>
      <c r="J17" s="13"/>
      <c r="K17" s="13"/>
      <c r="L17" s="13"/>
      <c r="M17" s="13"/>
      <c r="N17" s="13"/>
      <c r="O17" s="13"/>
    </row>
    <row r="18" spans="1:15" x14ac:dyDescent="0.25">
      <c r="A18" s="1" t="str">
        <f>PARTS!J2</f>
        <v>Cartriages</v>
      </c>
      <c r="B18" s="13"/>
      <c r="C18" s="13"/>
      <c r="D18" s="13"/>
      <c r="E18" s="13"/>
      <c r="F18" s="13">
        <v>1</v>
      </c>
      <c r="G18" s="13"/>
      <c r="H18" s="13"/>
      <c r="I18" s="13"/>
      <c r="J18" s="13">
        <v>1</v>
      </c>
      <c r="K18" s="13"/>
      <c r="L18" s="13"/>
      <c r="M18" s="13">
        <v>1</v>
      </c>
      <c r="N18" s="13"/>
      <c r="O18" s="13"/>
    </row>
    <row r="19" spans="1:15" x14ac:dyDescent="0.25">
      <c r="A19" s="1" t="str">
        <f>PARTS!K2</f>
        <v>Simple Padding</v>
      </c>
      <c r="B19" s="13"/>
      <c r="C19" s="13"/>
      <c r="D19" s="13">
        <v>1</v>
      </c>
      <c r="E19" s="13"/>
      <c r="F19" s="13"/>
      <c r="G19" s="13"/>
      <c r="H19" s="13"/>
      <c r="I19" s="13"/>
      <c r="J19" s="13"/>
      <c r="K19" s="13">
        <v>2</v>
      </c>
      <c r="L19" s="13"/>
      <c r="M19" s="13"/>
      <c r="N19" s="13"/>
      <c r="O19" s="13"/>
    </row>
    <row r="20" spans="1:15" x14ac:dyDescent="0.25">
      <c r="A20" s="1" t="str">
        <f>PARTS!L2</f>
        <v>Leather Padding</v>
      </c>
      <c r="B20" s="13"/>
      <c r="C20" s="13"/>
      <c r="D20" s="13">
        <v>1</v>
      </c>
      <c r="E20" s="13"/>
      <c r="F20" s="13"/>
      <c r="G20" s="13"/>
      <c r="H20" s="13"/>
      <c r="I20" s="13"/>
      <c r="J20" s="13"/>
      <c r="K20" s="13"/>
      <c r="L20" s="13">
        <v>2</v>
      </c>
      <c r="M20" s="13"/>
      <c r="N20" s="13"/>
      <c r="O20" s="13"/>
    </row>
    <row r="21" spans="1:15" x14ac:dyDescent="0.25">
      <c r="A21" s="1" t="str">
        <f>PARTS!M2</f>
        <v>Adorned Padding</v>
      </c>
      <c r="B21" s="13"/>
      <c r="C21" s="13">
        <v>1</v>
      </c>
      <c r="D21" s="13"/>
      <c r="E21" s="13"/>
      <c r="F21" s="13">
        <v>2</v>
      </c>
      <c r="G21" s="13"/>
      <c r="H21" s="13"/>
      <c r="I21" s="13">
        <v>1</v>
      </c>
      <c r="J21" s="13"/>
      <c r="K21" s="13"/>
      <c r="L21" s="13"/>
      <c r="M21" s="13"/>
      <c r="N21" s="13"/>
      <c r="O21" s="13"/>
    </row>
    <row r="22" spans="1:15" x14ac:dyDescent="0.25">
      <c r="A22" s="1" t="str">
        <f>PARTS!N2</f>
        <v>Wool Sheet</v>
      </c>
      <c r="B22" s="13"/>
      <c r="C22" s="13"/>
      <c r="D22" s="13"/>
      <c r="E22" s="13"/>
      <c r="F22" s="13"/>
      <c r="G22" s="13"/>
      <c r="H22" s="13"/>
      <c r="I22" s="13"/>
      <c r="J22" s="13"/>
      <c r="K22" s="13">
        <v>1</v>
      </c>
      <c r="L22" s="13"/>
      <c r="M22" s="13"/>
      <c r="N22" s="13"/>
      <c r="O22" s="13"/>
    </row>
    <row r="23" spans="1:15" x14ac:dyDescent="0.25">
      <c r="A23" s="1" t="str">
        <f>PARTS!O2</f>
        <v>Copper Plates</v>
      </c>
      <c r="B23" s="13">
        <v>2</v>
      </c>
      <c r="C23" s="13"/>
      <c r="D23" s="13"/>
      <c r="E23" s="13"/>
      <c r="F23" s="13"/>
      <c r="G23" s="13"/>
      <c r="H23" s="13"/>
      <c r="I23" s="13"/>
      <c r="J23" s="13"/>
      <c r="K23" s="13"/>
      <c r="L23" s="13"/>
      <c r="M23" s="13"/>
      <c r="N23" s="13"/>
      <c r="O23" s="13"/>
    </row>
    <row r="24" spans="1:15" x14ac:dyDescent="0.25">
      <c r="A24" s="1"/>
    </row>
    <row r="25" spans="1:15" x14ac:dyDescent="0.25">
      <c r="A25" s="1"/>
    </row>
    <row r="26" spans="1:15" x14ac:dyDescent="0.25">
      <c r="A26" s="1"/>
    </row>
    <row r="27" spans="1:15" x14ac:dyDescent="0.25">
      <c r="A27" s="1"/>
    </row>
  </sheetData>
  <mergeCells count="1">
    <mergeCell ref="B1:M1"/>
  </mergeCells>
  <conditionalFormatting sqref="B4:M4">
    <cfRule type="colorScale" priority="3">
      <colorScale>
        <cfvo type="min"/>
        <cfvo type="percentile" val="50"/>
        <cfvo type="max"/>
        <color rgb="FF63BE7B"/>
        <color rgb="FFFFEB84"/>
        <color rgb="FFF8696B"/>
      </colorScale>
    </cfRule>
  </conditionalFormatting>
  <conditionalFormatting sqref="B3:M3">
    <cfRule type="colorScale" priority="2">
      <colorScale>
        <cfvo type="min"/>
        <cfvo type="percentile" val="50"/>
        <cfvo type="max"/>
        <color rgb="FF63BE7B"/>
        <color rgb="FFFFEB84"/>
        <color rgb="FFF8696B"/>
      </colorScale>
    </cfRule>
  </conditionalFormatting>
  <conditionalFormatting sqref="B10:M23">
    <cfRule type="cellIs" dxfId="2" priority="1" operator="greaterThan">
      <formula>0</formula>
    </cfRule>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B4E909-183B-48C6-AECC-C39E53440569}">
  <dimension ref="A1:P34"/>
  <sheetViews>
    <sheetView workbookViewId="0">
      <selection activeCell="L27" sqref="L27"/>
    </sheetView>
  </sheetViews>
  <sheetFormatPr defaultRowHeight="15" x14ac:dyDescent="0.25"/>
  <cols>
    <col min="1" max="1" width="17.7109375" customWidth="1"/>
  </cols>
  <sheetData>
    <row r="1" spans="1:16" x14ac:dyDescent="0.25">
      <c r="B1" s="27" t="s">
        <v>10</v>
      </c>
      <c r="C1" s="27"/>
      <c r="D1" s="27"/>
      <c r="E1" s="27"/>
      <c r="F1" s="27"/>
      <c r="G1" s="27"/>
      <c r="H1" s="27"/>
      <c r="I1" s="27"/>
      <c r="J1" s="27"/>
      <c r="K1" s="27"/>
      <c r="L1" s="27"/>
      <c r="M1" s="27"/>
      <c r="N1" s="27"/>
      <c r="O1" s="27"/>
    </row>
    <row r="2" spans="1:16" ht="30" x14ac:dyDescent="0.25">
      <c r="B2" s="3" t="s">
        <v>13</v>
      </c>
      <c r="C2" s="3" t="s">
        <v>22</v>
      </c>
      <c r="D2" s="3" t="s">
        <v>36</v>
      </c>
      <c r="E2" s="3" t="s">
        <v>37</v>
      </c>
      <c r="F2" s="3" t="s">
        <v>41</v>
      </c>
      <c r="G2" s="3" t="s">
        <v>42</v>
      </c>
      <c r="H2" s="3" t="s">
        <v>38</v>
      </c>
      <c r="I2" s="3" t="s">
        <v>43</v>
      </c>
      <c r="J2" s="3" t="s">
        <v>53</v>
      </c>
      <c r="K2" s="3" t="s">
        <v>55</v>
      </c>
      <c r="L2" s="3" t="s">
        <v>39</v>
      </c>
      <c r="M2" s="3" t="s">
        <v>40</v>
      </c>
      <c r="N2" s="3" t="s">
        <v>56</v>
      </c>
      <c r="O2" s="3" t="s">
        <v>57</v>
      </c>
    </row>
    <row r="3" spans="1:16" x14ac:dyDescent="0.25">
      <c r="A3" s="11" t="s">
        <v>0</v>
      </c>
      <c r="B3" s="6">
        <f>SUMPRODUCT(REF!B3:Z3,REF!B10:Z10)</f>
        <v>8</v>
      </c>
      <c r="C3" s="6">
        <f>SUMPRODUCT(REF!B3:Z3,REF!B11:Z11)</f>
        <v>4</v>
      </c>
      <c r="D3" s="6">
        <f>SUMPRODUCT(REF!B3:Z3,REF!B12:Z12)</f>
        <v>12</v>
      </c>
      <c r="E3" s="6">
        <f>SUMPRODUCT(REF!B3:Z3,REF!B13:Z13)</f>
        <v>14</v>
      </c>
      <c r="F3" s="6">
        <f>SUMPRODUCT(REF!B3:Z3,REF!B14:Z14)</f>
        <v>8</v>
      </c>
      <c r="G3" s="6">
        <f>SUMPRODUCT(REF!B3:Z3,REF!B15:Z15)</f>
        <v>8</v>
      </c>
      <c r="H3" s="6">
        <f>SUMPRODUCT(REF!B3:Z3,REF!B16:Z16)</f>
        <v>4</v>
      </c>
      <c r="I3" s="5">
        <f>SUMPRODUCT(REF!B3:Z3,REF!B17:Z17)</f>
        <v>20</v>
      </c>
      <c r="J3" s="5">
        <f>SUMPRODUCT(REF!B3:Z3,REF!B18:Z18)</f>
        <v>10</v>
      </c>
      <c r="K3" s="5">
        <f>SUMPRODUCT(REF!B3:Z3,REF!B19:Z19)</f>
        <v>6</v>
      </c>
      <c r="L3" s="5">
        <f>SUMPRODUCT(REF!B3:Z3,REF!B20:Z20)</f>
        <v>6</v>
      </c>
      <c r="M3" s="5">
        <f>SUMPRODUCT(REF!B3:Z3,REF!B21:Z21)</f>
        <v>26</v>
      </c>
      <c r="N3" s="5">
        <f>SUMPRODUCT(REF!B3:Z3,REF!B22:Z22)</f>
        <v>2</v>
      </c>
      <c r="O3" s="5">
        <f>SUMPRODUCT(REF!B3:Z3,REF!B23:Z23)</f>
        <v>8</v>
      </c>
    </row>
    <row r="4" spans="1:16" x14ac:dyDescent="0.25">
      <c r="A4" s="11" t="s">
        <v>1</v>
      </c>
      <c r="B4" s="6">
        <v>0</v>
      </c>
      <c r="C4" s="6">
        <v>0</v>
      </c>
      <c r="D4" s="6">
        <v>0</v>
      </c>
      <c r="E4" s="6">
        <v>0</v>
      </c>
      <c r="F4" s="6">
        <v>2</v>
      </c>
      <c r="G4" s="6">
        <v>2</v>
      </c>
      <c r="H4" s="6">
        <v>2</v>
      </c>
      <c r="I4" s="6">
        <v>4</v>
      </c>
      <c r="J4" s="6">
        <v>2</v>
      </c>
      <c r="K4" s="6">
        <v>0</v>
      </c>
      <c r="L4" s="6">
        <v>2</v>
      </c>
      <c r="M4" s="6">
        <v>4</v>
      </c>
      <c r="N4" s="6">
        <v>0</v>
      </c>
      <c r="O4" s="6">
        <v>0</v>
      </c>
    </row>
    <row r="5" spans="1:16" x14ac:dyDescent="0.25">
      <c r="A5" s="11" t="s">
        <v>2</v>
      </c>
      <c r="B5" s="6">
        <f t="shared" ref="B5:H5" si="0">B4/1+B3</f>
        <v>8</v>
      </c>
      <c r="C5" s="6">
        <f t="shared" si="0"/>
        <v>4</v>
      </c>
      <c r="D5" s="6">
        <f t="shared" si="0"/>
        <v>12</v>
      </c>
      <c r="E5" s="6">
        <f t="shared" si="0"/>
        <v>14</v>
      </c>
      <c r="F5" s="6">
        <f t="shared" si="0"/>
        <v>10</v>
      </c>
      <c r="G5" s="6">
        <f t="shared" si="0"/>
        <v>10</v>
      </c>
      <c r="H5" s="6">
        <f t="shared" si="0"/>
        <v>6</v>
      </c>
      <c r="I5" s="6">
        <f t="shared" ref="I5:O5" si="1">I4/1+I3</f>
        <v>24</v>
      </c>
      <c r="J5" s="6">
        <f t="shared" si="1"/>
        <v>12</v>
      </c>
      <c r="K5" s="6">
        <f t="shared" si="1"/>
        <v>6</v>
      </c>
      <c r="L5" s="6">
        <f t="shared" si="1"/>
        <v>8</v>
      </c>
      <c r="M5" s="6">
        <f t="shared" si="1"/>
        <v>30</v>
      </c>
      <c r="N5" s="6">
        <f t="shared" si="1"/>
        <v>2</v>
      </c>
      <c r="O5" s="6">
        <f t="shared" si="1"/>
        <v>8</v>
      </c>
    </row>
    <row r="6" spans="1:16" x14ac:dyDescent="0.25">
      <c r="A6" s="11" t="s">
        <v>3</v>
      </c>
      <c r="B6" s="6">
        <f t="shared" ref="B6:H6" si="2">B4/10 + B3</f>
        <v>8</v>
      </c>
      <c r="C6" s="6">
        <f t="shared" si="2"/>
        <v>4</v>
      </c>
      <c r="D6" s="6">
        <f t="shared" si="2"/>
        <v>12</v>
      </c>
      <c r="E6" s="6">
        <f t="shared" si="2"/>
        <v>14</v>
      </c>
      <c r="F6" s="6">
        <f t="shared" si="2"/>
        <v>8.1999999999999993</v>
      </c>
      <c r="G6" s="6">
        <f t="shared" si="2"/>
        <v>8.1999999999999993</v>
      </c>
      <c r="H6" s="6">
        <f t="shared" si="2"/>
        <v>4.2</v>
      </c>
      <c r="I6" s="6">
        <f t="shared" ref="I6:O6" si="3">I4/10 + I3</f>
        <v>20.399999999999999</v>
      </c>
      <c r="J6" s="6">
        <f t="shared" si="3"/>
        <v>10.199999999999999</v>
      </c>
      <c r="K6" s="6">
        <f t="shared" si="3"/>
        <v>6</v>
      </c>
      <c r="L6" s="6">
        <f t="shared" si="3"/>
        <v>6.2</v>
      </c>
      <c r="M6" s="6">
        <f t="shared" si="3"/>
        <v>26.4</v>
      </c>
      <c r="N6" s="6">
        <f t="shared" si="3"/>
        <v>2</v>
      </c>
      <c r="O6" s="6">
        <f t="shared" si="3"/>
        <v>8</v>
      </c>
    </row>
    <row r="7" spans="1:16" x14ac:dyDescent="0.25">
      <c r="A7" s="11" t="s">
        <v>4</v>
      </c>
      <c r="B7" s="6">
        <f t="shared" ref="B7:H7" si="4">B4/100 + B3</f>
        <v>8</v>
      </c>
      <c r="C7" s="6">
        <f t="shared" si="4"/>
        <v>4</v>
      </c>
      <c r="D7" s="6">
        <f t="shared" si="4"/>
        <v>12</v>
      </c>
      <c r="E7" s="6">
        <f t="shared" si="4"/>
        <v>14</v>
      </c>
      <c r="F7" s="6">
        <f t="shared" si="4"/>
        <v>8.02</v>
      </c>
      <c r="G7" s="6">
        <f t="shared" si="4"/>
        <v>8.02</v>
      </c>
      <c r="H7" s="6">
        <f t="shared" si="4"/>
        <v>4.0199999999999996</v>
      </c>
      <c r="I7" s="6">
        <f t="shared" ref="I7:O7" si="5">I4/100 + I3</f>
        <v>20.04</v>
      </c>
      <c r="J7" s="6">
        <f t="shared" si="5"/>
        <v>10.02</v>
      </c>
      <c r="K7" s="6">
        <f t="shared" si="5"/>
        <v>6</v>
      </c>
      <c r="L7" s="6">
        <f t="shared" si="5"/>
        <v>6.02</v>
      </c>
      <c r="M7" s="6">
        <f t="shared" si="5"/>
        <v>26.04</v>
      </c>
      <c r="N7" s="6">
        <f t="shared" si="5"/>
        <v>2</v>
      </c>
      <c r="O7" s="6">
        <f t="shared" si="5"/>
        <v>8</v>
      </c>
    </row>
    <row r="8" spans="1:16" x14ac:dyDescent="0.25">
      <c r="B8" s="5"/>
      <c r="C8" s="5"/>
      <c r="D8" s="5"/>
      <c r="E8" s="5"/>
      <c r="F8" s="5"/>
      <c r="G8" s="5"/>
      <c r="H8" s="5"/>
      <c r="I8" s="5"/>
      <c r="J8" s="5"/>
      <c r="K8" s="5"/>
      <c r="L8" s="5"/>
      <c r="M8" s="5"/>
      <c r="N8" s="5"/>
      <c r="O8" s="5"/>
      <c r="P8" s="5"/>
    </row>
    <row r="9" spans="1:16" x14ac:dyDescent="0.25">
      <c r="A9" s="1" t="str">
        <f>PROD!B1</f>
        <v>BLUNT WEAPONS</v>
      </c>
      <c r="B9" s="5"/>
      <c r="C9" s="5"/>
      <c r="D9" s="5"/>
      <c r="E9" s="5"/>
      <c r="F9" s="5"/>
      <c r="G9" s="5"/>
      <c r="H9" s="5"/>
      <c r="I9" s="5"/>
      <c r="J9" s="5"/>
      <c r="K9" s="5"/>
      <c r="L9" s="5"/>
      <c r="M9" s="5"/>
      <c r="N9" s="5"/>
      <c r="O9" s="5"/>
      <c r="P9" s="5"/>
    </row>
    <row r="10" spans="1:16" x14ac:dyDescent="0.25">
      <c r="A10" s="1" t="str">
        <f>PROD!B2</f>
        <v>Slum Slugger</v>
      </c>
      <c r="B10" s="5">
        <v>1</v>
      </c>
      <c r="C10" s="5">
        <v>2</v>
      </c>
      <c r="D10" s="5"/>
      <c r="E10" s="5"/>
      <c r="F10" s="5"/>
      <c r="G10" s="5"/>
      <c r="H10" s="5"/>
      <c r="I10" s="5"/>
      <c r="J10" s="5"/>
      <c r="K10" s="5"/>
      <c r="L10" s="5"/>
      <c r="M10" s="5"/>
      <c r="N10" s="5"/>
      <c r="O10" s="5"/>
      <c r="P10" s="5"/>
    </row>
    <row r="11" spans="1:16" x14ac:dyDescent="0.25">
      <c r="A11" s="1" t="str">
        <f>PROD!C2</f>
        <v>The Knockout</v>
      </c>
      <c r="B11" s="5"/>
      <c r="C11" s="5">
        <v>2</v>
      </c>
      <c r="D11" s="5">
        <v>1</v>
      </c>
      <c r="E11" s="5"/>
      <c r="F11" s="5"/>
      <c r="G11" s="5"/>
      <c r="H11" s="5"/>
      <c r="I11" s="5"/>
      <c r="J11" s="5"/>
      <c r="K11" s="5"/>
      <c r="L11" s="5"/>
      <c r="M11" s="5"/>
      <c r="N11" s="5"/>
      <c r="O11" s="5"/>
      <c r="P11" s="5"/>
    </row>
    <row r="12" spans="1:16" x14ac:dyDescent="0.25">
      <c r="A12" s="1" t="str">
        <f>PROD!D2</f>
        <v>The Reaper</v>
      </c>
      <c r="B12" s="5"/>
      <c r="C12" s="5">
        <v>2</v>
      </c>
      <c r="D12" s="5"/>
      <c r="E12" s="5"/>
      <c r="F12" s="5">
        <v>1</v>
      </c>
      <c r="G12" s="5">
        <v>2</v>
      </c>
      <c r="H12" s="5"/>
      <c r="I12" s="5"/>
      <c r="J12" s="5"/>
      <c r="K12" s="5"/>
      <c r="L12" s="5"/>
      <c r="M12" s="5"/>
      <c r="N12" s="5"/>
      <c r="O12" s="5"/>
      <c r="P12" s="5"/>
    </row>
    <row r="13" spans="1:16" x14ac:dyDescent="0.25">
      <c r="A13" s="1" t="str">
        <f>PROD!E2</f>
        <v>The Deliverer</v>
      </c>
      <c r="B13" s="5"/>
      <c r="C13" s="5">
        <v>1</v>
      </c>
      <c r="D13" s="5"/>
      <c r="E13" s="5"/>
      <c r="F13" s="5"/>
      <c r="G13" s="5">
        <v>3</v>
      </c>
      <c r="H13" s="5"/>
      <c r="I13" s="5">
        <v>1</v>
      </c>
      <c r="J13" s="5"/>
      <c r="K13" s="5"/>
      <c r="L13" s="5"/>
      <c r="M13" s="5"/>
      <c r="N13" s="5"/>
      <c r="O13" s="5"/>
      <c r="P13" s="5"/>
    </row>
    <row r="14" spans="1:16" x14ac:dyDescent="0.25">
      <c r="A14" s="1" t="str">
        <f>PROD!F2</f>
        <v>The Classic</v>
      </c>
      <c r="B14" s="5">
        <v>1</v>
      </c>
      <c r="C14" s="5">
        <v>1</v>
      </c>
      <c r="D14" s="5"/>
      <c r="E14" s="5"/>
      <c r="F14" s="5"/>
      <c r="G14" s="5"/>
      <c r="H14" s="5"/>
      <c r="I14" s="5"/>
      <c r="J14" s="5"/>
      <c r="K14" s="5"/>
      <c r="L14" s="5"/>
      <c r="M14" s="5"/>
      <c r="N14" s="5"/>
      <c r="O14" s="5"/>
      <c r="P14" s="5"/>
    </row>
    <row r="15" spans="1:16" x14ac:dyDescent="0.25">
      <c r="A15" s="1" t="str">
        <f>PROD!G2</f>
        <v>Meaty Right Hook</v>
      </c>
      <c r="B15" s="5"/>
      <c r="C15" s="5"/>
      <c r="D15" s="5"/>
      <c r="E15" s="5"/>
      <c r="F15" s="5"/>
      <c r="G15" s="5"/>
      <c r="H15" s="5"/>
      <c r="I15" s="5"/>
      <c r="J15" s="5"/>
      <c r="K15" s="5"/>
      <c r="L15" s="5">
        <v>1</v>
      </c>
      <c r="M15" s="5"/>
      <c r="N15" s="5"/>
      <c r="O15" s="5">
        <v>1</v>
      </c>
      <c r="P15" s="5"/>
    </row>
    <row r="16" spans="1:16" x14ac:dyDescent="0.25">
      <c r="A16" s="1" t="str">
        <f>PROD!H2</f>
        <v>Industrial Gauntlet</v>
      </c>
      <c r="B16" s="5"/>
      <c r="C16" s="5"/>
      <c r="D16" s="5"/>
      <c r="E16" s="5"/>
      <c r="F16" s="5"/>
      <c r="G16" s="5"/>
      <c r="H16" s="5"/>
      <c r="I16" s="5"/>
      <c r="J16" s="5"/>
      <c r="K16" s="5"/>
      <c r="L16" s="5">
        <v>2</v>
      </c>
      <c r="M16" s="5"/>
      <c r="N16" s="5"/>
      <c r="O16" s="5">
        <v>1</v>
      </c>
      <c r="P16" s="5"/>
    </row>
    <row r="17" spans="1:16" x14ac:dyDescent="0.25">
      <c r="A17" s="1" t="str">
        <f>PROD!I2</f>
        <v>A Silky Touch</v>
      </c>
      <c r="B17" s="5"/>
      <c r="C17" s="5"/>
      <c r="D17" s="5"/>
      <c r="E17" s="5"/>
      <c r="F17" s="5"/>
      <c r="G17" s="5">
        <v>1</v>
      </c>
      <c r="H17" s="5"/>
      <c r="I17" s="5">
        <v>2</v>
      </c>
      <c r="J17" s="5"/>
      <c r="K17" s="5"/>
      <c r="L17" s="5"/>
      <c r="M17" s="5"/>
      <c r="N17" s="5"/>
      <c r="O17" s="5"/>
      <c r="P17" s="5"/>
    </row>
    <row r="18" spans="1:16" x14ac:dyDescent="0.25">
      <c r="A18" s="1" t="str">
        <f>PROD!J2</f>
        <v>Short Dagger</v>
      </c>
      <c r="B18" s="5"/>
      <c r="C18" s="5"/>
      <c r="D18" s="5"/>
      <c r="E18" s="5"/>
      <c r="F18" s="5">
        <v>1</v>
      </c>
      <c r="G18" s="5"/>
      <c r="H18" s="5">
        <v>1</v>
      </c>
      <c r="I18" s="5"/>
      <c r="J18" s="5"/>
      <c r="K18" s="5"/>
      <c r="L18" s="5"/>
      <c r="M18" s="5"/>
      <c r="N18" s="5"/>
      <c r="O18" s="5"/>
      <c r="P18" s="5"/>
    </row>
    <row r="19" spans="1:16" x14ac:dyDescent="0.25">
      <c r="A19" s="1" t="str">
        <f>PROD!K2</f>
        <v>Regal Dagger</v>
      </c>
      <c r="B19" s="5"/>
      <c r="C19" s="5"/>
      <c r="D19" s="5"/>
      <c r="E19" s="5"/>
      <c r="F19" s="5"/>
      <c r="G19" s="5">
        <v>1</v>
      </c>
      <c r="H19" s="5">
        <v>1</v>
      </c>
      <c r="I19" s="5"/>
      <c r="J19" s="5"/>
      <c r="K19" s="5"/>
      <c r="L19" s="5">
        <v>1</v>
      </c>
      <c r="M19" s="5"/>
      <c r="N19" s="5"/>
      <c r="O19" s="5"/>
      <c r="P19" s="5"/>
    </row>
    <row r="20" spans="1:16" x14ac:dyDescent="0.25">
      <c r="A20" s="1" t="str">
        <f>PROD!L2</f>
        <v>Sword Cane</v>
      </c>
      <c r="B20" s="5"/>
      <c r="C20" s="5"/>
      <c r="D20" s="5"/>
      <c r="E20" s="5"/>
      <c r="F20" s="5">
        <v>1</v>
      </c>
      <c r="G20" s="5"/>
      <c r="H20" s="5">
        <v>1</v>
      </c>
      <c r="I20" s="5"/>
      <c r="J20" s="5"/>
      <c r="K20" s="5"/>
      <c r="L20" s="5">
        <v>2</v>
      </c>
      <c r="M20" s="5"/>
      <c r="N20" s="5"/>
      <c r="O20" s="5"/>
      <c r="P20" s="5"/>
    </row>
    <row r="21" spans="1:16" x14ac:dyDescent="0.25">
      <c r="A21" s="1" t="str">
        <f>PROD!M2</f>
        <v>Eloquent Blade</v>
      </c>
      <c r="B21" s="5"/>
      <c r="C21" s="5"/>
      <c r="D21" s="5"/>
      <c r="E21" s="5"/>
      <c r="F21" s="5"/>
      <c r="G21" s="5">
        <v>1</v>
      </c>
      <c r="H21" s="5">
        <v>1</v>
      </c>
      <c r="I21" s="5">
        <v>2</v>
      </c>
      <c r="J21" s="5"/>
      <c r="K21" s="5"/>
      <c r="L21" s="5"/>
      <c r="M21" s="5"/>
      <c r="N21" s="5"/>
      <c r="O21" s="5"/>
      <c r="P21" s="5"/>
    </row>
    <row r="22" spans="1:16" x14ac:dyDescent="0.25">
      <c r="A22" s="1" t="str">
        <f>PROD!N2</f>
        <v>The Loudmouth</v>
      </c>
      <c r="B22" s="5">
        <v>1</v>
      </c>
      <c r="C22" s="5">
        <v>2</v>
      </c>
      <c r="D22" s="5"/>
      <c r="E22" s="5"/>
      <c r="F22" s="5"/>
      <c r="G22" s="5"/>
      <c r="H22" s="5"/>
      <c r="I22" s="5"/>
      <c r="J22" s="5">
        <v>1</v>
      </c>
      <c r="K22" s="5"/>
      <c r="L22" s="5"/>
      <c r="M22" s="5"/>
      <c r="N22" s="5"/>
      <c r="O22" s="5"/>
      <c r="P22" s="5"/>
    </row>
    <row r="23" spans="1:16" x14ac:dyDescent="0.25">
      <c r="A23" s="1" t="str">
        <f>PROD!O2</f>
        <v>Blunder or Bust</v>
      </c>
      <c r="B23" s="5">
        <v>1</v>
      </c>
      <c r="C23" s="5">
        <v>1</v>
      </c>
      <c r="D23" s="5"/>
      <c r="E23" s="5">
        <v>1</v>
      </c>
      <c r="F23" s="5"/>
      <c r="G23" s="5"/>
      <c r="H23" s="5"/>
      <c r="I23" s="5"/>
      <c r="J23" s="5">
        <v>1</v>
      </c>
      <c r="K23" s="5"/>
      <c r="L23" s="5"/>
      <c r="M23" s="5"/>
      <c r="N23" s="5"/>
      <c r="O23" s="5"/>
      <c r="P23" s="5"/>
    </row>
    <row r="24" spans="1:16" x14ac:dyDescent="0.25">
      <c r="A24" s="1" t="str">
        <f>PROD!P2</f>
        <v>Heavy Pressure</v>
      </c>
      <c r="B24" s="5">
        <v>1</v>
      </c>
      <c r="C24" s="5">
        <v>1</v>
      </c>
      <c r="D24" s="5">
        <v>2</v>
      </c>
      <c r="E24" s="5">
        <v>1</v>
      </c>
      <c r="F24" s="5"/>
      <c r="G24" s="5"/>
      <c r="H24" s="5"/>
      <c r="I24" s="5"/>
      <c r="J24" s="5"/>
      <c r="K24" s="5"/>
      <c r="L24" s="5"/>
      <c r="M24" s="5"/>
      <c r="N24" s="5"/>
      <c r="O24" s="5"/>
      <c r="P24" s="5"/>
    </row>
    <row r="25" spans="1:16" x14ac:dyDescent="0.25">
      <c r="A25" s="1" t="str">
        <f>PROD!Q2</f>
        <v>The General</v>
      </c>
      <c r="B25" s="5">
        <v>1</v>
      </c>
      <c r="C25" s="5"/>
      <c r="D25" s="5"/>
      <c r="E25" s="5"/>
      <c r="F25" s="5"/>
      <c r="G25" s="5"/>
      <c r="H25" s="5"/>
      <c r="I25" s="5">
        <v>2</v>
      </c>
      <c r="J25" s="5">
        <v>2</v>
      </c>
      <c r="K25" s="5"/>
      <c r="L25" s="5"/>
      <c r="M25" s="5"/>
      <c r="N25" s="5"/>
      <c r="O25" s="5"/>
      <c r="P25" s="5"/>
    </row>
    <row r="26" spans="1:16" x14ac:dyDescent="0.25">
      <c r="A26" s="1" t="str">
        <f>PROD!R2</f>
        <v>The Workers Jacket</v>
      </c>
      <c r="B26" s="5"/>
      <c r="C26" s="5"/>
      <c r="D26" s="5"/>
      <c r="E26" s="5"/>
      <c r="F26" s="5"/>
      <c r="G26" s="5"/>
      <c r="H26" s="5"/>
      <c r="I26" s="5"/>
      <c r="J26" s="5"/>
      <c r="K26" s="5">
        <v>1</v>
      </c>
      <c r="L26" s="5"/>
      <c r="M26" s="5"/>
      <c r="N26" s="5">
        <v>2</v>
      </c>
      <c r="O26" s="5"/>
      <c r="P26" s="5"/>
    </row>
    <row r="27" spans="1:16" x14ac:dyDescent="0.25">
      <c r="A27" s="1" t="str">
        <f>PROD!S2</f>
        <v>Dressed For Success</v>
      </c>
      <c r="B27" s="5"/>
      <c r="C27" s="5"/>
      <c r="D27" s="5"/>
      <c r="E27" s="5"/>
      <c r="F27" s="5"/>
      <c r="G27" s="5"/>
      <c r="H27" s="5"/>
      <c r="I27" s="5"/>
      <c r="J27" s="5"/>
      <c r="K27" s="5"/>
      <c r="L27" s="5">
        <v>2</v>
      </c>
      <c r="M27" s="5"/>
      <c r="N27" s="5">
        <v>2</v>
      </c>
      <c r="O27" s="5"/>
      <c r="P27" s="5"/>
    </row>
    <row r="28" spans="1:16" x14ac:dyDescent="0.25">
      <c r="A28" s="1" t="str">
        <f>PROD!T2</f>
        <v>Copper Midus</v>
      </c>
      <c r="B28" s="5">
        <v>1</v>
      </c>
      <c r="C28" s="5"/>
      <c r="D28" s="5"/>
      <c r="E28" s="5"/>
      <c r="F28" s="5"/>
      <c r="G28" s="5"/>
      <c r="H28" s="5"/>
      <c r="I28" s="5"/>
      <c r="J28" s="5"/>
      <c r="K28" s="5"/>
      <c r="L28" s="5"/>
      <c r="M28" s="5"/>
      <c r="N28" s="5">
        <v>1</v>
      </c>
      <c r="O28" s="5">
        <v>2</v>
      </c>
      <c r="P28" s="5"/>
    </row>
    <row r="29" spans="1:16" x14ac:dyDescent="0.25">
      <c r="A29" s="1" t="str">
        <f>PROD!U2</f>
        <v>God Amoung Thugs</v>
      </c>
      <c r="B29" s="5">
        <v>2</v>
      </c>
      <c r="C29" s="5"/>
      <c r="D29" s="5"/>
      <c r="E29" s="5"/>
      <c r="F29" s="5"/>
      <c r="G29" s="5"/>
      <c r="H29" s="5"/>
      <c r="I29" s="5"/>
      <c r="J29" s="5"/>
      <c r="K29" s="5"/>
      <c r="L29" s="5"/>
      <c r="M29" s="5">
        <v>1</v>
      </c>
      <c r="N29" s="5">
        <v>1</v>
      </c>
      <c r="O29" s="5"/>
      <c r="P29" s="5"/>
    </row>
    <row r="30" spans="1:16" x14ac:dyDescent="0.25">
      <c r="B30" s="5"/>
      <c r="C30" s="5"/>
      <c r="D30" s="5"/>
      <c r="E30" s="5"/>
      <c r="F30" s="5"/>
      <c r="G30" s="5"/>
      <c r="H30" s="5"/>
      <c r="I30" s="5"/>
      <c r="J30" s="5"/>
      <c r="K30" s="5"/>
      <c r="L30" s="5"/>
      <c r="M30" s="5"/>
      <c r="N30" s="5"/>
      <c r="O30" s="5"/>
      <c r="P30" s="5"/>
    </row>
    <row r="31" spans="1:16" x14ac:dyDescent="0.25">
      <c r="B31" s="5"/>
      <c r="C31" s="5"/>
      <c r="D31" s="5"/>
      <c r="E31" s="5"/>
      <c r="F31" s="5"/>
      <c r="G31" s="5"/>
      <c r="H31" s="5"/>
      <c r="I31" s="5"/>
      <c r="J31" s="5"/>
      <c r="K31" s="5"/>
      <c r="L31" s="5"/>
      <c r="M31" s="5"/>
      <c r="N31" s="5"/>
      <c r="O31" s="5"/>
      <c r="P31" s="5"/>
    </row>
    <row r="32" spans="1:16" x14ac:dyDescent="0.25">
      <c r="B32" s="5"/>
      <c r="C32" s="5"/>
      <c r="D32" s="5"/>
      <c r="E32" s="5"/>
      <c r="F32" s="5"/>
      <c r="G32" s="5"/>
      <c r="H32" s="5"/>
      <c r="I32" s="5"/>
      <c r="J32" s="5"/>
      <c r="K32" s="5"/>
      <c r="L32" s="5"/>
      <c r="M32" s="5"/>
      <c r="N32" s="5"/>
      <c r="O32" s="5"/>
      <c r="P32" s="5"/>
    </row>
    <row r="33" spans="2:16" x14ac:dyDescent="0.25">
      <c r="B33" s="5"/>
      <c r="C33" s="5"/>
      <c r="D33" s="5"/>
      <c r="E33" s="5"/>
      <c r="F33" s="5"/>
      <c r="G33" s="5"/>
      <c r="H33" s="5"/>
      <c r="I33" s="5"/>
      <c r="J33" s="5"/>
      <c r="K33" s="5"/>
      <c r="L33" s="5"/>
      <c r="M33" s="5"/>
      <c r="N33" s="5"/>
      <c r="O33" s="5"/>
      <c r="P33" s="5"/>
    </row>
    <row r="34" spans="2:16" x14ac:dyDescent="0.25">
      <c r="B34" s="5"/>
      <c r="C34" s="5"/>
      <c r="D34" s="5"/>
      <c r="E34" s="5"/>
      <c r="F34" s="5"/>
      <c r="G34" s="5"/>
      <c r="H34" s="5"/>
      <c r="I34" s="5"/>
      <c r="J34" s="5"/>
      <c r="K34" s="5"/>
      <c r="L34" s="5"/>
      <c r="M34" s="5"/>
      <c r="N34" s="5"/>
      <c r="O34" s="5"/>
      <c r="P34" s="5"/>
    </row>
  </sheetData>
  <mergeCells count="1">
    <mergeCell ref="B1:O1"/>
  </mergeCells>
  <conditionalFormatting sqref="B4:O4">
    <cfRule type="colorScale" priority="3">
      <colorScale>
        <cfvo type="min"/>
        <cfvo type="percentile" val="50"/>
        <cfvo type="max"/>
        <color rgb="FF63BE7B"/>
        <color rgb="FFFFEB84"/>
        <color rgb="FFF8696B"/>
      </colorScale>
    </cfRule>
  </conditionalFormatting>
  <conditionalFormatting sqref="B3:O3">
    <cfRule type="colorScale" priority="2">
      <colorScale>
        <cfvo type="min"/>
        <cfvo type="percentile" val="50"/>
        <cfvo type="max"/>
        <color rgb="FF63BE7B"/>
        <color rgb="FFFFEB84"/>
        <color rgb="FFF8696B"/>
      </colorScale>
    </cfRule>
  </conditionalFormatting>
  <conditionalFormatting sqref="B10:O29">
    <cfRule type="cellIs" dxfId="1" priority="1" operator="greaterThan">
      <formula>0</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524B4D-27C6-4F85-835B-D2DE3B12FF05}">
  <dimension ref="A1:U20"/>
  <sheetViews>
    <sheetView workbookViewId="0">
      <selection activeCell="Q9" sqref="Q9"/>
    </sheetView>
  </sheetViews>
  <sheetFormatPr defaultRowHeight="15" x14ac:dyDescent="0.25"/>
  <cols>
    <col min="1" max="1" width="17.7109375" customWidth="1"/>
  </cols>
  <sheetData>
    <row r="1" spans="1:21" x14ac:dyDescent="0.25">
      <c r="B1" s="26" t="s">
        <v>61</v>
      </c>
      <c r="C1" s="26"/>
      <c r="D1" s="26"/>
      <c r="E1" s="26"/>
      <c r="F1" s="26" t="s">
        <v>60</v>
      </c>
      <c r="G1" s="26"/>
      <c r="H1" s="26"/>
      <c r="I1" s="26"/>
      <c r="J1" s="26" t="s">
        <v>62</v>
      </c>
      <c r="K1" s="26"/>
      <c r="L1" s="26"/>
      <c r="M1" s="26"/>
      <c r="N1" s="26" t="s">
        <v>63</v>
      </c>
      <c r="O1" s="26"/>
      <c r="P1" s="26"/>
      <c r="Q1" s="26"/>
      <c r="R1" s="26" t="s">
        <v>66</v>
      </c>
      <c r="S1" s="26"/>
      <c r="T1" s="26"/>
      <c r="U1" s="26"/>
    </row>
    <row r="2" spans="1:21" ht="45" x14ac:dyDescent="0.25">
      <c r="B2" s="3" t="s">
        <v>11</v>
      </c>
      <c r="C2" s="3" t="s">
        <v>17</v>
      </c>
      <c r="D2" s="3" t="s">
        <v>44</v>
      </c>
      <c r="E2" s="3" t="s">
        <v>45</v>
      </c>
      <c r="F2" s="3" t="s">
        <v>14</v>
      </c>
      <c r="G2" s="3" t="s">
        <v>18</v>
      </c>
      <c r="H2" s="3" t="s">
        <v>46</v>
      </c>
      <c r="I2" s="3" t="s">
        <v>47</v>
      </c>
      <c r="J2" s="3" t="s">
        <v>15</v>
      </c>
      <c r="K2" s="3" t="s">
        <v>20</v>
      </c>
      <c r="L2" s="3" t="s">
        <v>12</v>
      </c>
      <c r="M2" s="3" t="s">
        <v>52</v>
      </c>
      <c r="N2" s="3" t="s">
        <v>19</v>
      </c>
      <c r="O2" s="3" t="s">
        <v>48</v>
      </c>
      <c r="P2" s="3" t="s">
        <v>49</v>
      </c>
      <c r="Q2" s="3" t="s">
        <v>50</v>
      </c>
      <c r="R2" s="3" t="s">
        <v>16</v>
      </c>
      <c r="S2" s="3" t="s">
        <v>59</v>
      </c>
      <c r="T2" s="3" t="s">
        <v>58</v>
      </c>
      <c r="U2" s="3" t="s">
        <v>51</v>
      </c>
    </row>
    <row r="3" spans="1:21" x14ac:dyDescent="0.25">
      <c r="A3" s="11" t="s">
        <v>0</v>
      </c>
      <c r="B3" s="5">
        <f>SUMPRODUCT(PARTS!B3:Z3,PARTS!B10:Z10)</f>
        <v>16</v>
      </c>
      <c r="C3" s="5">
        <f>SUMPRODUCT(PARTS!B3:Z3,PARTS!B11:Z11)</f>
        <v>20</v>
      </c>
      <c r="D3" s="5">
        <f>SUMPRODUCT(PARTS!B3:Z3,PARTS!B12:Z12)</f>
        <v>32</v>
      </c>
      <c r="E3" s="5">
        <f>SUMPRODUCT(PARTS!B3:Z3,PARTS!B13:Z13)</f>
        <v>48</v>
      </c>
      <c r="F3" s="5">
        <f>SUMPRODUCT(PARTS!B3:Z3,PARTS!B14:Z14)</f>
        <v>12</v>
      </c>
      <c r="G3" s="5">
        <f>SUMPRODUCT(PARTS!B3:Z3,PARTS!B15:Z15)</f>
        <v>14</v>
      </c>
      <c r="H3" s="5">
        <f>SUMPRODUCT(PARTS!B3:Z3,PARTS!B16:Z16)</f>
        <v>20</v>
      </c>
      <c r="I3" s="5">
        <f>SUMPRODUCT(PARTS!B3:Z3,PARTS!B17:Z17)</f>
        <v>48</v>
      </c>
      <c r="J3" s="5">
        <f>SUMPRODUCT(PARTS!B3:Y3,PARTS!B18:Y18)</f>
        <v>12</v>
      </c>
      <c r="K3" s="5">
        <f>SUMPRODUCT(PARTS!B3:Y3,PARTS!B19:Y19)</f>
        <v>18</v>
      </c>
      <c r="L3" s="5">
        <f>SUMPRODUCT(PARTS!B3:Y3,PARTS!B20:Y20)</f>
        <v>24</v>
      </c>
      <c r="M3" s="5">
        <f>SUMPRODUCT(PARTS!B3:Y3,PARTS!B21:Y21)</f>
        <v>52</v>
      </c>
      <c r="N3" s="5">
        <f>SUMPRODUCT(PARTS!B3:Z3,PARTS!B22:Z22)</f>
        <v>26</v>
      </c>
      <c r="O3" s="5">
        <f>SUMPRODUCT(PARTS!B3:Z3,PARTS!B23:Z23)</f>
        <v>36</v>
      </c>
      <c r="P3" s="5">
        <f>SUMPRODUCT(PARTS!B3:Z3,PARTS!B24:Z24)</f>
        <v>50</v>
      </c>
      <c r="Q3" s="5">
        <f>SUMPRODUCT(PARTS!B3:Z3,PARTS!B25:Z25)</f>
        <v>68</v>
      </c>
      <c r="R3" s="5">
        <f>SUMPRODUCT(PARTS!B3:Z3,PARTS!B26:Z26)</f>
        <v>10</v>
      </c>
      <c r="S3" s="5">
        <f>SUMPRODUCT(PARTS!B3:Z3,PARTS!B27:Z27)</f>
        <v>16</v>
      </c>
      <c r="T3" s="5">
        <f>SUMPRODUCT(PARTS!B3:Z3,PARTS!B28:Z28)</f>
        <v>26</v>
      </c>
      <c r="U3" s="5">
        <f>SUMPRODUCT(PARTS!B3:Z3,PARTS!B29:Z29)</f>
        <v>44</v>
      </c>
    </row>
    <row r="4" spans="1:21" x14ac:dyDescent="0.25">
      <c r="A4" s="11" t="s">
        <v>1</v>
      </c>
      <c r="B4">
        <v>2</v>
      </c>
      <c r="C4">
        <v>4</v>
      </c>
      <c r="D4">
        <v>6</v>
      </c>
      <c r="E4">
        <v>8</v>
      </c>
      <c r="F4">
        <v>2</v>
      </c>
      <c r="G4">
        <v>4</v>
      </c>
      <c r="H4">
        <v>6</v>
      </c>
      <c r="I4">
        <v>8</v>
      </c>
      <c r="J4">
        <v>2</v>
      </c>
      <c r="K4">
        <v>4</v>
      </c>
      <c r="L4">
        <v>6</v>
      </c>
      <c r="M4">
        <v>8</v>
      </c>
      <c r="N4">
        <v>4</v>
      </c>
      <c r="O4">
        <v>8</v>
      </c>
      <c r="P4">
        <v>12</v>
      </c>
      <c r="Q4">
        <v>16</v>
      </c>
      <c r="R4">
        <v>2</v>
      </c>
      <c r="S4">
        <v>4</v>
      </c>
      <c r="T4">
        <v>6</v>
      </c>
      <c r="U4">
        <v>8</v>
      </c>
    </row>
    <row r="5" spans="1:21" x14ac:dyDescent="0.25">
      <c r="A5" s="11" t="s">
        <v>2</v>
      </c>
      <c r="B5" s="5">
        <f t="shared" ref="B5:N5" si="0">B4/1+B3</f>
        <v>18</v>
      </c>
      <c r="C5" s="5">
        <f t="shared" si="0"/>
        <v>24</v>
      </c>
      <c r="D5" s="5">
        <f t="shared" si="0"/>
        <v>38</v>
      </c>
      <c r="E5" s="5">
        <f t="shared" si="0"/>
        <v>56</v>
      </c>
      <c r="F5" s="5">
        <f t="shared" si="0"/>
        <v>14</v>
      </c>
      <c r="G5" s="5">
        <f t="shared" si="0"/>
        <v>18</v>
      </c>
      <c r="H5" s="5">
        <f t="shared" si="0"/>
        <v>26</v>
      </c>
      <c r="I5" s="5">
        <f t="shared" si="0"/>
        <v>56</v>
      </c>
      <c r="J5" s="5">
        <f t="shared" si="0"/>
        <v>14</v>
      </c>
      <c r="K5" s="5">
        <f t="shared" si="0"/>
        <v>22</v>
      </c>
      <c r="L5" s="5">
        <f t="shared" si="0"/>
        <v>30</v>
      </c>
      <c r="M5" s="5">
        <f t="shared" si="0"/>
        <v>60</v>
      </c>
      <c r="N5" s="5">
        <f t="shared" si="0"/>
        <v>30</v>
      </c>
      <c r="O5" s="5">
        <f t="shared" ref="O5:U5" si="1">O4/1+O3</f>
        <v>44</v>
      </c>
      <c r="P5" s="5">
        <f t="shared" si="1"/>
        <v>62</v>
      </c>
      <c r="Q5" s="5">
        <f t="shared" si="1"/>
        <v>84</v>
      </c>
      <c r="R5" s="5">
        <f t="shared" si="1"/>
        <v>12</v>
      </c>
      <c r="S5" s="5">
        <f t="shared" si="1"/>
        <v>20</v>
      </c>
      <c r="T5" s="5">
        <f t="shared" si="1"/>
        <v>32</v>
      </c>
      <c r="U5" s="5">
        <f t="shared" si="1"/>
        <v>52</v>
      </c>
    </row>
    <row r="6" spans="1:21" x14ac:dyDescent="0.25">
      <c r="A6" s="11" t="s">
        <v>3</v>
      </c>
      <c r="B6" s="5">
        <f t="shared" ref="B6:N6" si="2">B4/10 + B3</f>
        <v>16.2</v>
      </c>
      <c r="C6" s="5">
        <f t="shared" si="2"/>
        <v>20.399999999999999</v>
      </c>
      <c r="D6" s="5">
        <f t="shared" si="2"/>
        <v>32.6</v>
      </c>
      <c r="E6" s="5">
        <f t="shared" si="2"/>
        <v>48.8</v>
      </c>
      <c r="F6" s="5">
        <f t="shared" si="2"/>
        <v>12.2</v>
      </c>
      <c r="G6" s="5">
        <f t="shared" si="2"/>
        <v>14.4</v>
      </c>
      <c r="H6" s="5">
        <f t="shared" si="2"/>
        <v>20.6</v>
      </c>
      <c r="I6" s="5">
        <f t="shared" si="2"/>
        <v>48.8</v>
      </c>
      <c r="J6" s="5">
        <f t="shared" si="2"/>
        <v>12.2</v>
      </c>
      <c r="K6" s="5">
        <f t="shared" si="2"/>
        <v>18.399999999999999</v>
      </c>
      <c r="L6" s="5">
        <f t="shared" si="2"/>
        <v>24.6</v>
      </c>
      <c r="M6" s="5">
        <f t="shared" si="2"/>
        <v>52.8</v>
      </c>
      <c r="N6" s="5">
        <f t="shared" si="2"/>
        <v>26.4</v>
      </c>
      <c r="O6" s="5">
        <f t="shared" ref="O6:U6" si="3">O4/10 + O3</f>
        <v>36.799999999999997</v>
      </c>
      <c r="P6" s="5">
        <f t="shared" si="3"/>
        <v>51.2</v>
      </c>
      <c r="Q6" s="5">
        <f t="shared" si="3"/>
        <v>69.599999999999994</v>
      </c>
      <c r="R6" s="5">
        <f t="shared" si="3"/>
        <v>10.199999999999999</v>
      </c>
      <c r="S6" s="5">
        <f t="shared" si="3"/>
        <v>16.399999999999999</v>
      </c>
      <c r="T6" s="5">
        <f t="shared" si="3"/>
        <v>26.6</v>
      </c>
      <c r="U6" s="5">
        <f t="shared" si="3"/>
        <v>44.8</v>
      </c>
    </row>
    <row r="7" spans="1:21" x14ac:dyDescent="0.25">
      <c r="A7" s="11" t="s">
        <v>4</v>
      </c>
      <c r="B7" s="5">
        <f t="shared" ref="B7:N7" si="4">B4/100 + B3</f>
        <v>16.02</v>
      </c>
      <c r="C7" s="5">
        <f t="shared" si="4"/>
        <v>20.04</v>
      </c>
      <c r="D7" s="5">
        <f t="shared" si="4"/>
        <v>32.06</v>
      </c>
      <c r="E7" s="5">
        <f t="shared" si="4"/>
        <v>48.08</v>
      </c>
      <c r="F7" s="5">
        <f t="shared" si="4"/>
        <v>12.02</v>
      </c>
      <c r="G7" s="5">
        <f t="shared" si="4"/>
        <v>14.04</v>
      </c>
      <c r="H7" s="5">
        <f t="shared" si="4"/>
        <v>20.059999999999999</v>
      </c>
      <c r="I7" s="5">
        <f t="shared" si="4"/>
        <v>48.08</v>
      </c>
      <c r="J7" s="5">
        <f t="shared" si="4"/>
        <v>12.02</v>
      </c>
      <c r="K7" s="5">
        <f t="shared" si="4"/>
        <v>18.04</v>
      </c>
      <c r="L7" s="5">
        <f t="shared" si="4"/>
        <v>24.06</v>
      </c>
      <c r="M7" s="5">
        <f t="shared" si="4"/>
        <v>52.08</v>
      </c>
      <c r="N7" s="5">
        <f t="shared" si="4"/>
        <v>26.04</v>
      </c>
      <c r="O7" s="5">
        <f t="shared" ref="O7:U7" si="5">O4/100 + O3</f>
        <v>36.08</v>
      </c>
      <c r="P7" s="5">
        <f t="shared" si="5"/>
        <v>50.12</v>
      </c>
      <c r="Q7" s="5">
        <f t="shared" si="5"/>
        <v>68.16</v>
      </c>
      <c r="R7" s="5">
        <f t="shared" si="5"/>
        <v>10.02</v>
      </c>
      <c r="S7" s="5">
        <f t="shared" si="5"/>
        <v>16.04</v>
      </c>
      <c r="T7" s="5">
        <f t="shared" si="5"/>
        <v>26.06</v>
      </c>
      <c r="U7" s="5">
        <f t="shared" si="5"/>
        <v>44.08</v>
      </c>
    </row>
    <row r="18" spans="3:8" x14ac:dyDescent="0.25">
      <c r="D18" s="3"/>
      <c r="E18" s="3"/>
      <c r="F18" s="3"/>
      <c r="H18" s="3"/>
    </row>
    <row r="19" spans="3:8" x14ac:dyDescent="0.25">
      <c r="D19" s="3"/>
      <c r="E19" s="3"/>
      <c r="G19" s="3"/>
      <c r="H19" s="3"/>
    </row>
    <row r="20" spans="3:8" x14ac:dyDescent="0.25">
      <c r="C20" s="3"/>
      <c r="E20" s="3"/>
      <c r="F20" s="3"/>
      <c r="G20" s="3"/>
      <c r="H20" s="3"/>
    </row>
  </sheetData>
  <mergeCells count="5">
    <mergeCell ref="B1:E1"/>
    <mergeCell ref="F1:I1"/>
    <mergeCell ref="J1:M1"/>
    <mergeCell ref="N1:Q1"/>
    <mergeCell ref="R1:U1"/>
  </mergeCells>
  <conditionalFormatting sqref="J18">
    <cfRule type="cellIs" dxfId="0" priority="8" operator="greaterThan">
      <formula>40</formula>
    </cfRule>
  </conditionalFormatting>
  <conditionalFormatting sqref="B3:U3">
    <cfRule type="colorScale" priority="5">
      <colorScale>
        <cfvo type="min"/>
        <cfvo type="percentile" val="50"/>
        <cfvo type="max"/>
        <color rgb="FF63BE7B"/>
        <color rgb="FFFFEB84"/>
        <color rgb="FFF8696B"/>
      </colorScale>
    </cfRule>
  </conditionalFormatting>
  <conditionalFormatting sqref="B4:U4">
    <cfRule type="colorScale" priority="4">
      <colorScale>
        <cfvo type="min"/>
        <cfvo type="percentile" val="50"/>
        <cfvo type="max"/>
        <color rgb="FF63BE7B"/>
        <color rgb="FFFFEB84"/>
        <color rgb="FFF8696B"/>
      </colorScale>
    </cfRule>
  </conditionalFormatting>
  <conditionalFormatting sqref="B4:M4">
    <cfRule type="colorScale" priority="3">
      <colorScale>
        <cfvo type="min"/>
        <cfvo type="percentile" val="50"/>
        <cfvo type="max"/>
        <color rgb="FF63BE7B"/>
        <color rgb="FFFFEB84"/>
        <color rgb="FFF8696B"/>
      </colorScale>
    </cfRule>
  </conditionalFormatting>
  <conditionalFormatting sqref="N4:Q4">
    <cfRule type="colorScale" priority="2">
      <colorScale>
        <cfvo type="min"/>
        <cfvo type="percentile" val="50"/>
        <cfvo type="max"/>
        <color rgb="FF63BE7B"/>
        <color rgb="FFFFEB84"/>
        <color rgb="FFF8696B"/>
      </colorScale>
    </cfRule>
  </conditionalFormatting>
  <conditionalFormatting sqref="R4:U4">
    <cfRule type="colorScale" priority="1">
      <colorScale>
        <cfvo type="min"/>
        <cfvo type="percentile" val="50"/>
        <cfvo type="max"/>
        <color rgb="FF63BE7B"/>
        <color rgb="FFFFEB84"/>
        <color rgb="FFF8696B"/>
      </colorScale>
    </cfRule>
  </conditionalFormatting>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CC00B1-DC75-4C92-8FC0-184F49875245}">
  <dimension ref="I2:Z31"/>
  <sheetViews>
    <sheetView workbookViewId="0">
      <selection activeCell="W29" sqref="W29"/>
    </sheetView>
  </sheetViews>
  <sheetFormatPr defaultRowHeight="15" x14ac:dyDescent="0.25"/>
  <sheetData>
    <row r="2" spans="9:26" ht="15" customHeight="1" x14ac:dyDescent="0.25">
      <c r="I2" s="28" t="s">
        <v>67</v>
      </c>
      <c r="J2" s="28"/>
      <c r="K2" s="28"/>
      <c r="L2" s="28"/>
      <c r="M2" s="28"/>
      <c r="V2" s="29" t="s">
        <v>72</v>
      </c>
      <c r="W2" s="29"/>
      <c r="X2" s="29"/>
      <c r="Y2" s="29"/>
      <c r="Z2" s="29"/>
    </row>
    <row r="3" spans="9:26" x14ac:dyDescent="0.25">
      <c r="I3" s="28"/>
      <c r="J3" s="28"/>
      <c r="K3" s="28"/>
      <c r="L3" s="28"/>
      <c r="M3" s="28"/>
      <c r="V3" s="29"/>
      <c r="W3" s="29"/>
      <c r="X3" s="29"/>
      <c r="Y3" s="29"/>
      <c r="Z3" s="29"/>
    </row>
    <row r="4" spans="9:26" x14ac:dyDescent="0.25">
      <c r="I4" s="28"/>
      <c r="J4" s="28"/>
      <c r="K4" s="28"/>
      <c r="L4" s="28"/>
      <c r="M4" s="28"/>
      <c r="V4" s="29"/>
      <c r="W4" s="29"/>
      <c r="X4" s="29"/>
      <c r="Y4" s="29"/>
      <c r="Z4" s="29"/>
    </row>
    <row r="5" spans="9:26" x14ac:dyDescent="0.25">
      <c r="I5" s="28"/>
      <c r="J5" s="28"/>
      <c r="K5" s="28"/>
      <c r="L5" s="28"/>
      <c r="M5" s="28"/>
      <c r="V5" s="29"/>
      <c r="W5" s="29"/>
      <c r="X5" s="29"/>
      <c r="Y5" s="29"/>
      <c r="Z5" s="29"/>
    </row>
    <row r="6" spans="9:26" x14ac:dyDescent="0.25">
      <c r="I6" s="28"/>
      <c r="J6" s="28"/>
      <c r="K6" s="28"/>
      <c r="L6" s="28"/>
      <c r="M6" s="28"/>
      <c r="V6" s="29"/>
      <c r="W6" s="29"/>
      <c r="X6" s="29"/>
      <c r="Y6" s="29"/>
      <c r="Z6" s="29"/>
    </row>
    <row r="7" spans="9:26" x14ac:dyDescent="0.25">
      <c r="I7" s="28"/>
      <c r="J7" s="28"/>
      <c r="K7" s="28"/>
      <c r="L7" s="28"/>
      <c r="M7" s="28"/>
      <c r="V7" s="29"/>
      <c r="W7" s="29"/>
      <c r="X7" s="29"/>
      <c r="Y7" s="29"/>
      <c r="Z7" s="29"/>
    </row>
    <row r="8" spans="9:26" x14ac:dyDescent="0.25">
      <c r="I8" s="28"/>
      <c r="J8" s="28"/>
      <c r="K8" s="28"/>
      <c r="L8" s="28"/>
      <c r="M8" s="28"/>
      <c r="V8" s="29"/>
      <c r="W8" s="29"/>
      <c r="X8" s="29"/>
      <c r="Y8" s="29"/>
      <c r="Z8" s="29"/>
    </row>
    <row r="9" spans="9:26" x14ac:dyDescent="0.25">
      <c r="I9" s="28"/>
      <c r="J9" s="28"/>
      <c r="K9" s="28"/>
      <c r="L9" s="28"/>
      <c r="M9" s="28"/>
      <c r="V9" s="29"/>
      <c r="W9" s="29"/>
      <c r="X9" s="29"/>
      <c r="Y9" s="29"/>
      <c r="Z9" s="29"/>
    </row>
    <row r="10" spans="9:26" x14ac:dyDescent="0.25">
      <c r="I10" s="28"/>
      <c r="J10" s="28"/>
      <c r="K10" s="28"/>
      <c r="L10" s="28"/>
      <c r="M10" s="28"/>
      <c r="V10" s="29"/>
      <c r="W10" s="29"/>
      <c r="X10" s="29"/>
      <c r="Y10" s="29"/>
      <c r="Z10" s="29"/>
    </row>
    <row r="11" spans="9:26" x14ac:dyDescent="0.25">
      <c r="I11" s="28"/>
      <c r="J11" s="28"/>
      <c r="K11" s="28"/>
      <c r="L11" s="28"/>
      <c r="M11" s="28"/>
      <c r="V11" s="29"/>
      <c r="W11" s="29"/>
      <c r="X11" s="29"/>
      <c r="Y11" s="29"/>
      <c r="Z11" s="29"/>
    </row>
    <row r="12" spans="9:26" x14ac:dyDescent="0.25">
      <c r="I12" s="28"/>
      <c r="J12" s="28"/>
      <c r="K12" s="28"/>
      <c r="L12" s="28"/>
      <c r="M12" s="28"/>
      <c r="V12" s="29"/>
      <c r="W12" s="29"/>
      <c r="X12" s="29"/>
      <c r="Y12" s="29"/>
      <c r="Z12" s="29"/>
    </row>
    <row r="13" spans="9:26" x14ac:dyDescent="0.25">
      <c r="I13" s="28"/>
      <c r="J13" s="28"/>
      <c r="K13" s="28"/>
      <c r="L13" s="28"/>
      <c r="M13" s="28"/>
      <c r="V13" s="29"/>
      <c r="W13" s="29"/>
      <c r="X13" s="29"/>
      <c r="Y13" s="29"/>
      <c r="Z13" s="29"/>
    </row>
    <row r="14" spans="9:26" x14ac:dyDescent="0.25">
      <c r="I14" s="28"/>
      <c r="J14" s="28"/>
      <c r="K14" s="28"/>
      <c r="L14" s="28"/>
      <c r="M14" s="28"/>
      <c r="V14" s="29"/>
      <c r="W14" s="29"/>
      <c r="X14" s="29"/>
      <c r="Y14" s="29"/>
      <c r="Z14" s="29"/>
    </row>
    <row r="15" spans="9:26" x14ac:dyDescent="0.25">
      <c r="I15" s="28"/>
      <c r="J15" s="28"/>
      <c r="K15" s="28"/>
      <c r="L15" s="28"/>
      <c r="M15" s="28"/>
      <c r="V15" s="29"/>
      <c r="W15" s="29"/>
      <c r="X15" s="29"/>
      <c r="Y15" s="29"/>
      <c r="Z15" s="29"/>
    </row>
    <row r="16" spans="9:26" x14ac:dyDescent="0.25">
      <c r="I16" s="28"/>
      <c r="J16" s="28"/>
      <c r="K16" s="28"/>
      <c r="L16" s="28"/>
      <c r="M16" s="28"/>
      <c r="V16" s="29"/>
      <c r="W16" s="29"/>
      <c r="X16" s="29"/>
      <c r="Y16" s="29"/>
      <c r="Z16" s="29"/>
    </row>
    <row r="17" spans="9:21" x14ac:dyDescent="0.25">
      <c r="I17" s="14"/>
      <c r="J17" s="14"/>
      <c r="K17" s="14"/>
      <c r="L17" s="14"/>
      <c r="M17" s="14"/>
      <c r="Q17" s="29" t="s">
        <v>73</v>
      </c>
      <c r="R17" s="29"/>
      <c r="S17" s="29"/>
      <c r="T17" s="29"/>
      <c r="U17" s="29"/>
    </row>
    <row r="18" spans="9:21" x14ac:dyDescent="0.25">
      <c r="I18" s="14"/>
      <c r="J18" s="14"/>
      <c r="K18" s="14"/>
      <c r="L18" s="14"/>
      <c r="M18" s="14"/>
      <c r="Q18" s="29"/>
      <c r="R18" s="29"/>
      <c r="S18" s="29"/>
      <c r="T18" s="29"/>
      <c r="U18" s="29"/>
    </row>
    <row r="19" spans="9:21" x14ac:dyDescent="0.25">
      <c r="I19" s="14"/>
      <c r="J19" s="14"/>
      <c r="K19" s="14"/>
      <c r="L19" s="14"/>
      <c r="M19" s="14"/>
      <c r="Q19" s="29"/>
      <c r="R19" s="29"/>
      <c r="S19" s="29"/>
      <c r="T19" s="29"/>
      <c r="U19" s="29"/>
    </row>
    <row r="20" spans="9:21" x14ac:dyDescent="0.25">
      <c r="I20" s="14"/>
      <c r="J20" s="14"/>
      <c r="K20" s="14"/>
      <c r="L20" s="14"/>
      <c r="M20" s="14"/>
      <c r="Q20" s="29"/>
      <c r="R20" s="29"/>
      <c r="S20" s="29"/>
      <c r="T20" s="29"/>
      <c r="U20" s="29"/>
    </row>
    <row r="21" spans="9:21" x14ac:dyDescent="0.25">
      <c r="I21" s="14"/>
      <c r="J21" s="14"/>
      <c r="K21" s="14"/>
      <c r="L21" s="14"/>
      <c r="M21" s="14"/>
      <c r="Q21" s="29"/>
      <c r="R21" s="29"/>
      <c r="S21" s="29"/>
      <c r="T21" s="29"/>
      <c r="U21" s="29"/>
    </row>
    <row r="22" spans="9:21" x14ac:dyDescent="0.25">
      <c r="I22" s="14"/>
      <c r="J22" s="14"/>
      <c r="K22" s="14"/>
      <c r="L22" s="14"/>
      <c r="M22" s="14"/>
      <c r="Q22" s="29"/>
      <c r="R22" s="29"/>
      <c r="S22" s="29"/>
      <c r="T22" s="29"/>
      <c r="U22" s="29"/>
    </row>
    <row r="23" spans="9:21" x14ac:dyDescent="0.25">
      <c r="I23" s="14"/>
      <c r="J23" s="14"/>
      <c r="K23" s="14"/>
      <c r="L23" s="14"/>
      <c r="M23" s="14"/>
      <c r="Q23" s="29"/>
      <c r="R23" s="29"/>
      <c r="S23" s="29"/>
      <c r="T23" s="29"/>
      <c r="U23" s="29"/>
    </row>
    <row r="24" spans="9:21" x14ac:dyDescent="0.25">
      <c r="I24" s="14"/>
      <c r="J24" s="14"/>
      <c r="K24" s="14"/>
      <c r="L24" s="14"/>
      <c r="M24" s="14"/>
      <c r="Q24" s="29"/>
      <c r="R24" s="29"/>
      <c r="S24" s="29"/>
      <c r="T24" s="29"/>
      <c r="U24" s="29"/>
    </row>
    <row r="25" spans="9:21" x14ac:dyDescent="0.25">
      <c r="I25" s="14"/>
      <c r="J25" s="14"/>
      <c r="K25" s="14"/>
      <c r="L25" s="14"/>
      <c r="M25" s="14"/>
      <c r="Q25" s="29"/>
      <c r="R25" s="29"/>
      <c r="S25" s="29"/>
      <c r="T25" s="29"/>
      <c r="U25" s="29"/>
    </row>
    <row r="26" spans="9:21" x14ac:dyDescent="0.25">
      <c r="I26" s="14"/>
      <c r="J26" s="14"/>
      <c r="K26" s="14"/>
      <c r="L26" s="14"/>
      <c r="M26" s="14"/>
      <c r="Q26" s="29"/>
      <c r="R26" s="29"/>
      <c r="S26" s="29"/>
      <c r="T26" s="29"/>
      <c r="U26" s="29"/>
    </row>
    <row r="27" spans="9:21" x14ac:dyDescent="0.25">
      <c r="I27" s="14"/>
      <c r="J27" s="14"/>
      <c r="K27" s="14"/>
      <c r="L27" s="14"/>
      <c r="M27" s="14"/>
      <c r="Q27" s="29"/>
      <c r="R27" s="29"/>
      <c r="S27" s="29"/>
      <c r="T27" s="29"/>
      <c r="U27" s="29"/>
    </row>
    <row r="28" spans="9:21" x14ac:dyDescent="0.25">
      <c r="I28" s="14"/>
      <c r="J28" s="14"/>
      <c r="K28" s="14"/>
      <c r="L28" s="14"/>
      <c r="M28" s="14"/>
      <c r="Q28" s="29"/>
      <c r="R28" s="29"/>
      <c r="S28" s="29"/>
      <c r="T28" s="29"/>
      <c r="U28" s="29"/>
    </row>
    <row r="29" spans="9:21" x14ac:dyDescent="0.25">
      <c r="I29" s="14"/>
      <c r="J29" s="14"/>
      <c r="K29" s="14"/>
      <c r="L29" s="14"/>
      <c r="M29" s="14"/>
      <c r="Q29" s="29"/>
      <c r="R29" s="29"/>
      <c r="S29" s="29"/>
      <c r="T29" s="29"/>
      <c r="U29" s="29"/>
    </row>
    <row r="30" spans="9:21" x14ac:dyDescent="0.25">
      <c r="I30" s="14"/>
      <c r="J30" s="14"/>
      <c r="K30" s="14"/>
      <c r="L30" s="14"/>
      <c r="M30" s="14"/>
      <c r="Q30" s="29"/>
      <c r="R30" s="29"/>
      <c r="S30" s="29"/>
      <c r="T30" s="29"/>
      <c r="U30" s="29"/>
    </row>
    <row r="31" spans="9:21" x14ac:dyDescent="0.25">
      <c r="I31" s="14"/>
      <c r="J31" s="14"/>
      <c r="K31" s="14"/>
      <c r="L31" s="14"/>
      <c r="M31" s="14"/>
      <c r="Q31" s="29"/>
      <c r="R31" s="29"/>
      <c r="S31" s="29"/>
      <c r="T31" s="29"/>
      <c r="U31" s="29"/>
    </row>
  </sheetData>
  <mergeCells count="3">
    <mergeCell ref="I2:M16"/>
    <mergeCell ref="Q17:U31"/>
    <mergeCell ref="V2:Z16"/>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CC8AB-FDC6-4A23-BB4B-269028E39C66}">
  <dimension ref="A1:P17"/>
  <sheetViews>
    <sheetView workbookViewId="0">
      <selection activeCell="G16" sqref="G16"/>
    </sheetView>
  </sheetViews>
  <sheetFormatPr defaultRowHeight="15" x14ac:dyDescent="0.25"/>
  <cols>
    <col min="2" max="2" width="17.7109375" customWidth="1"/>
  </cols>
  <sheetData>
    <row r="1" spans="1:16" x14ac:dyDescent="0.25">
      <c r="B1" s="30" t="s">
        <v>94</v>
      </c>
      <c r="C1" s="30"/>
      <c r="D1" s="30"/>
      <c r="E1" s="30"/>
      <c r="F1" s="21"/>
      <c r="G1" s="21"/>
      <c r="H1" s="21"/>
      <c r="J1" s="21"/>
      <c r="K1" s="21"/>
      <c r="L1" s="21"/>
      <c r="N1" s="21"/>
      <c r="O1" s="21"/>
      <c r="P1" s="21"/>
    </row>
    <row r="2" spans="1:16" x14ac:dyDescent="0.25">
      <c r="B2" s="1" t="s">
        <v>74</v>
      </c>
      <c r="C2" s="1" t="s">
        <v>75</v>
      </c>
      <c r="D2" s="1" t="s">
        <v>77</v>
      </c>
      <c r="E2" s="1" t="s">
        <v>76</v>
      </c>
      <c r="G2" s="29" t="s">
        <v>95</v>
      </c>
      <c r="H2" s="29"/>
      <c r="I2" s="29"/>
      <c r="J2" s="29"/>
      <c r="K2" s="29"/>
    </row>
    <row r="3" spans="1:16" x14ac:dyDescent="0.25">
      <c r="A3" s="16" t="s">
        <v>81</v>
      </c>
      <c r="B3" t="str">
        <f>RAW!B2</f>
        <v>Iron Composite</v>
      </c>
      <c r="C3">
        <f>RAW!B3</f>
        <v>2</v>
      </c>
      <c r="D3">
        <v>10</v>
      </c>
      <c r="E3" s="15">
        <f>D3 / SUM(D3:D15)</f>
        <v>0.1388888888888889</v>
      </c>
      <c r="G3" s="29"/>
      <c r="H3" s="29"/>
      <c r="I3" s="29"/>
      <c r="J3" s="29"/>
      <c r="K3" s="29"/>
    </row>
    <row r="4" spans="1:16" x14ac:dyDescent="0.25">
      <c r="A4" s="16" t="s">
        <v>81</v>
      </c>
      <c r="B4" t="str">
        <f>RAW!C2</f>
        <v>Copper Composite</v>
      </c>
      <c r="C4">
        <f>RAW!C3</f>
        <v>2</v>
      </c>
      <c r="D4">
        <v>10</v>
      </c>
      <c r="E4" s="15">
        <f>D4 / SUM(D3:D15)</f>
        <v>0.1388888888888889</v>
      </c>
      <c r="G4" s="29"/>
      <c r="H4" s="29"/>
      <c r="I4" s="29"/>
      <c r="J4" s="29"/>
      <c r="K4" s="29"/>
    </row>
    <row r="5" spans="1:16" x14ac:dyDescent="0.25">
      <c r="A5" s="16" t="s">
        <v>81</v>
      </c>
      <c r="B5" t="str">
        <f>RAW!D2</f>
        <v>Tin Composite</v>
      </c>
      <c r="C5">
        <f>RAW!D3</f>
        <v>2</v>
      </c>
      <c r="D5">
        <v>10</v>
      </c>
      <c r="E5" s="15">
        <f>D5 / SUM(D3:D15)</f>
        <v>0.1388888888888889</v>
      </c>
      <c r="G5" s="29"/>
      <c r="H5" s="29"/>
      <c r="I5" s="29"/>
      <c r="J5" s="29"/>
      <c r="K5" s="29"/>
    </row>
    <row r="6" spans="1:16" x14ac:dyDescent="0.25">
      <c r="A6" s="16" t="s">
        <v>81</v>
      </c>
      <c r="B6" t="str">
        <f>RAW!J2</f>
        <v>Expired Dollar Bills</v>
      </c>
      <c r="C6">
        <f>RAW!J3</f>
        <v>1</v>
      </c>
      <c r="D6">
        <v>10</v>
      </c>
      <c r="E6" s="15">
        <f>D6 / SUM(D3:D15)</f>
        <v>0.1388888888888889</v>
      </c>
      <c r="G6" s="29"/>
      <c r="H6" s="29"/>
      <c r="I6" s="29"/>
      <c r="J6" s="29"/>
      <c r="K6" s="29"/>
    </row>
    <row r="7" spans="1:16" x14ac:dyDescent="0.25">
      <c r="A7" s="16" t="s">
        <v>81</v>
      </c>
      <c r="B7" t="str">
        <f>RAW!I2</f>
        <v>Fleece</v>
      </c>
      <c r="C7">
        <f>RAW!I3</f>
        <v>1</v>
      </c>
      <c r="D7">
        <v>10</v>
      </c>
      <c r="E7" s="15">
        <f>D7 / SUM(D3:D15)</f>
        <v>0.1388888888888889</v>
      </c>
      <c r="G7" s="29"/>
      <c r="H7" s="29"/>
      <c r="I7" s="29"/>
      <c r="J7" s="29"/>
      <c r="K7" s="29"/>
    </row>
    <row r="8" spans="1:16" ht="30" x14ac:dyDescent="0.25">
      <c r="A8" s="17" t="s">
        <v>82</v>
      </c>
      <c r="B8" s="18" t="s">
        <v>83</v>
      </c>
      <c r="C8">
        <v>1</v>
      </c>
      <c r="D8">
        <v>5</v>
      </c>
      <c r="E8" s="15">
        <f>D8 / SUM(D3:D15)</f>
        <v>6.9444444444444448E-2</v>
      </c>
      <c r="G8" s="29"/>
      <c r="H8" s="29"/>
      <c r="I8" s="29"/>
      <c r="J8" s="29"/>
      <c r="K8" s="29"/>
    </row>
    <row r="9" spans="1:16" x14ac:dyDescent="0.25">
      <c r="A9" s="17" t="s">
        <v>82</v>
      </c>
      <c r="B9" t="s">
        <v>85</v>
      </c>
      <c r="C9">
        <v>1</v>
      </c>
      <c r="D9">
        <v>5</v>
      </c>
      <c r="E9" s="15">
        <f>D9 / SUM(D3:D15)</f>
        <v>6.9444444444444448E-2</v>
      </c>
      <c r="G9" s="29"/>
      <c r="H9" s="29"/>
      <c r="I9" s="29"/>
      <c r="J9" s="29"/>
      <c r="K9" s="29"/>
    </row>
    <row r="10" spans="1:16" x14ac:dyDescent="0.25">
      <c r="A10" s="17" t="s">
        <v>82</v>
      </c>
      <c r="B10" t="s">
        <v>92</v>
      </c>
      <c r="C10">
        <v>1</v>
      </c>
      <c r="D10">
        <v>5</v>
      </c>
      <c r="E10" s="15">
        <f>D10 / SUM(D3:D15)</f>
        <v>6.9444444444444448E-2</v>
      </c>
      <c r="G10" s="29"/>
      <c r="H10" s="29"/>
      <c r="I10" s="29"/>
      <c r="J10" s="29"/>
      <c r="K10" s="29"/>
    </row>
    <row r="11" spans="1:16" x14ac:dyDescent="0.25">
      <c r="A11" s="19" t="s">
        <v>84</v>
      </c>
      <c r="B11" t="s">
        <v>80</v>
      </c>
      <c r="C11">
        <v>1</v>
      </c>
      <c r="D11">
        <v>7</v>
      </c>
      <c r="E11" s="15">
        <f>D11 / SUM(D3:D15)</f>
        <v>9.7222222222222224E-2</v>
      </c>
      <c r="G11" s="29"/>
      <c r="H11" s="29"/>
      <c r="I11" s="29"/>
      <c r="J11" s="29"/>
      <c r="K11" s="29"/>
    </row>
    <row r="12" spans="1:16" x14ac:dyDescent="0.25">
      <c r="A12" s="20"/>
      <c r="E12" s="15"/>
    </row>
    <row r="13" spans="1:16" x14ac:dyDescent="0.25">
      <c r="E13" s="15"/>
    </row>
    <row r="14" spans="1:16" x14ac:dyDescent="0.25">
      <c r="E14" s="15"/>
    </row>
    <row r="15" spans="1:16" x14ac:dyDescent="0.25">
      <c r="E15" s="15"/>
    </row>
    <row r="17" spans="2:5" x14ac:dyDescent="0.25">
      <c r="B17" t="s">
        <v>78</v>
      </c>
      <c r="E17" cm="1">
        <f t="array" ref="E17">SUM(C3:C15*E3:E15)</f>
        <v>1.4166666666666667</v>
      </c>
    </row>
  </sheetData>
  <sortState xmlns:xlrd2="http://schemas.microsoft.com/office/spreadsheetml/2017/richdata2" ref="A3:D11">
    <sortCondition descending="1" ref="A3:A11"/>
  </sortState>
  <mergeCells count="2">
    <mergeCell ref="B1:E1"/>
    <mergeCell ref="G2:K1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57582F-1FF1-4430-8073-FB7B311396C5}">
  <dimension ref="A1:K18"/>
  <sheetViews>
    <sheetView workbookViewId="0">
      <selection activeCell="G12" sqref="G12"/>
    </sheetView>
  </sheetViews>
  <sheetFormatPr defaultRowHeight="15" x14ac:dyDescent="0.25"/>
  <cols>
    <col min="2" max="2" width="17.7109375" customWidth="1"/>
  </cols>
  <sheetData>
    <row r="1" spans="1:11" x14ac:dyDescent="0.25">
      <c r="B1" s="30" t="s">
        <v>96</v>
      </c>
      <c r="C1" s="30"/>
      <c r="D1" s="30"/>
      <c r="E1" s="30"/>
    </row>
    <row r="2" spans="1:11" x14ac:dyDescent="0.25">
      <c r="B2" s="1" t="s">
        <v>74</v>
      </c>
      <c r="C2" s="1" t="s">
        <v>75</v>
      </c>
      <c r="D2" s="1" t="s">
        <v>77</v>
      </c>
      <c r="E2" s="1" t="s">
        <v>76</v>
      </c>
    </row>
    <row r="3" spans="1:11" x14ac:dyDescent="0.25">
      <c r="A3" s="16" t="s">
        <v>81</v>
      </c>
      <c r="B3" t="str">
        <f>RAW!H2</f>
        <v>Animal Hide</v>
      </c>
      <c r="C3">
        <f>RAW!H3</f>
        <v>1</v>
      </c>
      <c r="D3">
        <v>10</v>
      </c>
      <c r="E3" s="15">
        <f>D3 / SUM(D3:D15)</f>
        <v>0.10638297872340426</v>
      </c>
      <c r="G3" s="29" t="s">
        <v>106</v>
      </c>
      <c r="H3" s="29"/>
      <c r="I3" s="29"/>
      <c r="J3" s="29"/>
      <c r="K3" s="29"/>
    </row>
    <row r="4" spans="1:11" x14ac:dyDescent="0.25">
      <c r="A4" s="16" t="s">
        <v>81</v>
      </c>
      <c r="B4" t="str">
        <f>RAW!G2</f>
        <v>Black Powder</v>
      </c>
      <c r="C4">
        <f>RAW!G3</f>
        <v>2</v>
      </c>
      <c r="D4">
        <v>10</v>
      </c>
      <c r="E4" s="15">
        <f>D4 / SUM(D3:D15)</f>
        <v>0.10638297872340426</v>
      </c>
      <c r="G4" s="29"/>
      <c r="H4" s="29"/>
      <c r="I4" s="29"/>
      <c r="J4" s="29"/>
      <c r="K4" s="29"/>
    </row>
    <row r="5" spans="1:11" x14ac:dyDescent="0.25">
      <c r="A5" s="22" t="s">
        <v>81</v>
      </c>
      <c r="B5" t="s">
        <v>24</v>
      </c>
      <c r="C5">
        <v>2</v>
      </c>
      <c r="D5">
        <v>10</v>
      </c>
      <c r="E5" s="15">
        <f>D5 / SUM(D3:D15)</f>
        <v>0.10638297872340426</v>
      </c>
      <c r="G5" s="29"/>
      <c r="H5" s="29"/>
      <c r="I5" s="29"/>
      <c r="J5" s="29"/>
      <c r="K5" s="29"/>
    </row>
    <row r="6" spans="1:11" x14ac:dyDescent="0.25">
      <c r="A6" s="22" t="s">
        <v>81</v>
      </c>
      <c r="B6" t="s">
        <v>25</v>
      </c>
      <c r="C6">
        <v>2</v>
      </c>
      <c r="D6">
        <v>10</v>
      </c>
      <c r="E6" s="15">
        <f>D6 / SUM(D3:D15)</f>
        <v>0.10638297872340426</v>
      </c>
      <c r="G6" s="29"/>
      <c r="H6" s="29"/>
      <c r="I6" s="29"/>
      <c r="J6" s="29"/>
      <c r="K6" s="29"/>
    </row>
    <row r="7" spans="1:11" x14ac:dyDescent="0.25">
      <c r="A7" s="22" t="s">
        <v>81</v>
      </c>
      <c r="B7" t="s">
        <v>26</v>
      </c>
      <c r="C7">
        <v>2</v>
      </c>
      <c r="D7">
        <v>10</v>
      </c>
      <c r="E7" s="15">
        <f>D7 / SUM(D3:D15)</f>
        <v>0.10638297872340426</v>
      </c>
      <c r="G7" s="29"/>
      <c r="H7" s="29"/>
      <c r="I7" s="29"/>
      <c r="J7" s="29"/>
      <c r="K7" s="29"/>
    </row>
    <row r="8" spans="1:11" x14ac:dyDescent="0.25">
      <c r="A8" s="17" t="s">
        <v>82</v>
      </c>
      <c r="B8" t="str">
        <f>PROD!B2</f>
        <v>Slum Slugger</v>
      </c>
      <c r="C8">
        <f>PROD!B4</f>
        <v>2</v>
      </c>
      <c r="D8">
        <v>5</v>
      </c>
      <c r="E8" s="15">
        <f>D8 / SUM(D3:D15)</f>
        <v>5.3191489361702128E-2</v>
      </c>
      <c r="G8" s="29"/>
      <c r="H8" s="29"/>
      <c r="I8" s="29"/>
      <c r="J8" s="29"/>
      <c r="K8" s="29"/>
    </row>
    <row r="9" spans="1:11" x14ac:dyDescent="0.25">
      <c r="A9" s="17" t="s">
        <v>82</v>
      </c>
      <c r="B9" t="str">
        <f>PROD!R2</f>
        <v>The Workers Jacket</v>
      </c>
      <c r="C9">
        <f>PROD!R4</f>
        <v>2</v>
      </c>
      <c r="D9">
        <v>5</v>
      </c>
      <c r="E9" s="15">
        <f>D9 / SUM(D3:D15)</f>
        <v>5.3191489361702128E-2</v>
      </c>
      <c r="G9" s="29"/>
      <c r="H9" s="29"/>
      <c r="I9" s="29"/>
      <c r="J9" s="29"/>
      <c r="K9" s="29"/>
    </row>
    <row r="10" spans="1:11" x14ac:dyDescent="0.25">
      <c r="A10" s="17" t="s">
        <v>82</v>
      </c>
      <c r="B10" t="str">
        <f>PROD!F2</f>
        <v>The Classic</v>
      </c>
      <c r="C10">
        <f>PROD!F4</f>
        <v>2</v>
      </c>
      <c r="D10">
        <v>5</v>
      </c>
      <c r="E10" s="15">
        <f>D10 / SUM(D3:D15)</f>
        <v>5.3191489361702128E-2</v>
      </c>
      <c r="G10" s="29"/>
      <c r="H10" s="29"/>
      <c r="I10" s="29"/>
      <c r="J10" s="29"/>
      <c r="K10" s="29"/>
    </row>
    <row r="11" spans="1:11" x14ac:dyDescent="0.25">
      <c r="A11" s="17" t="s">
        <v>82</v>
      </c>
      <c r="B11" t="str">
        <f>PROD!J2</f>
        <v>Short Dagger</v>
      </c>
      <c r="C11">
        <f>PROD!J4</f>
        <v>2</v>
      </c>
      <c r="D11">
        <v>5</v>
      </c>
      <c r="E11" s="15">
        <f>D11 / SUM(D3:D15)</f>
        <v>5.3191489361702128E-2</v>
      </c>
      <c r="G11" s="29"/>
      <c r="H11" s="29"/>
      <c r="I11" s="29"/>
      <c r="J11" s="29"/>
      <c r="K11" s="29"/>
    </row>
    <row r="12" spans="1:11" x14ac:dyDescent="0.25">
      <c r="A12" s="17" t="s">
        <v>82</v>
      </c>
      <c r="B12" t="str">
        <f>PROD!N2</f>
        <v>The Loudmouth</v>
      </c>
      <c r="C12">
        <f>PROD!N4</f>
        <v>4</v>
      </c>
      <c r="D12">
        <v>5</v>
      </c>
      <c r="E12" s="15">
        <f>D12 / SUM(D3:D15)</f>
        <v>5.3191489361702128E-2</v>
      </c>
    </row>
    <row r="13" spans="1:11" x14ac:dyDescent="0.25">
      <c r="A13" s="19" t="s">
        <v>84</v>
      </c>
      <c r="B13" t="s">
        <v>87</v>
      </c>
      <c r="C13">
        <v>2</v>
      </c>
      <c r="D13">
        <v>14</v>
      </c>
      <c r="E13" s="15">
        <f>D13 / SUM(D3:D15)</f>
        <v>0.14893617021276595</v>
      </c>
    </row>
    <row r="14" spans="1:11" x14ac:dyDescent="0.25">
      <c r="A14" s="19" t="s">
        <v>84</v>
      </c>
      <c r="B14" s="23" t="s">
        <v>102</v>
      </c>
      <c r="C14">
        <v>6</v>
      </c>
      <c r="D14">
        <v>5</v>
      </c>
      <c r="E14" s="15">
        <f>D14 / SUM(D3:D15)</f>
        <v>5.3191489361702128E-2</v>
      </c>
    </row>
    <row r="15" spans="1:11" x14ac:dyDescent="0.25">
      <c r="E15" s="15"/>
    </row>
    <row r="16" spans="1:11" x14ac:dyDescent="0.25">
      <c r="E16" s="15">
        <f>SUM(E3:E15)</f>
        <v>1</v>
      </c>
    </row>
    <row r="17" spans="2:5" x14ac:dyDescent="0.25">
      <c r="B17" t="s">
        <v>78</v>
      </c>
      <c r="E17" cm="1">
        <f t="array" ref="E17">SUM(C3:C15*E3:E15)</f>
        <v>2.2127659574468086</v>
      </c>
    </row>
    <row r="18" spans="2:5" x14ac:dyDescent="0.25">
      <c r="B18" t="s">
        <v>101</v>
      </c>
      <c r="E18">
        <f>Tier0!E17 + (Tier0!E17*0.5)</f>
        <v>2.125</v>
      </c>
    </row>
  </sheetData>
  <sortState xmlns:xlrd2="http://schemas.microsoft.com/office/spreadsheetml/2017/richdata2" ref="A3:D14">
    <sortCondition descending="1" ref="A3:A14"/>
  </sortState>
  <mergeCells count="2">
    <mergeCell ref="B1:E1"/>
    <mergeCell ref="G3:K11"/>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EE9CD6-4775-4C42-8B08-394932446EE8}">
  <dimension ref="A1:K18"/>
  <sheetViews>
    <sheetView workbookViewId="0">
      <selection activeCell="E15" sqref="E14:E15"/>
    </sheetView>
  </sheetViews>
  <sheetFormatPr defaultRowHeight="15" x14ac:dyDescent="0.25"/>
  <cols>
    <col min="1" max="1" width="9.140625" customWidth="1"/>
    <col min="2" max="2" width="17.7109375" customWidth="1"/>
  </cols>
  <sheetData>
    <row r="1" spans="1:11" x14ac:dyDescent="0.25">
      <c r="B1" s="30" t="s">
        <v>97</v>
      </c>
      <c r="C1" s="30"/>
      <c r="D1" s="30"/>
      <c r="E1" s="30"/>
    </row>
    <row r="2" spans="1:11" x14ac:dyDescent="0.25">
      <c r="B2" s="1" t="s">
        <v>74</v>
      </c>
      <c r="C2" s="1" t="s">
        <v>75</v>
      </c>
      <c r="D2" s="1" t="s">
        <v>77</v>
      </c>
      <c r="E2" s="1" t="s">
        <v>76</v>
      </c>
    </row>
    <row r="3" spans="1:11" x14ac:dyDescent="0.25">
      <c r="A3" s="16" t="s">
        <v>81</v>
      </c>
      <c r="B3" t="str">
        <f>RAW!E2</f>
        <v>Silver Composite</v>
      </c>
      <c r="C3">
        <f>RAW!E3</f>
        <v>2</v>
      </c>
      <c r="D3">
        <v>10</v>
      </c>
      <c r="E3" s="15">
        <f>D3 / SUM(D3:D15)</f>
        <v>0.13333333333333333</v>
      </c>
      <c r="G3" s="29" t="s">
        <v>107</v>
      </c>
      <c r="H3" s="29"/>
      <c r="I3" s="29"/>
      <c r="J3" s="29"/>
      <c r="K3" s="29"/>
    </row>
    <row r="4" spans="1:11" x14ac:dyDescent="0.25">
      <c r="A4" s="16" t="s">
        <v>81</v>
      </c>
      <c r="B4" t="s">
        <v>86</v>
      </c>
      <c r="C4">
        <v>3</v>
      </c>
      <c r="D4">
        <v>10</v>
      </c>
      <c r="E4" s="15">
        <f>D4 / SUM(D3:D15)</f>
        <v>0.13333333333333333</v>
      </c>
      <c r="G4" s="29"/>
      <c r="H4" s="29"/>
      <c r="I4" s="29"/>
      <c r="J4" s="29"/>
      <c r="K4" s="29"/>
    </row>
    <row r="5" spans="1:11" x14ac:dyDescent="0.25">
      <c r="A5" s="22" t="s">
        <v>81</v>
      </c>
      <c r="B5" t="s">
        <v>25</v>
      </c>
      <c r="C5">
        <v>2</v>
      </c>
      <c r="D5">
        <v>10</v>
      </c>
      <c r="E5" s="15">
        <f>D4 / SUM(D3:D15)</f>
        <v>0.13333333333333333</v>
      </c>
      <c r="G5" s="29"/>
      <c r="H5" s="29"/>
      <c r="I5" s="29"/>
      <c r="J5" s="29"/>
      <c r="K5" s="29"/>
    </row>
    <row r="6" spans="1:11" x14ac:dyDescent="0.25">
      <c r="A6" s="22" t="s">
        <v>81</v>
      </c>
      <c r="B6" t="s">
        <v>26</v>
      </c>
      <c r="C6">
        <v>2</v>
      </c>
      <c r="D6">
        <v>10</v>
      </c>
      <c r="E6" s="15">
        <f>D6 / SUM(D3:D15)</f>
        <v>0.13333333333333333</v>
      </c>
      <c r="G6" s="29"/>
      <c r="H6" s="29"/>
      <c r="I6" s="29"/>
      <c r="J6" s="29"/>
      <c r="K6" s="29"/>
    </row>
    <row r="7" spans="1:11" x14ac:dyDescent="0.25">
      <c r="A7" s="17" t="s">
        <v>82</v>
      </c>
      <c r="B7" t="str">
        <f>PROD!C2</f>
        <v>The Knockout</v>
      </c>
      <c r="C7">
        <f>PROD!C4</f>
        <v>4</v>
      </c>
      <c r="D7">
        <v>4</v>
      </c>
      <c r="E7" s="15">
        <f>D7 / SUM(D3:D15)</f>
        <v>5.3333333333333337E-2</v>
      </c>
      <c r="G7" s="29"/>
      <c r="H7" s="29"/>
      <c r="I7" s="29"/>
      <c r="J7" s="29"/>
      <c r="K7" s="29"/>
    </row>
    <row r="8" spans="1:11" x14ac:dyDescent="0.25">
      <c r="A8" s="17" t="s">
        <v>82</v>
      </c>
      <c r="B8" t="str">
        <f>PROD!S2</f>
        <v>Dressed For Success</v>
      </c>
      <c r="C8">
        <f>PROD!S4</f>
        <v>4</v>
      </c>
      <c r="D8">
        <v>4</v>
      </c>
      <c r="E8" s="15">
        <f>D8 / SUM(D3:D15)</f>
        <v>5.3333333333333337E-2</v>
      </c>
      <c r="G8" s="29"/>
      <c r="H8" s="29"/>
      <c r="I8" s="29"/>
      <c r="J8" s="29"/>
      <c r="K8" s="29"/>
    </row>
    <row r="9" spans="1:11" x14ac:dyDescent="0.25">
      <c r="A9" s="17" t="s">
        <v>82</v>
      </c>
      <c r="B9" t="str">
        <f>PROD!G2</f>
        <v>Meaty Right Hook</v>
      </c>
      <c r="C9">
        <f>PROD!G4</f>
        <v>4</v>
      </c>
      <c r="D9">
        <v>4</v>
      </c>
      <c r="E9" s="15">
        <f>D9 / SUM(D3:D15)</f>
        <v>5.3333333333333337E-2</v>
      </c>
      <c r="G9" s="29"/>
      <c r="H9" s="29"/>
      <c r="I9" s="29"/>
      <c r="J9" s="29"/>
      <c r="K9" s="29"/>
    </row>
    <row r="10" spans="1:11" x14ac:dyDescent="0.25">
      <c r="A10" s="17" t="s">
        <v>82</v>
      </c>
      <c r="B10" t="str">
        <f>PROD!K2</f>
        <v>Regal Dagger</v>
      </c>
      <c r="C10">
        <f>PROD!K4</f>
        <v>4</v>
      </c>
      <c r="D10">
        <v>4</v>
      </c>
      <c r="E10" s="15">
        <f>D10 / SUM(D3:D15)</f>
        <v>5.3333333333333337E-2</v>
      </c>
      <c r="G10" s="29"/>
      <c r="H10" s="29"/>
      <c r="I10" s="29"/>
      <c r="J10" s="29"/>
      <c r="K10" s="29"/>
    </row>
    <row r="11" spans="1:11" x14ac:dyDescent="0.25">
      <c r="A11" s="17" t="s">
        <v>82</v>
      </c>
      <c r="B11" t="str">
        <f>PROD!O2</f>
        <v>Blunder or Bust</v>
      </c>
      <c r="C11">
        <f>PROD!O4</f>
        <v>8</v>
      </c>
      <c r="D11">
        <v>4</v>
      </c>
      <c r="E11" s="15">
        <f>D11 / SUM(D3:D15)</f>
        <v>5.3333333333333337E-2</v>
      </c>
      <c r="G11" s="29"/>
      <c r="H11" s="29"/>
      <c r="I11" s="29"/>
      <c r="J11" s="29"/>
      <c r="K11" s="29"/>
    </row>
    <row r="12" spans="1:11" x14ac:dyDescent="0.25">
      <c r="A12" s="19" t="s">
        <v>84</v>
      </c>
      <c r="B12" t="s">
        <v>79</v>
      </c>
      <c r="C12">
        <v>9</v>
      </c>
      <c r="D12">
        <v>4</v>
      </c>
      <c r="E12" s="15">
        <f>D12 / SUM(D3:D15)</f>
        <v>5.3333333333333337E-2</v>
      </c>
    </row>
    <row r="13" spans="1:11" x14ac:dyDescent="0.25">
      <c r="A13" s="19" t="s">
        <v>84</v>
      </c>
      <c r="B13" t="s">
        <v>103</v>
      </c>
      <c r="C13">
        <v>3</v>
      </c>
      <c r="D13">
        <v>11</v>
      </c>
      <c r="E13" s="15">
        <f>D13 / SUM(D3:D15)</f>
        <v>0.14666666666666667</v>
      </c>
    </row>
    <row r="14" spans="1:11" x14ac:dyDescent="0.25">
      <c r="E14" s="15"/>
    </row>
    <row r="15" spans="1:11" x14ac:dyDescent="0.25">
      <c r="E15" s="15"/>
    </row>
    <row r="17" spans="2:5" x14ac:dyDescent="0.25">
      <c r="B17" t="s">
        <v>78</v>
      </c>
      <c r="E17" cm="1">
        <f t="array" ref="E17">SUM(C3:C15*E3:E15)</f>
        <v>3.4</v>
      </c>
    </row>
    <row r="18" spans="2:5" x14ac:dyDescent="0.25">
      <c r="B18" t="s">
        <v>101</v>
      </c>
      <c r="E18">
        <f>Tier1!E17 + (Tier1!E17*0.5)</f>
        <v>3.3191489361702127</v>
      </c>
    </row>
  </sheetData>
  <sortState xmlns:xlrd2="http://schemas.microsoft.com/office/spreadsheetml/2017/richdata2" ref="A3:D13">
    <sortCondition descending="1" ref="A3:A13"/>
  </sortState>
  <mergeCells count="2">
    <mergeCell ref="B1:E1"/>
    <mergeCell ref="G3:K1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6FF161-FDB6-449F-A6D0-2713B1ABC77B}">
  <dimension ref="A1:K18"/>
  <sheetViews>
    <sheetView workbookViewId="0">
      <selection activeCell="I22" sqref="I22"/>
    </sheetView>
  </sheetViews>
  <sheetFormatPr defaultRowHeight="15" x14ac:dyDescent="0.25"/>
  <cols>
    <col min="2" max="2" width="17.7109375" customWidth="1"/>
  </cols>
  <sheetData>
    <row r="1" spans="1:11" x14ac:dyDescent="0.25">
      <c r="B1" s="30" t="s">
        <v>98</v>
      </c>
      <c r="C1" s="30"/>
      <c r="D1" s="30"/>
      <c r="E1" s="30"/>
    </row>
    <row r="2" spans="1:11" x14ac:dyDescent="0.25">
      <c r="B2" s="1" t="s">
        <v>74</v>
      </c>
      <c r="C2" s="1" t="s">
        <v>75</v>
      </c>
      <c r="D2" s="1" t="s">
        <v>77</v>
      </c>
      <c r="E2" s="1" t="s">
        <v>76</v>
      </c>
    </row>
    <row r="3" spans="1:11" x14ac:dyDescent="0.25">
      <c r="A3" s="16" t="s">
        <v>81</v>
      </c>
      <c r="B3" t="s">
        <v>93</v>
      </c>
      <c r="C3">
        <v>8</v>
      </c>
      <c r="D3">
        <v>10</v>
      </c>
      <c r="E3" s="15">
        <f>D3 / SUM(D3:D15)</f>
        <v>0.10638297872340426</v>
      </c>
      <c r="G3" s="29" t="s">
        <v>100</v>
      </c>
      <c r="H3" s="29"/>
      <c r="I3" s="29"/>
      <c r="J3" s="29"/>
      <c r="K3" s="29"/>
    </row>
    <row r="4" spans="1:11" x14ac:dyDescent="0.25">
      <c r="A4" s="16" t="s">
        <v>81</v>
      </c>
      <c r="B4" t="s">
        <v>91</v>
      </c>
      <c r="C4">
        <v>6</v>
      </c>
      <c r="D4">
        <v>10</v>
      </c>
      <c r="E4" s="15">
        <f>D4 / SUM(D3:D15)</f>
        <v>0.10638297872340426</v>
      </c>
      <c r="G4" s="29"/>
      <c r="H4" s="29"/>
      <c r="I4" s="29"/>
      <c r="J4" s="29"/>
      <c r="K4" s="29"/>
    </row>
    <row r="5" spans="1:11" x14ac:dyDescent="0.25">
      <c r="A5" s="22" t="s">
        <v>81</v>
      </c>
      <c r="B5" t="s">
        <v>27</v>
      </c>
      <c r="C5">
        <v>2</v>
      </c>
      <c r="D5">
        <v>10</v>
      </c>
      <c r="E5" s="15">
        <f>D5 / SUM(D3:D15)</f>
        <v>0.10638297872340426</v>
      </c>
      <c r="G5" s="29"/>
      <c r="H5" s="29"/>
      <c r="I5" s="29"/>
      <c r="J5" s="29"/>
      <c r="K5" s="29"/>
    </row>
    <row r="6" spans="1:11" x14ac:dyDescent="0.25">
      <c r="A6" s="22" t="s">
        <v>81</v>
      </c>
      <c r="B6" t="s">
        <v>25</v>
      </c>
      <c r="C6">
        <v>2</v>
      </c>
      <c r="D6">
        <v>10</v>
      </c>
      <c r="E6" s="15">
        <f>D6 / SUM(D3:D15)</f>
        <v>0.10638297872340426</v>
      </c>
      <c r="G6" s="29"/>
      <c r="H6" s="29"/>
      <c r="I6" s="29"/>
      <c r="J6" s="29"/>
      <c r="K6" s="29"/>
    </row>
    <row r="7" spans="1:11" x14ac:dyDescent="0.25">
      <c r="A7" s="22" t="s">
        <v>81</v>
      </c>
      <c r="B7" t="s">
        <v>26</v>
      </c>
      <c r="C7">
        <v>2</v>
      </c>
      <c r="D7">
        <v>10</v>
      </c>
      <c r="E7" s="15">
        <f>D7 / SUM(D3:D15)</f>
        <v>0.10638297872340426</v>
      </c>
      <c r="G7" s="29"/>
      <c r="H7" s="29"/>
      <c r="I7" s="29"/>
      <c r="J7" s="29"/>
      <c r="K7" s="29"/>
    </row>
    <row r="8" spans="1:11" x14ac:dyDescent="0.25">
      <c r="A8" s="17" t="s">
        <v>82</v>
      </c>
      <c r="B8" t="str">
        <f>PROD!T2</f>
        <v>Copper Midus</v>
      </c>
      <c r="C8">
        <f>PROD!T4</f>
        <v>6</v>
      </c>
      <c r="D8">
        <v>5</v>
      </c>
      <c r="E8" s="15">
        <f>D8 / SUM(D3:D15)</f>
        <v>5.3191489361702128E-2</v>
      </c>
      <c r="G8" s="29"/>
      <c r="H8" s="29"/>
      <c r="I8" s="29"/>
      <c r="J8" s="29"/>
      <c r="K8" s="29"/>
    </row>
    <row r="9" spans="1:11" x14ac:dyDescent="0.25">
      <c r="A9" s="17" t="s">
        <v>82</v>
      </c>
      <c r="B9" t="str">
        <f>PROD!D2</f>
        <v>The Reaper</v>
      </c>
      <c r="C9">
        <f>PROD!D4</f>
        <v>6</v>
      </c>
      <c r="D9">
        <v>5</v>
      </c>
      <c r="E9" s="15">
        <f>D9 / SUM(D3:D15)</f>
        <v>5.3191489361702128E-2</v>
      </c>
      <c r="G9" s="29"/>
      <c r="H9" s="29"/>
      <c r="I9" s="29"/>
      <c r="J9" s="29"/>
      <c r="K9" s="29"/>
    </row>
    <row r="10" spans="1:11" x14ac:dyDescent="0.25">
      <c r="A10" s="17" t="s">
        <v>82</v>
      </c>
      <c r="B10" t="str">
        <f>PROD!H2</f>
        <v>Industrial Gauntlet</v>
      </c>
      <c r="C10">
        <f>PROD!H4</f>
        <v>6</v>
      </c>
      <c r="D10">
        <v>5</v>
      </c>
      <c r="E10" s="15">
        <f>D10 / SUM(D3:D15)</f>
        <v>5.3191489361702128E-2</v>
      </c>
      <c r="G10" s="29"/>
      <c r="H10" s="29"/>
      <c r="I10" s="29"/>
      <c r="J10" s="29"/>
      <c r="K10" s="29"/>
    </row>
    <row r="11" spans="1:11" x14ac:dyDescent="0.25">
      <c r="A11" s="17" t="s">
        <v>82</v>
      </c>
      <c r="B11" t="str">
        <f>PROD!L2</f>
        <v>Sword Cane</v>
      </c>
      <c r="C11">
        <f>PROD!L4</f>
        <v>6</v>
      </c>
      <c r="D11">
        <v>5</v>
      </c>
      <c r="E11" s="15">
        <f>D11 / SUM(D3:D15)</f>
        <v>5.3191489361702128E-2</v>
      </c>
      <c r="G11" s="29"/>
      <c r="H11" s="29"/>
      <c r="I11" s="29"/>
      <c r="J11" s="29"/>
      <c r="K11" s="29"/>
    </row>
    <row r="12" spans="1:11" x14ac:dyDescent="0.25">
      <c r="A12" s="17" t="s">
        <v>82</v>
      </c>
      <c r="B12" t="str">
        <f>PROD!P2</f>
        <v>Heavy Pressure</v>
      </c>
      <c r="C12">
        <f>PROD!P4</f>
        <v>12</v>
      </c>
      <c r="D12">
        <v>5</v>
      </c>
      <c r="E12" s="15">
        <f>D12 / SUM(D3:D15)</f>
        <v>5.3191489361702128E-2</v>
      </c>
    </row>
    <row r="13" spans="1:11" x14ac:dyDescent="0.25">
      <c r="A13" s="19" t="s">
        <v>84</v>
      </c>
      <c r="B13" t="s">
        <v>89</v>
      </c>
      <c r="C13">
        <v>4</v>
      </c>
      <c r="D13">
        <v>14</v>
      </c>
      <c r="E13" s="15">
        <f>D13 / SUM(D3:D15)</f>
        <v>0.14893617021276595</v>
      </c>
    </row>
    <row r="14" spans="1:11" x14ac:dyDescent="0.25">
      <c r="A14" s="19" t="s">
        <v>84</v>
      </c>
      <c r="B14" t="s">
        <v>104</v>
      </c>
      <c r="C14">
        <v>12</v>
      </c>
      <c r="D14">
        <v>5</v>
      </c>
      <c r="E14" s="15">
        <f>D14 / SUM(D3:D15)</f>
        <v>5.3191489361702128E-2</v>
      </c>
    </row>
    <row r="15" spans="1:11" x14ac:dyDescent="0.25">
      <c r="E15" s="15"/>
    </row>
    <row r="17" spans="2:5" x14ac:dyDescent="0.25">
      <c r="B17" t="s">
        <v>78</v>
      </c>
      <c r="E17" cm="1">
        <f t="array" ref="E17">SUM(C3:C15*E3:E15)</f>
        <v>5.2765957446808507</v>
      </c>
    </row>
    <row r="18" spans="2:5" x14ac:dyDescent="0.25">
      <c r="B18" t="s">
        <v>101</v>
      </c>
      <c r="E18">
        <f>Tier2!E17 + (Tier2!E17*0.5)</f>
        <v>5.0999999999999996</v>
      </c>
    </row>
  </sheetData>
  <sortState xmlns:xlrd2="http://schemas.microsoft.com/office/spreadsheetml/2017/richdata2" ref="A3:D14">
    <sortCondition descending="1" ref="A3:A14"/>
  </sortState>
  <mergeCells count="2">
    <mergeCell ref="B1:E1"/>
    <mergeCell ref="G3:K1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B4F03F-CF96-45DA-B7D7-A39487846CB2}">
  <dimension ref="A1:J18"/>
  <sheetViews>
    <sheetView workbookViewId="0">
      <selection activeCell="E13" sqref="E13:E15"/>
    </sheetView>
  </sheetViews>
  <sheetFormatPr defaultRowHeight="15" x14ac:dyDescent="0.25"/>
  <cols>
    <col min="2" max="2" width="17.7109375" customWidth="1"/>
    <col min="6" max="6" width="9.140625" customWidth="1"/>
    <col min="10" max="10" width="9.140625" customWidth="1"/>
  </cols>
  <sheetData>
    <row r="1" spans="1:10" x14ac:dyDescent="0.25">
      <c r="B1" s="30" t="s">
        <v>99</v>
      </c>
      <c r="C1" s="30"/>
      <c r="D1" s="30"/>
      <c r="E1" s="30"/>
    </row>
    <row r="2" spans="1:10" x14ac:dyDescent="0.25">
      <c r="B2" s="1" t="s">
        <v>74</v>
      </c>
      <c r="C2" s="1" t="s">
        <v>75</v>
      </c>
      <c r="D2" s="1" t="s">
        <v>77</v>
      </c>
      <c r="E2" s="1" t="s">
        <v>76</v>
      </c>
    </row>
    <row r="3" spans="1:10" ht="15" customHeight="1" x14ac:dyDescent="0.25">
      <c r="A3" s="16" t="s">
        <v>81</v>
      </c>
      <c r="B3" t="str">
        <f>RAW!F2</f>
        <v>Silk Powder</v>
      </c>
      <c r="C3">
        <f>RAW!F3</f>
        <v>8</v>
      </c>
      <c r="D3">
        <v>10</v>
      </c>
      <c r="E3" s="15">
        <f>D3 / SUM(D3:D15)</f>
        <v>0.17699115044247787</v>
      </c>
      <c r="G3" s="29" t="s">
        <v>108</v>
      </c>
      <c r="H3" s="29"/>
      <c r="I3" s="29"/>
      <c r="J3" s="29"/>
    </row>
    <row r="4" spans="1:10" x14ac:dyDescent="0.25">
      <c r="A4" s="16" t="s">
        <v>81</v>
      </c>
      <c r="B4" t="s">
        <v>90</v>
      </c>
      <c r="C4">
        <v>12</v>
      </c>
      <c r="D4">
        <v>10</v>
      </c>
      <c r="E4" s="15">
        <f>D4 / SUM(D3:D15)</f>
        <v>0.17699115044247787</v>
      </c>
      <c r="G4" s="29"/>
      <c r="H4" s="29"/>
      <c r="I4" s="29"/>
      <c r="J4" s="29"/>
    </row>
    <row r="5" spans="1:10" x14ac:dyDescent="0.25">
      <c r="A5" s="22" t="s">
        <v>81</v>
      </c>
      <c r="B5" t="str">
        <f>REF!E2</f>
        <v>Bronze Ingot</v>
      </c>
      <c r="C5">
        <f>REF!E3</f>
        <v>4</v>
      </c>
      <c r="D5">
        <v>10</v>
      </c>
      <c r="E5" s="15">
        <f>D5 / SUM(D3:D15)</f>
        <v>0.17699115044247787</v>
      </c>
      <c r="G5" s="29"/>
      <c r="H5" s="29"/>
      <c r="I5" s="29"/>
      <c r="J5" s="29"/>
    </row>
    <row r="6" spans="1:10" x14ac:dyDescent="0.25">
      <c r="A6" s="17" t="s">
        <v>82</v>
      </c>
      <c r="B6" t="str">
        <f>PROD!U2</f>
        <v>God Amoung Thugs</v>
      </c>
      <c r="C6">
        <f>PROD!U4</f>
        <v>8</v>
      </c>
      <c r="D6">
        <v>3</v>
      </c>
      <c r="E6" s="15">
        <f>D6 / SUM(D3:D15)</f>
        <v>5.3097345132743362E-2</v>
      </c>
      <c r="G6" s="29"/>
      <c r="H6" s="29"/>
      <c r="I6" s="29"/>
      <c r="J6" s="29"/>
    </row>
    <row r="7" spans="1:10" x14ac:dyDescent="0.25">
      <c r="A7" s="17" t="s">
        <v>82</v>
      </c>
      <c r="B7" t="str">
        <f>PROD!E2</f>
        <v>The Deliverer</v>
      </c>
      <c r="C7">
        <f>PROD!E4</f>
        <v>8</v>
      </c>
      <c r="D7">
        <v>3</v>
      </c>
      <c r="E7" s="15">
        <f>D7 / SUM(D3:D15)</f>
        <v>5.3097345132743362E-2</v>
      </c>
      <c r="G7" s="29"/>
      <c r="H7" s="29"/>
      <c r="I7" s="29"/>
      <c r="J7" s="29"/>
    </row>
    <row r="8" spans="1:10" x14ac:dyDescent="0.25">
      <c r="A8" s="17" t="s">
        <v>82</v>
      </c>
      <c r="B8" t="str">
        <f>PROD!I2</f>
        <v>A Silky Touch</v>
      </c>
      <c r="C8">
        <f>PROD!I4</f>
        <v>8</v>
      </c>
      <c r="D8">
        <v>3</v>
      </c>
      <c r="E8" s="15">
        <f>D8 / SUM(D3:D15)</f>
        <v>5.3097345132743362E-2</v>
      </c>
      <c r="G8" s="29"/>
      <c r="H8" s="29"/>
      <c r="I8" s="29"/>
      <c r="J8" s="29"/>
    </row>
    <row r="9" spans="1:10" x14ac:dyDescent="0.25">
      <c r="A9" s="17" t="s">
        <v>82</v>
      </c>
      <c r="B9" t="str">
        <f>PROD!M2</f>
        <v>Eloquent Blade</v>
      </c>
      <c r="C9">
        <f>PROD!M4</f>
        <v>8</v>
      </c>
      <c r="D9">
        <v>3</v>
      </c>
      <c r="E9" s="15">
        <f>D9 / SUM(D3:D15)</f>
        <v>5.3097345132743362E-2</v>
      </c>
      <c r="G9" s="29"/>
      <c r="H9" s="29"/>
      <c r="I9" s="29"/>
      <c r="J9" s="29"/>
    </row>
    <row r="10" spans="1:10" x14ac:dyDescent="0.25">
      <c r="A10" s="17" t="s">
        <v>82</v>
      </c>
      <c r="B10" t="str">
        <f>PROD!Q2</f>
        <v>The General</v>
      </c>
      <c r="C10">
        <f>PROD!Q4</f>
        <v>16</v>
      </c>
      <c r="D10">
        <v>3</v>
      </c>
      <c r="E10" s="15">
        <f>D10 / SUM(D3:D15)</f>
        <v>5.3097345132743362E-2</v>
      </c>
      <c r="G10" s="29"/>
      <c r="H10" s="29"/>
      <c r="I10" s="29"/>
      <c r="J10" s="29"/>
    </row>
    <row r="11" spans="1:10" x14ac:dyDescent="0.25">
      <c r="A11" s="19" t="s">
        <v>84</v>
      </c>
      <c r="B11" t="s">
        <v>88</v>
      </c>
      <c r="C11">
        <v>5</v>
      </c>
      <c r="D11">
        <v>8.5</v>
      </c>
      <c r="E11" s="15">
        <f>D11 / SUM(D3:D15)</f>
        <v>0.15044247787610621</v>
      </c>
      <c r="G11" s="29"/>
      <c r="H11" s="29"/>
      <c r="I11" s="29"/>
      <c r="J11" s="29"/>
    </row>
    <row r="12" spans="1:10" x14ac:dyDescent="0.25">
      <c r="A12" s="19" t="s">
        <v>84</v>
      </c>
      <c r="B12" t="s">
        <v>105</v>
      </c>
      <c r="C12">
        <v>15</v>
      </c>
      <c r="D12">
        <v>3</v>
      </c>
      <c r="E12" s="15">
        <f>D12 / SUM(D3:D15)</f>
        <v>5.3097345132743362E-2</v>
      </c>
      <c r="G12" s="29"/>
      <c r="H12" s="29"/>
      <c r="I12" s="29"/>
      <c r="J12" s="29"/>
    </row>
    <row r="13" spans="1:10" x14ac:dyDescent="0.25">
      <c r="A13" s="8"/>
      <c r="E13" s="15"/>
      <c r="G13" s="29"/>
      <c r="H13" s="29"/>
      <c r="I13" s="29"/>
      <c r="J13" s="29"/>
    </row>
    <row r="14" spans="1:10" x14ac:dyDescent="0.25">
      <c r="E14" s="15"/>
      <c r="G14" s="29"/>
      <c r="H14" s="29"/>
      <c r="I14" s="29"/>
      <c r="J14" s="29"/>
    </row>
    <row r="15" spans="1:10" x14ac:dyDescent="0.25">
      <c r="E15" s="15"/>
    </row>
    <row r="17" spans="2:5" x14ac:dyDescent="0.25">
      <c r="B17" t="s">
        <v>78</v>
      </c>
      <c r="E17" cm="1">
        <f t="array" ref="E17">SUM(C3:C15*E3:E15)</f>
        <v>8.3451327433628304</v>
      </c>
    </row>
    <row r="18" spans="2:5" x14ac:dyDescent="0.25">
      <c r="B18" t="s">
        <v>101</v>
      </c>
      <c r="E18">
        <f>Tier3!E17 + (Tier3!E17*0.5)</f>
        <v>7.914893617021276</v>
      </c>
    </row>
  </sheetData>
  <sortState xmlns:xlrd2="http://schemas.microsoft.com/office/spreadsheetml/2017/richdata2" ref="A3:D12">
    <sortCondition descending="1" ref="A12"/>
  </sortState>
  <mergeCells count="2">
    <mergeCell ref="B1:E1"/>
    <mergeCell ref="G3:J14"/>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76DD7D-3FBF-48B8-8DD5-76DD4E34BDBF}">
  <dimension ref="B3:Z14"/>
  <sheetViews>
    <sheetView workbookViewId="0">
      <selection activeCell="R2" sqref="R2"/>
    </sheetView>
  </sheetViews>
  <sheetFormatPr defaultRowHeight="15" x14ac:dyDescent="0.25"/>
  <sheetData>
    <row r="3" spans="2:26" x14ac:dyDescent="0.25">
      <c r="C3" s="5"/>
      <c r="F3" s="7"/>
      <c r="L3" s="7"/>
    </row>
    <row r="4" spans="2:26" ht="15" customHeight="1" x14ac:dyDescent="0.25">
      <c r="B4" s="24" t="s">
        <v>110</v>
      </c>
      <c r="C4" s="24" t="s">
        <v>111</v>
      </c>
      <c r="D4" s="1"/>
      <c r="E4" s="24" t="s">
        <v>112</v>
      </c>
      <c r="F4" s="24" t="s">
        <v>111</v>
      </c>
      <c r="G4" s="1"/>
      <c r="H4" s="24" t="s">
        <v>112</v>
      </c>
      <c r="I4" s="24" t="s">
        <v>110</v>
      </c>
      <c r="J4" s="1"/>
      <c r="K4" s="24" t="s">
        <v>112</v>
      </c>
      <c r="L4" s="24" t="s">
        <v>113</v>
      </c>
      <c r="M4" s="1"/>
      <c r="N4" s="24" t="s">
        <v>110</v>
      </c>
      <c r="O4" s="24" t="s">
        <v>113</v>
      </c>
      <c r="Q4" s="24"/>
      <c r="R4" s="31" t="s">
        <v>114</v>
      </c>
      <c r="S4" s="31"/>
      <c r="T4" s="31"/>
      <c r="U4" s="31"/>
      <c r="V4" s="31"/>
      <c r="W4" s="31"/>
      <c r="X4" s="31"/>
      <c r="Y4" s="31"/>
      <c r="Z4" s="31"/>
    </row>
    <row r="5" spans="2:26" x14ac:dyDescent="0.25">
      <c r="B5">
        <v>1</v>
      </c>
      <c r="C5">
        <v>50</v>
      </c>
      <c r="E5">
        <v>1</v>
      </c>
      <c r="F5">
        <v>100</v>
      </c>
      <c r="H5">
        <v>1</v>
      </c>
      <c r="I5">
        <f>B5*F5/C5</f>
        <v>2</v>
      </c>
      <c r="K5">
        <v>1</v>
      </c>
      <c r="L5">
        <v>0</v>
      </c>
      <c r="N5">
        <f>I5</f>
        <v>2</v>
      </c>
      <c r="O5">
        <f>L5</f>
        <v>0</v>
      </c>
      <c r="R5" s="31"/>
      <c r="S5" s="31"/>
      <c r="T5" s="31"/>
      <c r="U5" s="31"/>
      <c r="V5" s="31"/>
      <c r="W5" s="31"/>
      <c r="X5" s="31"/>
      <c r="Y5" s="31"/>
      <c r="Z5" s="31"/>
    </row>
    <row r="6" spans="2:26" x14ac:dyDescent="0.25">
      <c r="B6">
        <v>2</v>
      </c>
      <c r="C6">
        <v>100</v>
      </c>
      <c r="E6">
        <v>2</v>
      </c>
      <c r="F6">
        <v>150</v>
      </c>
      <c r="H6">
        <v>2</v>
      </c>
      <c r="I6">
        <f>B6*F6/C6</f>
        <v>3</v>
      </c>
      <c r="K6">
        <v>2</v>
      </c>
      <c r="L6">
        <v>5</v>
      </c>
      <c r="N6">
        <f>I6</f>
        <v>3</v>
      </c>
      <c r="O6">
        <f>L6</f>
        <v>5</v>
      </c>
      <c r="R6" s="31"/>
      <c r="S6" s="31"/>
      <c r="T6" s="31"/>
      <c r="U6" s="31"/>
      <c r="V6" s="31"/>
      <c r="W6" s="31"/>
      <c r="X6" s="31"/>
      <c r="Y6" s="31"/>
      <c r="Z6" s="31"/>
    </row>
    <row r="7" spans="2:26" x14ac:dyDescent="0.25">
      <c r="B7">
        <v>3</v>
      </c>
      <c r="C7">
        <v>150</v>
      </c>
      <c r="E7">
        <v>3</v>
      </c>
      <c r="F7">
        <v>225</v>
      </c>
      <c r="H7">
        <v>3</v>
      </c>
      <c r="I7">
        <f t="shared" ref="I7:I14" si="0">B7*F7/C7</f>
        <v>4.5</v>
      </c>
      <c r="K7">
        <v>3</v>
      </c>
      <c r="L7">
        <v>10</v>
      </c>
      <c r="N7">
        <f t="shared" ref="N7:N14" si="1">I7</f>
        <v>4.5</v>
      </c>
      <c r="O7">
        <f t="shared" ref="O7:O14" si="2">L7</f>
        <v>10</v>
      </c>
      <c r="R7" s="31"/>
      <c r="S7" s="31"/>
      <c r="T7" s="31"/>
      <c r="U7" s="31"/>
      <c r="V7" s="31"/>
      <c r="W7" s="31"/>
      <c r="X7" s="31"/>
      <c r="Y7" s="31"/>
      <c r="Z7" s="31"/>
    </row>
    <row r="8" spans="2:26" x14ac:dyDescent="0.25">
      <c r="B8">
        <v>4</v>
      </c>
      <c r="C8">
        <v>200</v>
      </c>
      <c r="E8">
        <v>4</v>
      </c>
      <c r="F8">
        <v>337.5</v>
      </c>
      <c r="H8">
        <v>4</v>
      </c>
      <c r="I8">
        <f t="shared" si="0"/>
        <v>6.75</v>
      </c>
      <c r="K8">
        <v>4</v>
      </c>
      <c r="L8">
        <v>15</v>
      </c>
      <c r="N8">
        <f t="shared" si="1"/>
        <v>6.75</v>
      </c>
      <c r="O8">
        <f t="shared" si="2"/>
        <v>15</v>
      </c>
      <c r="R8" s="31"/>
      <c r="S8" s="31"/>
      <c r="T8" s="31"/>
      <c r="U8" s="31"/>
      <c r="V8" s="31"/>
      <c r="W8" s="31"/>
      <c r="X8" s="31"/>
      <c r="Y8" s="31"/>
      <c r="Z8" s="31"/>
    </row>
    <row r="9" spans="2:26" x14ac:dyDescent="0.25">
      <c r="B9">
        <v>5</v>
      </c>
      <c r="C9">
        <v>250</v>
      </c>
      <c r="E9">
        <v>5</v>
      </c>
      <c r="F9">
        <v>506.25</v>
      </c>
      <c r="H9">
        <v>5</v>
      </c>
      <c r="I9">
        <f t="shared" si="0"/>
        <v>10.125</v>
      </c>
      <c r="K9">
        <v>5</v>
      </c>
      <c r="L9">
        <v>20</v>
      </c>
      <c r="N9">
        <f t="shared" si="1"/>
        <v>10.125</v>
      </c>
      <c r="O9">
        <f t="shared" si="2"/>
        <v>20</v>
      </c>
      <c r="R9" s="31"/>
      <c r="S9" s="31"/>
      <c r="T9" s="31"/>
      <c r="U9" s="31"/>
      <c r="V9" s="31"/>
      <c r="W9" s="31"/>
      <c r="X9" s="31"/>
      <c r="Y9" s="31"/>
      <c r="Z9" s="31"/>
    </row>
    <row r="10" spans="2:26" x14ac:dyDescent="0.25">
      <c r="B10">
        <v>6</v>
      </c>
      <c r="C10">
        <v>300</v>
      </c>
      <c r="E10">
        <v>6</v>
      </c>
      <c r="F10">
        <v>759.375</v>
      </c>
      <c r="H10">
        <v>6</v>
      </c>
      <c r="I10">
        <f t="shared" si="0"/>
        <v>15.1875</v>
      </c>
      <c r="K10">
        <v>6</v>
      </c>
      <c r="L10">
        <v>25</v>
      </c>
      <c r="N10">
        <f t="shared" si="1"/>
        <v>15.1875</v>
      </c>
      <c r="O10">
        <f t="shared" si="2"/>
        <v>25</v>
      </c>
      <c r="R10" s="31"/>
      <c r="S10" s="31"/>
      <c r="T10" s="31"/>
      <c r="U10" s="31"/>
      <c r="V10" s="31"/>
      <c r="W10" s="31"/>
      <c r="X10" s="31"/>
      <c r="Y10" s="31"/>
      <c r="Z10" s="31"/>
    </row>
    <row r="11" spans="2:26" x14ac:dyDescent="0.25">
      <c r="B11">
        <v>7</v>
      </c>
      <c r="C11">
        <v>350</v>
      </c>
      <c r="E11">
        <v>7</v>
      </c>
      <c r="F11">
        <v>1139.0625</v>
      </c>
      <c r="H11">
        <v>7</v>
      </c>
      <c r="I11">
        <f t="shared" si="0"/>
        <v>22.78125</v>
      </c>
      <c r="K11">
        <v>7</v>
      </c>
      <c r="L11">
        <v>30</v>
      </c>
      <c r="N11">
        <f t="shared" si="1"/>
        <v>22.78125</v>
      </c>
      <c r="O11">
        <f t="shared" si="2"/>
        <v>30</v>
      </c>
      <c r="R11" s="31"/>
      <c r="S11" s="31"/>
      <c r="T11" s="31"/>
      <c r="U11" s="31"/>
      <c r="V11" s="31"/>
      <c r="W11" s="31"/>
      <c r="X11" s="31"/>
      <c r="Y11" s="31"/>
      <c r="Z11" s="31"/>
    </row>
    <row r="12" spans="2:26" x14ac:dyDescent="0.25">
      <c r="B12">
        <v>8</v>
      </c>
      <c r="C12">
        <v>400</v>
      </c>
      <c r="E12">
        <v>8</v>
      </c>
      <c r="F12">
        <v>1708.59375</v>
      </c>
      <c r="H12">
        <v>8</v>
      </c>
      <c r="I12">
        <f t="shared" si="0"/>
        <v>34.171875</v>
      </c>
      <c r="K12">
        <v>8</v>
      </c>
      <c r="L12">
        <v>35</v>
      </c>
      <c r="N12">
        <f t="shared" si="1"/>
        <v>34.171875</v>
      </c>
      <c r="O12">
        <f t="shared" si="2"/>
        <v>35</v>
      </c>
      <c r="R12" s="31"/>
      <c r="S12" s="31"/>
      <c r="T12" s="31"/>
      <c r="U12" s="31"/>
      <c r="V12" s="31"/>
      <c r="W12" s="31"/>
      <c r="X12" s="31"/>
      <c r="Y12" s="31"/>
      <c r="Z12" s="31"/>
    </row>
    <row r="13" spans="2:26" x14ac:dyDescent="0.25">
      <c r="B13">
        <v>9</v>
      </c>
      <c r="C13">
        <v>450</v>
      </c>
      <c r="E13">
        <v>9</v>
      </c>
      <c r="F13">
        <v>2562.890625</v>
      </c>
      <c r="H13">
        <v>9</v>
      </c>
      <c r="I13">
        <f t="shared" si="0"/>
        <v>51.2578125</v>
      </c>
      <c r="K13">
        <v>9</v>
      </c>
      <c r="L13">
        <v>40</v>
      </c>
      <c r="N13">
        <f t="shared" si="1"/>
        <v>51.2578125</v>
      </c>
      <c r="O13">
        <f t="shared" si="2"/>
        <v>40</v>
      </c>
      <c r="R13" s="31"/>
      <c r="S13" s="31"/>
      <c r="T13" s="31"/>
      <c r="U13" s="31"/>
      <c r="V13" s="31"/>
      <c r="W13" s="31"/>
      <c r="X13" s="31"/>
      <c r="Y13" s="31"/>
      <c r="Z13" s="31"/>
    </row>
    <row r="14" spans="2:26" x14ac:dyDescent="0.25">
      <c r="B14">
        <v>10</v>
      </c>
      <c r="C14">
        <v>500</v>
      </c>
      <c r="E14">
        <v>10</v>
      </c>
      <c r="F14">
        <v>3844.3359375</v>
      </c>
      <c r="H14">
        <v>10</v>
      </c>
      <c r="I14">
        <f t="shared" si="0"/>
        <v>76.88671875</v>
      </c>
      <c r="K14">
        <v>10</v>
      </c>
      <c r="L14">
        <v>45</v>
      </c>
      <c r="N14">
        <f t="shared" si="1"/>
        <v>76.88671875</v>
      </c>
      <c r="O14">
        <f t="shared" si="2"/>
        <v>45</v>
      </c>
      <c r="R14" s="31"/>
      <c r="S14" s="31"/>
      <c r="T14" s="31"/>
      <c r="U14" s="31"/>
      <c r="V14" s="31"/>
      <c r="W14" s="31"/>
      <c r="X14" s="31"/>
      <c r="Y14" s="31"/>
      <c r="Z14" s="31"/>
    </row>
  </sheetData>
  <mergeCells count="1">
    <mergeCell ref="R4:Z14"/>
  </mergeCells>
  <pageMargins left="0.7" right="0.7" top="0.75" bottom="0.75" header="0.3" footer="0.3"/>
  <pageSetup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4AC68E-6D3E-442B-AC8F-C0652C09DE1F}">
  <dimension ref="A1:A4"/>
  <sheetViews>
    <sheetView tabSelected="1" topLeftCell="A4" workbookViewId="0">
      <selection activeCell="A4" sqref="A4"/>
    </sheetView>
  </sheetViews>
  <sheetFormatPr defaultRowHeight="15" x14ac:dyDescent="0.25"/>
  <cols>
    <col min="1" max="1" width="66.7109375" style="4" customWidth="1"/>
  </cols>
  <sheetData>
    <row r="1" spans="1:1" ht="195" x14ac:dyDescent="0.25">
      <c r="A1" s="4" t="s">
        <v>69</v>
      </c>
    </row>
    <row r="2" spans="1:1" ht="90" x14ac:dyDescent="0.25">
      <c r="A2" s="4" t="s">
        <v>70</v>
      </c>
    </row>
    <row r="3" spans="1:1" ht="90" x14ac:dyDescent="0.25">
      <c r="A3" s="4" t="s">
        <v>71</v>
      </c>
    </row>
    <row r="4" spans="1:1" ht="180" x14ac:dyDescent="0.25">
      <c r="A4" s="4" t="s">
        <v>109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RAW</vt:lpstr>
      <vt:lpstr>REF</vt:lpstr>
      <vt:lpstr>PARTS</vt:lpstr>
      <vt:lpstr>PROD</vt:lpstr>
      <vt:lpstr>Charts</vt:lpstr>
      <vt:lpstr>Tier0</vt:lpstr>
      <vt:lpstr>Tier1</vt:lpstr>
      <vt:lpstr>Tier2</vt:lpstr>
      <vt:lpstr>Tier3</vt:lpstr>
      <vt:lpstr>Tier4</vt:lpstr>
      <vt:lpstr>Progression</vt:lpstr>
      <vt:lpstr>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Fado-Bristow</dc:creator>
  <cp:lastModifiedBy>Scott Fado-Bristow</cp:lastModifiedBy>
  <dcterms:created xsi:type="dcterms:W3CDTF">2021-01-26T01:49:26Z</dcterms:created>
  <dcterms:modified xsi:type="dcterms:W3CDTF">2021-02-26T03:05:03Z</dcterms:modified>
</cp:coreProperties>
</file>