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Other computers\My Laptop (1)\Gambling\WinsPool\"/>
    </mc:Choice>
  </mc:AlternateContent>
  <xr:revisionPtr revIDLastSave="0" documentId="13_ncr:1_{38EB2E0D-F2AD-4289-A1FA-671F8D47443F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Standings" sheetId="1" r:id="rId1"/>
    <sheet name="paid " sheetId="3" r:id="rId2"/>
    <sheet name="Next X weeks" sheetId="2" r:id="rId3"/>
    <sheet name="Draft" sheetId="4" r:id="rId4"/>
    <sheet name="Projections" sheetId="5" state="hidden" r:id="rId5"/>
    <sheet name="FoxSports Standings" sheetId="6" r:id="rId6"/>
    <sheet name="Sheet3" sheetId="7" r:id="rId7"/>
    <sheet name="538Data" sheetId="8" r:id="rId8"/>
  </sheets>
  <definedNames>
    <definedName name="_xlnm._FilterDatabase" localSheetId="3" hidden="1">Draft!$A$1:$P$31</definedName>
    <definedName name="_xlnm._FilterDatabase" localSheetId="2" hidden="1">'Next X weeks'!$B$4:$D$14</definedName>
    <definedName name="ExternalData_1" localSheetId="5" hidden="1">'FoxSports Standings'!$A$1:$S$33</definedName>
    <definedName name="standings?year_season_2012_type_regular" localSheetId="5">'FoxSports Standings'!$U$1:$AF$45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Standings - Detailed View_8e306b73-ae3a-4706-a9d9-d676fc5598ef" name="Standings - Detailed View" connection="Query - Standings - Detailed View"/>
          <x15:modelTable id="Standings - Detailed View  2_edf3818a-498c-498f-9362-9db5b2a97f32" name="Standings - Detailed View  2" connection="Query - Standings - Detailed View (2)"/>
          <x15:modelTable id="Standings - Detailed View  3_96cc9b65-874d-4899-a18c-584dacfdd85f" name="Standings - Detailed View  3" connection="Query - Standings - Detailed View (3)"/>
          <x15:modelTable id="Standings - Detailed View  4_1afa6544-c6f3-4b5a-8ae5-02e4c1c319ce" name="Standings - Detailed View  4" connection="Query - Standings - Detailed View (4)"/>
          <x15:modelTable id="Standings - Detailed View  5_2320b426-f6c0-49c4-963e-cb8ad2dffb6a" name="Standings - Detailed View  5" connection="Query - Standings - Detailed View (5)"/>
          <x15:modelTable id="Standings - Detailed View  6_172e6ff7-09f2-406a-888b-6d9f6de52937" name="Standings - Detailed View  6" connection="Query - Standings - Detailed View (6)"/>
          <x15:modelTable id="Standings - Detailed View  7_011aa7b8-15f6-4e7e-b43a-2881f81dfa5c" name="Standings - Detailed View  7" connection="Query - Standings - Detailed View (7)"/>
          <x15:modelTable id="Standings - Detailed View  8_4e9d343c-f7a5-4941-a622-11b7c31f917d" name="Standings - Detailed View  8" connection="Query - Standings - Detailed View (8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yhKEVoFWRfsaW+HSrULtS5a/58u4eMjy5V9OHkcyTvU="/>
    </ext>
  </extLst>
</workbook>
</file>

<file path=xl/calcChain.xml><?xml version="1.0" encoding="utf-8"?>
<calcChain xmlns="http://schemas.openxmlformats.org/spreadsheetml/2006/main">
  <c r="F13" i="1" l="1" a="1"/>
  <c r="F13" i="1" s="1"/>
  <c r="D13" i="1" a="1"/>
  <c r="D13" i="1" s="1"/>
  <c r="H11" i="1" a="1"/>
  <c r="H11" i="1" s="1"/>
  <c r="F11" i="1" a="1"/>
  <c r="F11" i="1" s="1"/>
  <c r="D11" i="1" a="1"/>
  <c r="D11" i="1" s="1"/>
  <c r="H10" i="1" a="1"/>
  <c r="H10" i="1" s="1"/>
  <c r="F10" i="1" a="1"/>
  <c r="F10" i="1" s="1"/>
  <c r="D10" i="1" a="1"/>
  <c r="D10" i="1" s="1"/>
  <c r="H9" i="1" a="1"/>
  <c r="H9" i="1" s="1"/>
  <c r="F9" i="1" a="1"/>
  <c r="F9" i="1" s="1"/>
  <c r="D9" i="1" a="1"/>
  <c r="D9" i="1" s="1"/>
  <c r="H8" i="1" a="1"/>
  <c r="H8" i="1" s="1"/>
  <c r="F8" i="1" a="1"/>
  <c r="F8" i="1" s="1"/>
  <c r="D8" i="1" a="1"/>
  <c r="D8" i="1" s="1"/>
  <c r="H7" i="1" a="1"/>
  <c r="H7" i="1" s="1"/>
  <c r="F7" i="1" a="1"/>
  <c r="F7" i="1" s="1"/>
  <c r="D7" i="1" a="1"/>
  <c r="D7" i="1" s="1"/>
  <c r="H6" i="1" a="1"/>
  <c r="H6" i="1" s="1"/>
  <c r="F6" i="1" a="1"/>
  <c r="F6" i="1" s="1"/>
  <c r="D6" i="1" a="1"/>
  <c r="D6" i="1" s="1"/>
  <c r="H5" i="1" a="1"/>
  <c r="H5" i="1" s="1"/>
  <c r="F5" i="1" a="1"/>
  <c r="F5" i="1" s="1"/>
  <c r="D5" i="1" a="1"/>
  <c r="D5" i="1" s="1"/>
  <c r="H4" i="1" a="1"/>
  <c r="H4" i="1" s="1"/>
  <c r="F4" i="1" a="1"/>
  <c r="F4" i="1" s="1"/>
  <c r="D4" i="1" a="1"/>
  <c r="D4" i="1" s="1"/>
  <c r="H3" i="1" a="1"/>
  <c r="H3" i="1" s="1"/>
  <c r="F3" i="1" a="1"/>
  <c r="F3" i="1" s="1"/>
  <c r="D3" i="1" a="1"/>
  <c r="D3" i="1" s="1"/>
  <c r="H2" i="1" a="1"/>
  <c r="H2" i="1" s="1"/>
  <c r="F2" i="1" a="1"/>
  <c r="F2" i="1" s="1"/>
  <c r="D2" i="1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G31" i="4" a="1"/>
  <c r="G31" i="4" s="1"/>
  <c r="J31" i="4" s="1"/>
  <c r="A31" i="4"/>
  <c r="G30" i="4" a="1"/>
  <c r="G30" i="4" s="1"/>
  <c r="A30" i="4"/>
  <c r="G29" i="4" a="1"/>
  <c r="G29" i="4" s="1"/>
  <c r="A29" i="4"/>
  <c r="G28" i="4" a="1"/>
  <c r="G28" i="4" s="1"/>
  <c r="J28" i="4" s="1"/>
  <c r="A28" i="4"/>
  <c r="G27" i="4" a="1"/>
  <c r="G27" i="4" s="1"/>
  <c r="A27" i="4"/>
  <c r="G26" i="4" a="1"/>
  <c r="G26" i="4"/>
  <c r="A26" i="4"/>
  <c r="G25" i="4" a="1"/>
  <c r="G25" i="4" s="1"/>
  <c r="J25" i="4" s="1"/>
  <c r="A25" i="4"/>
  <c r="G24" i="4" a="1"/>
  <c r="G24" i="4" s="1"/>
  <c r="A24" i="4"/>
  <c r="G23" i="4" a="1"/>
  <c r="G23" i="4" s="1"/>
  <c r="A23" i="4"/>
  <c r="G22" i="4" a="1"/>
  <c r="G22" i="4" s="1"/>
  <c r="A22" i="4"/>
  <c r="G21" i="4" a="1"/>
  <c r="G21" i="4" s="1"/>
  <c r="A21" i="4"/>
  <c r="G20" i="4" a="1"/>
  <c r="G20" i="4" s="1"/>
  <c r="A20" i="4"/>
  <c r="G19" i="4" a="1"/>
  <c r="G19" i="4" s="1"/>
  <c r="A19" i="4"/>
  <c r="G18" i="4" a="1"/>
  <c r="G18" i="4" s="1"/>
  <c r="J18" i="4" s="1"/>
  <c r="A18" i="4"/>
  <c r="G17" i="4" a="1"/>
  <c r="G17" i="4" s="1"/>
  <c r="A17" i="4"/>
  <c r="G16" i="4" a="1"/>
  <c r="G16" i="4" s="1"/>
  <c r="J16" i="4" s="1"/>
  <c r="A16" i="4"/>
  <c r="G15" i="4" a="1"/>
  <c r="G15" i="4" s="1"/>
  <c r="A15" i="4"/>
  <c r="G14" i="4" a="1"/>
  <c r="G14" i="4" s="1"/>
  <c r="A14" i="4"/>
  <c r="G13" i="4" a="1"/>
  <c r="G13" i="4" s="1"/>
  <c r="A13" i="4"/>
  <c r="G12" i="4" a="1"/>
  <c r="G12" i="4" s="1"/>
  <c r="A12" i="4"/>
  <c r="G11" i="4" a="1"/>
  <c r="G11" i="4" s="1"/>
  <c r="A11" i="4"/>
  <c r="G10" i="4" a="1"/>
  <c r="G10" i="4" s="1"/>
  <c r="A10" i="4"/>
  <c r="G9" i="4" a="1"/>
  <c r="G9" i="4" s="1"/>
  <c r="A9" i="4"/>
  <c r="G8" i="4" a="1"/>
  <c r="G8" i="4" s="1"/>
  <c r="J8" i="4" s="1"/>
  <c r="A8" i="4"/>
  <c r="G7" i="4" a="1"/>
  <c r="G7" i="4" s="1"/>
  <c r="A7" i="4"/>
  <c r="G6" i="4" a="1"/>
  <c r="G6" i="4" s="1"/>
  <c r="A6" i="4"/>
  <c r="G5" i="4" a="1"/>
  <c r="G5" i="4" s="1"/>
  <c r="J5" i="4" s="1"/>
  <c r="A5" i="4"/>
  <c r="G4" i="4" a="1"/>
  <c r="G4" i="4" s="1"/>
  <c r="J4" i="4" s="1"/>
  <c r="A4" i="4"/>
  <c r="G3" i="4" a="1"/>
  <c r="G3" i="4" s="1"/>
  <c r="A3" i="4"/>
  <c r="G2" i="4" a="1"/>
  <c r="G2" i="4" s="1"/>
  <c r="A2" i="4"/>
  <c r="E14" i="2"/>
  <c r="E13" i="2"/>
  <c r="E12" i="2"/>
  <c r="E11" i="2"/>
  <c r="E10" i="2"/>
  <c r="E9" i="2"/>
  <c r="E8" i="2"/>
  <c r="E7" i="2"/>
  <c r="E6" i="2"/>
  <c r="E5" i="2"/>
  <c r="BE3" i="2"/>
  <c r="BD3" i="2"/>
  <c r="BC3" i="2"/>
  <c r="BB3" i="2"/>
  <c r="BA3" i="2"/>
  <c r="AR3" i="2"/>
  <c r="AO3" i="2"/>
  <c r="AN3" i="2"/>
  <c r="AM3" i="2"/>
  <c r="AL3" i="2"/>
  <c r="AK3" i="2"/>
  <c r="AI3" i="2"/>
  <c r="AH3" i="2"/>
  <c r="AG3" i="2"/>
  <c r="AE3" i="2"/>
  <c r="U3" i="2"/>
  <c r="S3" i="2"/>
  <c r="R3" i="2"/>
  <c r="Q3" i="2"/>
  <c r="O3" i="2"/>
  <c r="M3" i="2"/>
  <c r="L3" i="2"/>
  <c r="K3" i="2"/>
  <c r="E3" i="2"/>
  <c r="C1" i="2"/>
  <c r="AZ3" i="2" s="1"/>
  <c r="V3" i="2" l="1"/>
  <c r="AS3" i="2"/>
  <c r="AQ3" i="2"/>
  <c r="Y3" i="2"/>
  <c r="G3" i="2"/>
  <c r="Z3" i="2"/>
  <c r="H3" i="2"/>
  <c r="AA3" i="2"/>
  <c r="AU3" i="2"/>
  <c r="AW3" i="2"/>
  <c r="W3" i="2"/>
  <c r="AP3" i="2"/>
  <c r="X3" i="2"/>
  <c r="F3" i="2"/>
  <c r="I3" i="2"/>
  <c r="AB3" i="2"/>
  <c r="J3" i="2"/>
  <c r="AC3" i="2"/>
  <c r="AX3" i="2"/>
  <c r="AY3" i="2"/>
  <c r="M3" i="4"/>
  <c r="M6" i="4"/>
  <c r="J6" i="4"/>
  <c r="J10" i="4"/>
  <c r="M10" i="4"/>
  <c r="M5" i="4"/>
  <c r="I6" i="4"/>
  <c r="I7" i="4"/>
  <c r="J2" i="4"/>
  <c r="N4" i="4" s="1"/>
  <c r="M24" i="4"/>
  <c r="I20" i="4"/>
  <c r="M28" i="4"/>
  <c r="J24" i="4"/>
  <c r="H9" i="4"/>
  <c r="M11" i="4"/>
  <c r="M8" i="4"/>
  <c r="H14" i="4"/>
  <c r="J3" i="4"/>
  <c r="L9" i="1"/>
  <c r="L7" i="1"/>
  <c r="L5" i="1"/>
  <c r="K5" i="1"/>
  <c r="J5" i="1"/>
  <c r="J10" i="1"/>
  <c r="I10" i="1"/>
  <c r="M10" i="1" s="1" a="1"/>
  <c r="M10" i="1" s="1"/>
  <c r="L2" i="1"/>
  <c r="J2" i="1"/>
  <c r="J4" i="1"/>
  <c r="K4" i="1"/>
  <c r="I4" i="1"/>
  <c r="M4" i="1" s="1" a="1"/>
  <c r="M4" i="1" s="1"/>
  <c r="L4" i="1"/>
  <c r="L6" i="1"/>
  <c r="L11" i="1"/>
  <c r="J11" i="4"/>
  <c r="I13" i="4"/>
  <c r="H13" i="4"/>
  <c r="I11" i="1"/>
  <c r="O11" i="1" s="1" a="1"/>
  <c r="O11" i="1" s="1"/>
  <c r="M14" i="4"/>
  <c r="J14" i="4"/>
  <c r="M21" i="4"/>
  <c r="M16" i="4"/>
  <c r="J11" i="1"/>
  <c r="H18" i="4"/>
  <c r="K11" i="1"/>
  <c r="I18" i="4"/>
  <c r="H21" i="4"/>
  <c r="I21" i="4"/>
  <c r="I2" i="1"/>
  <c r="N2" i="1" s="1" a="1"/>
  <c r="N2" i="1" s="1"/>
  <c r="J21" i="4"/>
  <c r="M25" i="4"/>
  <c r="K2" i="1"/>
  <c r="L10" i="1"/>
  <c r="K10" i="1"/>
  <c r="I6" i="1"/>
  <c r="N6" i="1" s="1" a="1"/>
  <c r="N6" i="1" s="1"/>
  <c r="H5" i="4"/>
  <c r="I5" i="4"/>
  <c r="H11" i="4"/>
  <c r="M18" i="4"/>
  <c r="J6" i="1"/>
  <c r="I11" i="4"/>
  <c r="K6" i="1"/>
  <c r="I12" i="4"/>
  <c r="H12" i="4"/>
  <c r="I19" i="4"/>
  <c r="M12" i="4"/>
  <c r="J12" i="4"/>
  <c r="I4" i="4"/>
  <c r="H4" i="4"/>
  <c r="M13" i="4"/>
  <c r="J13" i="4"/>
  <c r="I23" i="4"/>
  <c r="H23" i="4"/>
  <c r="J26" i="4"/>
  <c r="M26" i="4"/>
  <c r="J23" i="4"/>
  <c r="I30" i="4"/>
  <c r="I9" i="1"/>
  <c r="O9" i="1" s="1" a="1"/>
  <c r="O9" i="1" s="1"/>
  <c r="K9" i="1"/>
  <c r="J9" i="1"/>
  <c r="H20" i="4"/>
  <c r="H30" i="4"/>
  <c r="H7" i="4"/>
  <c r="I14" i="4"/>
  <c r="M23" i="4"/>
  <c r="M27" i="4"/>
  <c r="J27" i="4"/>
  <c r="M17" i="4"/>
  <c r="J17" i="4"/>
  <c r="H15" i="4"/>
  <c r="I15" i="4"/>
  <c r="I24" i="4"/>
  <c r="K3" i="1"/>
  <c r="I3" i="1"/>
  <c r="M3" i="1" s="1" a="1"/>
  <c r="M3" i="1" s="1"/>
  <c r="L3" i="1"/>
  <c r="J8" i="1"/>
  <c r="L8" i="1"/>
  <c r="K8" i="1"/>
  <c r="I31" i="4"/>
  <c r="H31" i="4"/>
  <c r="I28" i="4"/>
  <c r="H28" i="4"/>
  <c r="I25" i="4"/>
  <c r="J22" i="4"/>
  <c r="H24" i="4"/>
  <c r="H27" i="4"/>
  <c r="J9" i="4"/>
  <c r="M9" i="4"/>
  <c r="I17" i="4"/>
  <c r="H17" i="4"/>
  <c r="M19" i="4"/>
  <c r="J19" i="4"/>
  <c r="H22" i="4"/>
  <c r="I27" i="4"/>
  <c r="M30" i="4"/>
  <c r="J30" i="4"/>
  <c r="I22" i="4"/>
  <c r="H3" i="4"/>
  <c r="J7" i="4"/>
  <c r="M7" i="4"/>
  <c r="M15" i="4"/>
  <c r="M20" i="4"/>
  <c r="J20" i="4"/>
  <c r="M22" i="4"/>
  <c r="K7" i="1"/>
  <c r="J7" i="1"/>
  <c r="I7" i="1"/>
  <c r="N7" i="1" s="1" a="1"/>
  <c r="N7" i="1" s="1"/>
  <c r="I8" i="4"/>
  <c r="H6" i="4"/>
  <c r="I2" i="4"/>
  <c r="H8" i="4"/>
  <c r="H2" i="4"/>
  <c r="J3" i="1"/>
  <c r="I8" i="1"/>
  <c r="O8" i="1" s="1" a="1"/>
  <c r="O8" i="1" s="1"/>
  <c r="I3" i="4"/>
  <c r="I10" i="4"/>
  <c r="H10" i="4"/>
  <c r="J15" i="4"/>
  <c r="H25" i="4"/>
  <c r="M31" i="4"/>
  <c r="I16" i="4"/>
  <c r="H16" i="4"/>
  <c r="I26" i="4"/>
  <c r="H26" i="4"/>
  <c r="I29" i="4"/>
  <c r="H29" i="4"/>
  <c r="I5" i="1"/>
  <c r="O5" i="1" s="1" a="1"/>
  <c r="O5" i="1" s="1"/>
  <c r="M29" i="4"/>
  <c r="J29" i="4"/>
  <c r="I9" i="4"/>
  <c r="M4" i="4"/>
  <c r="N3" i="2"/>
  <c r="AD3" i="2"/>
  <c r="AT3" i="2"/>
  <c r="P3" i="2"/>
  <c r="AF3" i="2"/>
  <c r="AV3" i="2"/>
  <c r="H19" i="4"/>
  <c r="T3" i="2"/>
  <c r="AJ3" i="2"/>
  <c r="L6" i="4" l="1"/>
  <c r="M11" i="1" a="1"/>
  <c r="M11" i="1" s="1"/>
  <c r="M8" i="1" a="1"/>
  <c r="M8" i="1" s="1"/>
  <c r="N11" i="1" a="1"/>
  <c r="N11" i="1" s="1"/>
  <c r="M5" i="1" a="1"/>
  <c r="M5" i="1" s="1"/>
  <c r="O10" i="1" a="1"/>
  <c r="O10" i="1" s="1"/>
  <c r="M2" i="1" a="1"/>
  <c r="M2" i="1" s="1"/>
  <c r="O2" i="1" a="1"/>
  <c r="O2" i="1" s="1"/>
  <c r="O3" i="1" a="1"/>
  <c r="O3" i="1" s="1"/>
  <c r="O7" i="1" a="1"/>
  <c r="O7" i="1" s="1"/>
  <c r="N4" i="1" a="1"/>
  <c r="N4" i="1" s="1"/>
  <c r="O6" i="1" a="1"/>
  <c r="O6" i="1" s="1"/>
  <c r="N9" i="1" a="1"/>
  <c r="N9" i="1" s="1"/>
  <c r="M9" i="1" a="1"/>
  <c r="M9" i="1" s="1"/>
  <c r="M7" i="1" a="1"/>
  <c r="M7" i="1" s="1"/>
  <c r="N10" i="1" a="1"/>
  <c r="N10" i="1" s="1"/>
  <c r="N3" i="1" a="1"/>
  <c r="N3" i="1" s="1"/>
  <c r="O4" i="1" a="1"/>
  <c r="O4" i="1" s="1"/>
  <c r="M6" i="1" a="1"/>
  <c r="M6" i="1" s="1"/>
  <c r="N8" i="1" a="1"/>
  <c r="N8" i="1" s="1"/>
  <c r="N5" i="1" a="1"/>
  <c r="N5" i="1" s="1"/>
  <c r="L14" i="4"/>
  <c r="N10" i="4"/>
  <c r="N15" i="4"/>
  <c r="K30" i="4"/>
  <c r="N3" i="4"/>
  <c r="N6" i="4"/>
  <c r="N7" i="4"/>
  <c r="K14" i="4"/>
  <c r="N5" i="4"/>
  <c r="N8" i="4"/>
  <c r="N23" i="4"/>
  <c r="L13" i="4"/>
  <c r="L8" i="4"/>
  <c r="L2" i="4"/>
  <c r="N11" i="4"/>
  <c r="L16" i="4"/>
  <c r="L19" i="4"/>
  <c r="L30" i="4"/>
  <c r="N30" i="4"/>
  <c r="A6" i="2"/>
  <c r="A3" i="1"/>
  <c r="K7" i="4"/>
  <c r="K9" i="4"/>
  <c r="L5" i="4"/>
  <c r="A10" i="1"/>
  <c r="A13" i="2"/>
  <c r="L10" i="4"/>
  <c r="K22" i="4"/>
  <c r="K28" i="4"/>
  <c r="L31" i="4"/>
  <c r="N22" i="4"/>
  <c r="L27" i="4"/>
  <c r="L24" i="4"/>
  <c r="K24" i="4"/>
  <c r="K31" i="4"/>
  <c r="K27" i="4"/>
  <c r="L22" i="4"/>
  <c r="L29" i="4"/>
  <c r="L28" i="4"/>
  <c r="K25" i="4"/>
  <c r="L25" i="4"/>
  <c r="L7" i="4"/>
  <c r="N16" i="4"/>
  <c r="K5" i="4"/>
  <c r="K20" i="4"/>
  <c r="N18" i="4"/>
  <c r="K19" i="4"/>
  <c r="A5" i="2"/>
  <c r="A2" i="1"/>
  <c r="A11" i="2"/>
  <c r="A8" i="1"/>
  <c r="L4" i="4"/>
  <c r="N31" i="4"/>
  <c r="N26" i="4"/>
  <c r="N29" i="4"/>
  <c r="A10" i="2"/>
  <c r="A7" i="1"/>
  <c r="N24" i="4"/>
  <c r="A5" i="1"/>
  <c r="A8" i="2"/>
  <c r="K10" i="4"/>
  <c r="N13" i="4"/>
  <c r="N20" i="4"/>
  <c r="L20" i="4"/>
  <c r="K17" i="4"/>
  <c r="A4" i="1"/>
  <c r="A7" i="2"/>
  <c r="L17" i="4"/>
  <c r="N27" i="4"/>
  <c r="L26" i="4"/>
  <c r="N25" i="4"/>
  <c r="N9" i="4"/>
  <c r="K6" i="4"/>
  <c r="P6" i="4" s="1"/>
  <c r="K3" i="4"/>
  <c r="A9" i="1"/>
  <c r="A12" i="2"/>
  <c r="L21" i="4"/>
  <c r="N12" i="4"/>
  <c r="K21" i="4"/>
  <c r="P21" i="4" s="1"/>
  <c r="L12" i="4"/>
  <c r="K12" i="4"/>
  <c r="P12" i="4" s="1"/>
  <c r="K16" i="4"/>
  <c r="L15" i="4"/>
  <c r="L18" i="4"/>
  <c r="K15" i="4"/>
  <c r="K18" i="4"/>
  <c r="K23" i="4"/>
  <c r="N19" i="4"/>
  <c r="L23" i="4"/>
  <c r="K8" i="4"/>
  <c r="N21" i="4"/>
  <c r="K29" i="4"/>
  <c r="N17" i="4"/>
  <c r="N14" i="4"/>
  <c r="K4" i="4"/>
  <c r="K11" i="4"/>
  <c r="A11" i="1"/>
  <c r="A14" i="2"/>
  <c r="K26" i="4"/>
  <c r="L9" i="4"/>
  <c r="L11" i="4"/>
  <c r="L3" i="4"/>
  <c r="K2" i="4"/>
  <c r="A9" i="2"/>
  <c r="A6" i="1"/>
  <c r="K13" i="4"/>
  <c r="N28" i="4"/>
  <c r="P30" i="4" l="1"/>
  <c r="P14" i="4"/>
  <c r="P4" i="4"/>
  <c r="P15" i="4"/>
  <c r="P13" i="4"/>
  <c r="P20" i="4"/>
  <c r="P29" i="4"/>
  <c r="P3" i="4"/>
  <c r="P5" i="4"/>
  <c r="P28" i="4"/>
  <c r="P2" i="4"/>
  <c r="P8" i="4"/>
  <c r="P10" i="4"/>
  <c r="P19" i="4"/>
  <c r="P18" i="4"/>
  <c r="P9" i="4"/>
  <c r="P26" i="4"/>
  <c r="P17" i="4"/>
  <c r="P22" i="4"/>
  <c r="P7" i="4"/>
  <c r="P25" i="4"/>
  <c r="P27" i="4"/>
  <c r="P31" i="4"/>
  <c r="P16" i="4"/>
  <c r="P11" i="4"/>
  <c r="P23" i="4"/>
  <c r="P24" i="4"/>
  <c r="AY13" i="2"/>
  <c r="AI13" i="2"/>
  <c r="S13" i="2"/>
  <c r="AU13" i="2"/>
  <c r="AE13" i="2"/>
  <c r="O13" i="2"/>
  <c r="AT13" i="2"/>
  <c r="AD13" i="2"/>
  <c r="N13" i="2"/>
  <c r="AS13" i="2"/>
  <c r="AC13" i="2"/>
  <c r="M13" i="2"/>
  <c r="BB13" i="2"/>
  <c r="AG13" i="2"/>
  <c r="J13" i="2"/>
  <c r="BA13" i="2"/>
  <c r="AF13" i="2"/>
  <c r="I13" i="2"/>
  <c r="AW13" i="2"/>
  <c r="X13" i="2"/>
  <c r="AV13" i="2"/>
  <c r="W13" i="2"/>
  <c r="AX13" i="2"/>
  <c r="U13" i="2"/>
  <c r="AR13" i="2"/>
  <c r="T13" i="2"/>
  <c r="AQ13" i="2"/>
  <c r="R13" i="2"/>
  <c r="AO13" i="2"/>
  <c r="P13" i="2"/>
  <c r="AN13" i="2"/>
  <c r="L13" i="2"/>
  <c r="AM13" i="2"/>
  <c r="K13" i="2"/>
  <c r="AA13" i="2"/>
  <c r="Z13" i="2"/>
  <c r="Y13" i="2"/>
  <c r="V13" i="2"/>
  <c r="G13" i="2"/>
  <c r="F13" i="2"/>
  <c r="BE13" i="2"/>
  <c r="BD13" i="2"/>
  <c r="AZ13" i="2"/>
  <c r="AL13" i="2"/>
  <c r="AJ13" i="2"/>
  <c r="AB13" i="2"/>
  <c r="Q13" i="2"/>
  <c r="AP13" i="2"/>
  <c r="AH13" i="2"/>
  <c r="H13" i="2"/>
  <c r="BC13" i="2"/>
  <c r="AK13" i="2"/>
  <c r="AV8" i="2"/>
  <c r="AF8" i="2"/>
  <c r="P8" i="2"/>
  <c r="AR8" i="2"/>
  <c r="AB8" i="2"/>
  <c r="L8" i="2"/>
  <c r="AP8" i="2"/>
  <c r="Z8" i="2"/>
  <c r="J8" i="2"/>
  <c r="AX8" i="2"/>
  <c r="AD8" i="2"/>
  <c r="I8" i="2"/>
  <c r="AW8" i="2"/>
  <c r="AC8" i="2"/>
  <c r="H8" i="2"/>
  <c r="AZ8" i="2"/>
  <c r="AA8" i="2"/>
  <c r="AY8" i="2"/>
  <c r="Y8" i="2"/>
  <c r="AL8" i="2"/>
  <c r="N8" i="2"/>
  <c r="AK8" i="2"/>
  <c r="M8" i="2"/>
  <c r="BE8" i="2"/>
  <c r="AH8" i="2"/>
  <c r="F8" i="2"/>
  <c r="BD8" i="2"/>
  <c r="AG8" i="2"/>
  <c r="BC8" i="2"/>
  <c r="AE8" i="2"/>
  <c r="X8" i="2"/>
  <c r="W8" i="2"/>
  <c r="V8" i="2"/>
  <c r="U8" i="2"/>
  <c r="AN8" i="2"/>
  <c r="AM8" i="2"/>
  <c r="AI8" i="2"/>
  <c r="T8" i="2"/>
  <c r="S8" i="2"/>
  <c r="Q8" i="2"/>
  <c r="O8" i="2"/>
  <c r="BB8" i="2"/>
  <c r="AQ8" i="2"/>
  <c r="AU8" i="2"/>
  <c r="AT8" i="2"/>
  <c r="AO8" i="2"/>
  <c r="AJ8" i="2"/>
  <c r="R8" i="2"/>
  <c r="K8" i="2"/>
  <c r="BA8" i="2"/>
  <c r="G8" i="2"/>
  <c r="AS8" i="2"/>
  <c r="BE7" i="2"/>
  <c r="AO7" i="2"/>
  <c r="Y7" i="2"/>
  <c r="I7" i="2"/>
  <c r="BA7" i="2"/>
  <c r="AK7" i="2"/>
  <c r="U7" i="2"/>
  <c r="AY7" i="2"/>
  <c r="AI7" i="2"/>
  <c r="S7" i="2"/>
  <c r="AU7" i="2"/>
  <c r="AB7" i="2"/>
  <c r="H7" i="2"/>
  <c r="AT7" i="2"/>
  <c r="AA7" i="2"/>
  <c r="G7" i="2"/>
  <c r="AN7" i="2"/>
  <c r="Q7" i="2"/>
  <c r="AM7" i="2"/>
  <c r="P7" i="2"/>
  <c r="AS7" i="2"/>
  <c r="T7" i="2"/>
  <c r="AR7" i="2"/>
  <c r="R7" i="2"/>
  <c r="AL7" i="2"/>
  <c r="M7" i="2"/>
  <c r="AJ7" i="2"/>
  <c r="L7" i="2"/>
  <c r="AH7" i="2"/>
  <c r="K7" i="2"/>
  <c r="BB7" i="2"/>
  <c r="O7" i="2"/>
  <c r="AZ7" i="2"/>
  <c r="N7" i="2"/>
  <c r="AX7" i="2"/>
  <c r="J7" i="2"/>
  <c r="AW7" i="2"/>
  <c r="F7" i="2"/>
  <c r="AV7" i="2"/>
  <c r="AQ7" i="2"/>
  <c r="AG7" i="2"/>
  <c r="AF7" i="2"/>
  <c r="AE7" i="2"/>
  <c r="AD7" i="2"/>
  <c r="Z7" i="2"/>
  <c r="X7" i="2"/>
  <c r="BD7" i="2"/>
  <c r="V7" i="2"/>
  <c r="BC7" i="2"/>
  <c r="AP7" i="2"/>
  <c r="AC7" i="2"/>
  <c r="W7" i="2"/>
  <c r="AP14" i="2"/>
  <c r="Z14" i="2"/>
  <c r="J14" i="2"/>
  <c r="BE14" i="2"/>
  <c r="BB14" i="2"/>
  <c r="AL14" i="2"/>
  <c r="V14" i="2"/>
  <c r="F14" i="2"/>
  <c r="BA14" i="2"/>
  <c r="AK14" i="2"/>
  <c r="U14" i="2"/>
  <c r="AZ14" i="2"/>
  <c r="AJ14" i="2"/>
  <c r="T14" i="2"/>
  <c r="AM14" i="2"/>
  <c r="P14" i="2"/>
  <c r="AI14" i="2"/>
  <c r="O14" i="2"/>
  <c r="AO14" i="2"/>
  <c r="N14" i="2"/>
  <c r="AN14" i="2"/>
  <c r="M14" i="2"/>
  <c r="AU14" i="2"/>
  <c r="S14" i="2"/>
  <c r="AT14" i="2"/>
  <c r="R14" i="2"/>
  <c r="AS14" i="2"/>
  <c r="Q14" i="2"/>
  <c r="AQ14" i="2"/>
  <c r="K14" i="2"/>
  <c r="AH14" i="2"/>
  <c r="I14" i="2"/>
  <c r="AG14" i="2"/>
  <c r="H14" i="2"/>
  <c r="BD14" i="2"/>
  <c r="L14" i="2"/>
  <c r="BC14" i="2"/>
  <c r="G14" i="2"/>
  <c r="AY14" i="2"/>
  <c r="AX14" i="2"/>
  <c r="AW14" i="2"/>
  <c r="W14" i="2"/>
  <c r="AV14" i="2"/>
  <c r="AF14" i="2"/>
  <c r="AE14" i="2"/>
  <c r="AC14" i="2"/>
  <c r="X14" i="2"/>
  <c r="AR14" i="2"/>
  <c r="AD14" i="2"/>
  <c r="AB14" i="2"/>
  <c r="AA14" i="2"/>
  <c r="Y14" i="2"/>
  <c r="BC9" i="2"/>
  <c r="AM9" i="2"/>
  <c r="W9" i="2"/>
  <c r="G9" i="2"/>
  <c r="AY9" i="2"/>
  <c r="AI9" i="2"/>
  <c r="S9" i="2"/>
  <c r="AW9" i="2"/>
  <c r="AG9" i="2"/>
  <c r="Q9" i="2"/>
  <c r="AZ9" i="2"/>
  <c r="AE9" i="2"/>
  <c r="L9" i="2"/>
  <c r="AX9" i="2"/>
  <c r="AD9" i="2"/>
  <c r="K9" i="2"/>
  <c r="AN9" i="2"/>
  <c r="P9" i="2"/>
  <c r="AL9" i="2"/>
  <c r="O9" i="2"/>
  <c r="AF9" i="2"/>
  <c r="F9" i="2"/>
  <c r="BE9" i="2"/>
  <c r="AC9" i="2"/>
  <c r="BA9" i="2"/>
  <c r="Z9" i="2"/>
  <c r="AV9" i="2"/>
  <c r="Y9" i="2"/>
  <c r="AU9" i="2"/>
  <c r="X9" i="2"/>
  <c r="AR9" i="2"/>
  <c r="I9" i="2"/>
  <c r="AQ9" i="2"/>
  <c r="H9" i="2"/>
  <c r="AP9" i="2"/>
  <c r="AO9" i="2"/>
  <c r="V9" i="2"/>
  <c r="U9" i="2"/>
  <c r="R9" i="2"/>
  <c r="N9" i="2"/>
  <c r="M9" i="2"/>
  <c r="J9" i="2"/>
  <c r="AT9" i="2"/>
  <c r="AA9" i="2"/>
  <c r="BB9" i="2"/>
  <c r="AK9" i="2"/>
  <c r="AJ9" i="2"/>
  <c r="T9" i="2"/>
  <c r="BD9" i="2"/>
  <c r="AS9" i="2"/>
  <c r="AH9" i="2"/>
  <c r="AB9" i="2"/>
  <c r="AQ5" i="2"/>
  <c r="AA5" i="2"/>
  <c r="K5" i="2"/>
  <c r="BC5" i="2"/>
  <c r="AM5" i="2"/>
  <c r="W5" i="2"/>
  <c r="G5" i="2"/>
  <c r="BA5" i="2"/>
  <c r="AK5" i="2"/>
  <c r="U5" i="2"/>
  <c r="AS5" i="2"/>
  <c r="Y5" i="2"/>
  <c r="AR5" i="2"/>
  <c r="X5" i="2"/>
  <c r="AP5" i="2"/>
  <c r="S5" i="2"/>
  <c r="AO5" i="2"/>
  <c r="R5" i="2"/>
  <c r="BE5" i="2"/>
  <c r="AF5" i="2"/>
  <c r="H5" i="2"/>
  <c r="BD5" i="2"/>
  <c r="AE5" i="2"/>
  <c r="F5" i="2"/>
  <c r="AY5" i="2"/>
  <c r="AB5" i="2"/>
  <c r="AX5" i="2"/>
  <c r="Z5" i="2"/>
  <c r="AW5" i="2"/>
  <c r="V5" i="2"/>
  <c r="P5" i="2"/>
  <c r="BB5" i="2"/>
  <c r="O5" i="2"/>
  <c r="AZ5" i="2"/>
  <c r="N5" i="2"/>
  <c r="AV5" i="2"/>
  <c r="M5" i="2"/>
  <c r="L5" i="2"/>
  <c r="J5" i="2"/>
  <c r="AU5" i="2"/>
  <c r="AT5" i="2"/>
  <c r="AN5" i="2"/>
  <c r="AJ5" i="2"/>
  <c r="AI5" i="2"/>
  <c r="AG5" i="2"/>
  <c r="T5" i="2"/>
  <c r="Q5" i="2"/>
  <c r="AD5" i="2"/>
  <c r="I5" i="2"/>
  <c r="AL5" i="2"/>
  <c r="AH5" i="2"/>
  <c r="AC5" i="2"/>
  <c r="AX6" i="2"/>
  <c r="AH6" i="2"/>
  <c r="R6" i="2"/>
  <c r="AT6" i="2"/>
  <c r="AD6" i="2"/>
  <c r="N6" i="2"/>
  <c r="AR6" i="2"/>
  <c r="AB6" i="2"/>
  <c r="L6" i="2"/>
  <c r="AU6" i="2"/>
  <c r="Z6" i="2"/>
  <c r="G6" i="2"/>
  <c r="AS6" i="2"/>
  <c r="Y6" i="2"/>
  <c r="F6" i="2"/>
  <c r="BB6" i="2"/>
  <c r="AF6" i="2"/>
  <c r="I6" i="2"/>
  <c r="BA6" i="2"/>
  <c r="AE6" i="2"/>
  <c r="H6" i="2"/>
  <c r="AZ6" i="2"/>
  <c r="X6" i="2"/>
  <c r="AY6" i="2"/>
  <c r="W6" i="2"/>
  <c r="AQ6" i="2"/>
  <c r="T6" i="2"/>
  <c r="AP6" i="2"/>
  <c r="S6" i="2"/>
  <c r="AO6" i="2"/>
  <c r="Q6" i="2"/>
  <c r="AK6" i="2"/>
  <c r="AJ6" i="2"/>
  <c r="AI6" i="2"/>
  <c r="AG6" i="2"/>
  <c r="BE6" i="2"/>
  <c r="J6" i="2"/>
  <c r="BD6" i="2"/>
  <c r="AW6" i="2"/>
  <c r="AV6" i="2"/>
  <c r="AN6" i="2"/>
  <c r="AL6" i="2"/>
  <c r="AC6" i="2"/>
  <c r="AA6" i="2"/>
  <c r="P6" i="2"/>
  <c r="V6" i="2"/>
  <c r="U6" i="2"/>
  <c r="M6" i="2"/>
  <c r="BC6" i="2"/>
  <c r="AM6" i="2"/>
  <c r="O6" i="2"/>
  <c r="K6" i="2"/>
  <c r="AT10" i="2"/>
  <c r="AD10" i="2"/>
  <c r="N10" i="2"/>
  <c r="AP10" i="2"/>
  <c r="Z10" i="2"/>
  <c r="J10" i="2"/>
  <c r="BE10" i="2"/>
  <c r="AO10" i="2"/>
  <c r="BD10" i="2"/>
  <c r="AN10" i="2"/>
  <c r="X10" i="2"/>
  <c r="H10" i="2"/>
  <c r="BB10" i="2"/>
  <c r="AH10" i="2"/>
  <c r="O10" i="2"/>
  <c r="BA10" i="2"/>
  <c r="AG10" i="2"/>
  <c r="M10" i="2"/>
  <c r="AX10" i="2"/>
  <c r="AA10" i="2"/>
  <c r="AW10" i="2"/>
  <c r="Y10" i="2"/>
  <c r="BC10" i="2"/>
  <c r="AB10" i="2"/>
  <c r="AZ10" i="2"/>
  <c r="W10" i="2"/>
  <c r="AU10" i="2"/>
  <c r="T10" i="2"/>
  <c r="AS10" i="2"/>
  <c r="S10" i="2"/>
  <c r="AR10" i="2"/>
  <c r="R10" i="2"/>
  <c r="AC10" i="2"/>
  <c r="V10" i="2"/>
  <c r="U10" i="2"/>
  <c r="Q10" i="2"/>
  <c r="L10" i="2"/>
  <c r="K10" i="2"/>
  <c r="G10" i="2"/>
  <c r="F10" i="2"/>
  <c r="AY10" i="2"/>
  <c r="AV10" i="2"/>
  <c r="AM10" i="2"/>
  <c r="AL10" i="2"/>
  <c r="AF10" i="2"/>
  <c r="AE10" i="2"/>
  <c r="AQ10" i="2"/>
  <c r="AJ10" i="2"/>
  <c r="P10" i="2"/>
  <c r="I10" i="2"/>
  <c r="AK10" i="2"/>
  <c r="AI10" i="2"/>
  <c r="AR12" i="2"/>
  <c r="AB12" i="2"/>
  <c r="L12" i="2"/>
  <c r="BD12" i="2"/>
  <c r="AN12" i="2"/>
  <c r="X12" i="2"/>
  <c r="H12" i="2"/>
  <c r="BC12" i="2"/>
  <c r="AM12" i="2"/>
  <c r="W12" i="2"/>
  <c r="G12" i="2"/>
  <c r="BB12" i="2"/>
  <c r="AL12" i="2"/>
  <c r="V12" i="2"/>
  <c r="F12" i="2"/>
  <c r="AU12" i="2"/>
  <c r="Z12" i="2"/>
  <c r="AT12" i="2"/>
  <c r="Y12" i="2"/>
  <c r="AG12" i="2"/>
  <c r="J12" i="2"/>
  <c r="BE12" i="2"/>
  <c r="AF12" i="2"/>
  <c r="I12" i="2"/>
  <c r="AX12" i="2"/>
  <c r="T12" i="2"/>
  <c r="AW12" i="2"/>
  <c r="S12" i="2"/>
  <c r="AV12" i="2"/>
  <c r="R12" i="2"/>
  <c r="AQ12" i="2"/>
  <c r="P12" i="2"/>
  <c r="AP12" i="2"/>
  <c r="O12" i="2"/>
  <c r="AO12" i="2"/>
  <c r="N12" i="2"/>
  <c r="AJ12" i="2"/>
  <c r="AI12" i="2"/>
  <c r="AH12" i="2"/>
  <c r="AE12" i="2"/>
  <c r="K12" i="2"/>
  <c r="BA12" i="2"/>
  <c r="AZ12" i="2"/>
  <c r="AY12" i="2"/>
  <c r="AS12" i="2"/>
  <c r="AK12" i="2"/>
  <c r="Q12" i="2"/>
  <c r="AA12" i="2"/>
  <c r="U12" i="2"/>
  <c r="M12" i="2"/>
  <c r="AD12" i="2"/>
  <c r="AC12" i="2"/>
  <c r="BA11" i="2"/>
  <c r="AK11" i="2"/>
  <c r="U11" i="2"/>
  <c r="AW11" i="2"/>
  <c r="AG11" i="2"/>
  <c r="Q11" i="2"/>
  <c r="AV11" i="2"/>
  <c r="AF11" i="2"/>
  <c r="P11" i="2"/>
  <c r="AU11" i="2"/>
  <c r="AE11" i="2"/>
  <c r="O11" i="2"/>
  <c r="AN11" i="2"/>
  <c r="S11" i="2"/>
  <c r="AM11" i="2"/>
  <c r="R11" i="2"/>
  <c r="AP11" i="2"/>
  <c r="N11" i="2"/>
  <c r="AO11" i="2"/>
  <c r="M11" i="2"/>
  <c r="AZ11" i="2"/>
  <c r="Y11" i="2"/>
  <c r="AY11" i="2"/>
  <c r="X11" i="2"/>
  <c r="AX11" i="2"/>
  <c r="W11" i="2"/>
  <c r="AS11" i="2"/>
  <c r="T11" i="2"/>
  <c r="AR11" i="2"/>
  <c r="L11" i="2"/>
  <c r="AQ11" i="2"/>
  <c r="K11" i="2"/>
  <c r="BC11" i="2"/>
  <c r="G11" i="2"/>
  <c r="BB11" i="2"/>
  <c r="F11" i="2"/>
  <c r="AT11" i="2"/>
  <c r="AL11" i="2"/>
  <c r="I11" i="2"/>
  <c r="H11" i="2"/>
  <c r="BE11" i="2"/>
  <c r="BD11" i="2"/>
  <c r="AJ11" i="2"/>
  <c r="AI11" i="2"/>
  <c r="AH11" i="2"/>
  <c r="AD11" i="2"/>
  <c r="AA11" i="2"/>
  <c r="AB11" i="2"/>
  <c r="V11" i="2"/>
  <c r="AC11" i="2"/>
  <c r="Z11" i="2"/>
  <c r="J11" i="2"/>
  <c r="C12" i="2" l="1"/>
  <c r="D7" i="2"/>
  <c r="C13" i="2"/>
  <c r="D14" i="2"/>
  <c r="D9" i="2"/>
  <c r="D5" i="2"/>
  <c r="D12" i="2"/>
  <c r="C10" i="2"/>
  <c r="D10" i="2"/>
  <c r="D11" i="2"/>
  <c r="C6" i="2"/>
  <c r="C7" i="2"/>
  <c r="C14" i="2"/>
  <c r="D8" i="2"/>
  <c r="D13" i="2"/>
  <c r="D6" i="2"/>
  <c r="C9" i="2"/>
  <c r="C8" i="2"/>
  <c r="C11" i="2"/>
  <c r="C5" i="2"/>
  <c r="B14" i="2" l="1"/>
  <c r="B7" i="2"/>
  <c r="B12" i="2"/>
  <c r="B9" i="2"/>
  <c r="B13" i="2"/>
  <c r="B5" i="2"/>
  <c r="B11" i="2"/>
  <c r="B10" i="2"/>
  <c r="B6" i="2"/>
  <c r="B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6146E1-D4AA-45C9-9390-868D7B890E58}" keepAlive="1" name="Query - Append1" description="Connection to the 'Append1' query in the workbook." type="5" refreshedVersion="8" background="1" refreshOnLoad="1" saveData="1">
    <dbPr connection="Provider=Microsoft.Mashup.OleDb.1;Data Source=$Workbook$;Location=Append1;Extended Properties=&quot;&quot;" command="SELECT * FROM [Append1]"/>
  </connection>
  <connection id="2" xr16:uid="{ACF374C0-1C32-4F7D-87BE-B43F7949EA8D}" name="Query - Standings - Detailed View" description="Connection to the 'Standings - Detailed View' query in the workbook." type="100" refreshedVersion="8" minRefreshableVersion="5">
    <extLst>
      <ext xmlns:x15="http://schemas.microsoft.com/office/spreadsheetml/2010/11/main" uri="{DE250136-89BD-433C-8126-D09CA5730AF9}">
        <x15:connection id="aafeb990-4d8b-433e-880a-0e791cbb8f86">
          <x15:oledbPr connection="Provider=Microsoft.Mashup.OleDb.1;Data Source=$Workbook$;Location=&quot;Standings - Detailed View&quot;;Extended Properties=&quot;&quot;">
            <x15:dbTables>
              <x15:dbTable name="Standings - Detailed View"/>
            </x15:dbTables>
          </x15:oledbPr>
        </x15:connection>
      </ext>
    </extLst>
  </connection>
  <connection id="3" xr16:uid="{F2E47D35-FB1A-45C6-AB4E-79A43036BB9F}" name="Query - Standings - Detailed View (2)" description="Connection to the 'Standings - Detailed View (2)' query in the workbook." type="100" refreshedVersion="8" minRefreshableVersion="5">
    <extLst>
      <ext xmlns:x15="http://schemas.microsoft.com/office/spreadsheetml/2010/11/main" uri="{DE250136-89BD-433C-8126-D09CA5730AF9}">
        <x15:connection id="f407b173-5c43-4e50-88b4-363d1bb2bc3f">
          <x15:oledbPr connection="Provider=Microsoft.Mashup.OleDb.1;Data Source=$Workbook$;Location=&quot;Standings - Detailed View (2)&quot;;Extended Properties=&quot;&quot;">
            <x15:dbTables>
              <x15:dbTable name="Standings - Detailed View (2)"/>
            </x15:dbTables>
          </x15:oledbPr>
        </x15:connection>
      </ext>
    </extLst>
  </connection>
  <connection id="4" xr16:uid="{3538AAEB-01EB-4181-B3B7-B35CCC04C429}" name="Query - Standings - Detailed View (3)" description="Connection to the 'Standings - Detailed View (3)' query in the workbook." type="100" refreshedVersion="8" minRefreshableVersion="5">
    <extLst>
      <ext xmlns:x15="http://schemas.microsoft.com/office/spreadsheetml/2010/11/main" uri="{DE250136-89BD-433C-8126-D09CA5730AF9}">
        <x15:connection id="fb8a69b6-7ecf-4cd2-b997-36cff63e08c2">
          <x15:oledbPr connection="Provider=Microsoft.Mashup.OleDb.1;Data Source=$Workbook$;Location=&quot;Standings - Detailed View (3)&quot;;Extended Properties=&quot;&quot;">
            <x15:dbTables>
              <x15:dbTable name="Standings - Detailed View (3)"/>
            </x15:dbTables>
          </x15:oledbPr>
        </x15:connection>
      </ext>
    </extLst>
  </connection>
  <connection id="5" xr16:uid="{8721D1BB-8EE1-4407-98D4-659140495BE1}" name="Query - Standings - Detailed View (4)" description="Connection to the 'Standings - Detailed View (4)' query in the workbook." type="100" refreshedVersion="8" minRefreshableVersion="5">
    <extLst>
      <ext xmlns:x15="http://schemas.microsoft.com/office/spreadsheetml/2010/11/main" uri="{DE250136-89BD-433C-8126-D09CA5730AF9}">
        <x15:connection id="f87e461a-141e-458e-82ef-a9c5efd326d9">
          <x15:oledbPr connection="Provider=Microsoft.Mashup.OleDb.1;Data Source=$Workbook$;Location=&quot;Standings - Detailed View (4)&quot;;Extended Properties=&quot;&quot;">
            <x15:dbTables>
              <x15:dbTable name="Standings - Detailed View (4)"/>
            </x15:dbTables>
          </x15:oledbPr>
        </x15:connection>
      </ext>
    </extLst>
  </connection>
  <connection id="6" xr16:uid="{584E2343-05DC-4646-9DDB-0A30E820ECB9}" name="Query - Standings - Detailed View (5)" description="Connection to the 'Standings - Detailed View (5)' query in the workbook." type="100" refreshedVersion="8" minRefreshableVersion="5">
    <extLst>
      <ext xmlns:x15="http://schemas.microsoft.com/office/spreadsheetml/2010/11/main" uri="{DE250136-89BD-433C-8126-D09CA5730AF9}">
        <x15:connection id="9ce47cd7-725c-4842-83e1-5aadb7de0135">
          <x15:oledbPr connection="Provider=Microsoft.Mashup.OleDb.1;Data Source=$Workbook$;Location=&quot;Standings - Detailed View (5)&quot;;Extended Properties=&quot;&quot;">
            <x15:dbTables>
              <x15:dbTable name="Standings - Detailed View (5)"/>
            </x15:dbTables>
          </x15:oledbPr>
        </x15:connection>
      </ext>
    </extLst>
  </connection>
  <connection id="7" xr16:uid="{C5068AD6-0741-4EF1-9F7B-51D348E9003D}" name="Query - Standings - Detailed View (6)" description="Connection to the 'Standings - Detailed View (6)' query in the workbook." type="100" refreshedVersion="8" minRefreshableVersion="5">
    <extLst>
      <ext xmlns:x15="http://schemas.microsoft.com/office/spreadsheetml/2010/11/main" uri="{DE250136-89BD-433C-8126-D09CA5730AF9}">
        <x15:connection id="0d249a26-c0bd-4db4-bb21-096a756d7340">
          <x15:oledbPr connection="Provider=Microsoft.Mashup.OleDb.1;Data Source=$Workbook$;Location=&quot;Standings - Detailed View (6)&quot;;Extended Properties=&quot;&quot;">
            <x15:dbTables>
              <x15:dbTable name="Standings - Detailed View (6)"/>
            </x15:dbTables>
          </x15:oledbPr>
        </x15:connection>
      </ext>
    </extLst>
  </connection>
  <connection id="8" xr16:uid="{3D8D05E5-8D37-498D-AF95-9A2576255E12}" name="Query - Standings - Detailed View (7)" description="Connection to the 'Standings - Detailed View (7)' query in the workbook." type="100" refreshedVersion="8" minRefreshableVersion="5">
    <extLst>
      <ext xmlns:x15="http://schemas.microsoft.com/office/spreadsheetml/2010/11/main" uri="{DE250136-89BD-433C-8126-D09CA5730AF9}">
        <x15:connection id="f959bb7b-8088-4da9-99af-843dc1a4539f">
          <x15:oledbPr connection="Provider=Microsoft.Mashup.OleDb.1;Data Source=$Workbook$;Location=&quot;Standings - Detailed View (7)&quot;;Extended Properties=&quot;&quot;">
            <x15:dbTables>
              <x15:dbTable name="Standings - Detailed View (7)"/>
            </x15:dbTables>
          </x15:oledbPr>
        </x15:connection>
      </ext>
    </extLst>
  </connection>
  <connection id="9" xr16:uid="{7378F0C1-AACD-4DB4-9E55-038D9AB66110}" name="Query - Standings - Detailed View (8)" description="Connection to the 'Standings - Detailed View (8)' query in the workbook." type="100" refreshedVersion="8" minRefreshableVersion="5">
    <extLst>
      <ext xmlns:x15="http://schemas.microsoft.com/office/spreadsheetml/2010/11/main" uri="{DE250136-89BD-433C-8126-D09CA5730AF9}">
        <x15:connection id="871b8d06-603a-4ebc-a724-69624386619f">
          <x15:oledbPr connection="Provider=Microsoft.Mashup.OleDb.1;Data Source=$Workbook$;Location=&quot;Standings - Detailed View (8)&quot;;Extended Properties=&quot;&quot;">
            <x15:dbTables>
              <x15:dbTable name="Standings - Detailed View (8)"/>
            </x15:dbTables>
          </x15:oledbPr>
        </x15:connection>
      </ext>
    </extLst>
  </connection>
  <connection id="10" xr16:uid="{536E26D5-A4E2-4B9B-A381-03A8F7BBB69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<sst xmlns="http://schemas.openxmlformats.org/spreadsheetml/2006/main" count="929" uniqueCount="340">
  <si>
    <t>Place</t>
  </si>
  <si>
    <t xml:space="preserve">      </t>
  </si>
  <si>
    <t>Team 1</t>
  </si>
  <si>
    <t>Team 1 Wins</t>
  </si>
  <si>
    <t>Team 2</t>
  </si>
  <si>
    <t>Team 2 Wins</t>
  </si>
  <si>
    <t>Team 3</t>
  </si>
  <si>
    <t>Team 3 Wins</t>
  </si>
  <si>
    <t>Total Wins</t>
  </si>
  <si>
    <t>Tiebreaker 1</t>
  </si>
  <si>
    <t>Tiebreaker 2</t>
  </si>
  <si>
    <t>Tiebreaker 3</t>
  </si>
  <si>
    <t>Tiebreaker 4</t>
  </si>
  <si>
    <t>Tiebreaker 5</t>
  </si>
  <si>
    <t>Tiebreaker 6</t>
  </si>
  <si>
    <t>BronBino</t>
  </si>
  <si>
    <t>San Francisco 49ers</t>
  </si>
  <si>
    <t>Detroit Lions</t>
  </si>
  <si>
    <t>Indianapolis Colts</t>
  </si>
  <si>
    <t>Lil Boi</t>
  </si>
  <si>
    <t>Dallas Cowboys</t>
  </si>
  <si>
    <t>Miami Dolphins</t>
  </si>
  <si>
    <t>Tampa Bay Buccaneers</t>
  </si>
  <si>
    <t>Cmart</t>
  </si>
  <si>
    <t>Cincinnati Bengals</t>
  </si>
  <si>
    <t>New Orleans Saints</t>
  </si>
  <si>
    <t>Houston Texans</t>
  </si>
  <si>
    <t>Odell Bailey</t>
  </si>
  <si>
    <t>New York Jets</t>
  </si>
  <si>
    <t>Denver Broncos</t>
  </si>
  <si>
    <t>Cleveland Browns</t>
  </si>
  <si>
    <t>Avallone</t>
  </si>
  <si>
    <t>Philadelphia Eagles</t>
  </si>
  <si>
    <t>Pittsburgh Steelers</t>
  </si>
  <si>
    <t>New England Patriots</t>
  </si>
  <si>
    <t>Flame</t>
  </si>
  <si>
    <t>Kansas City Chiefs</t>
  </si>
  <si>
    <t>Tennessee Titans</t>
  </si>
  <si>
    <t>Atlanta Falcons</t>
  </si>
  <si>
    <t>Fish</t>
  </si>
  <si>
    <t>Baltimore Ravens</t>
  </si>
  <si>
    <t>Minnesota Vikings</t>
  </si>
  <si>
    <t>Washington Commanders</t>
  </si>
  <si>
    <t>Lil EDM</t>
  </si>
  <si>
    <t>Jacksonville Jaguars</t>
  </si>
  <si>
    <t>New York Giants</t>
  </si>
  <si>
    <t>Chicago Bears</t>
  </si>
  <si>
    <t>Otto</t>
  </si>
  <si>
    <t>Los Angeles Chargers</t>
  </si>
  <si>
    <t>Seattle Seahawks</t>
  </si>
  <si>
    <t>Las Vegas Raiders</t>
  </si>
  <si>
    <t>Spike</t>
  </si>
  <si>
    <t>Buffalo Bills</t>
  </si>
  <si>
    <t>Green Bay Packers</t>
  </si>
  <si>
    <t>Carolina Panthers</t>
  </si>
  <si>
    <t>Not Picked</t>
  </si>
  <si>
    <t>Los Angeles Rams</t>
  </si>
  <si>
    <t>Arizona Cardinals</t>
  </si>
  <si>
    <t>*Tiebreaker 1 - The win total of your worst team</t>
  </si>
  <si>
    <t>*Tiebreaker 2 - The win total of your 2nd worst team</t>
  </si>
  <si>
    <t>*Tiebreaker 3 - The win total of your best team</t>
  </si>
  <si>
    <t>*Tiebreaker 4 - The point differential of your worst team</t>
  </si>
  <si>
    <t>*Tiebreaker 5 - The point differential of your 2nd worst team</t>
  </si>
  <si>
    <t>*Tiebreaker 6 - The point differential of your best team</t>
  </si>
  <si>
    <t>Weeks Remaining</t>
  </si>
  <si>
    <t>Wins</t>
  </si>
  <si>
    <t>In the Hunt</t>
  </si>
  <si>
    <t>In the hunt (1st)</t>
  </si>
  <si>
    <t>In the hunt (2nd)</t>
  </si>
  <si>
    <t>Person</t>
  </si>
  <si>
    <t>Paid</t>
  </si>
  <si>
    <t>Draft</t>
  </si>
  <si>
    <t>Pick</t>
  </si>
  <si>
    <t>Bum</t>
  </si>
  <si>
    <t>Team</t>
  </si>
  <si>
    <t>Avg Win Total</t>
  </si>
  <si>
    <t>SD</t>
  </si>
  <si>
    <t>Best Record</t>
  </si>
  <si>
    <t>Worst Record</t>
  </si>
  <si>
    <t>Best Win Prediction Diff</t>
  </si>
  <si>
    <t>Worst Win Prediction Diff</t>
  </si>
  <si>
    <t>Brad</t>
  </si>
  <si>
    <t>Round</t>
  </si>
  <si>
    <t>Flaim</t>
  </si>
  <si>
    <t>Pick1</t>
  </si>
  <si>
    <t>Rubino</t>
  </si>
  <si>
    <t>Otter</t>
  </si>
  <si>
    <t>Bailey</t>
  </si>
  <si>
    <t>Conley</t>
  </si>
  <si>
    <t>Chris M</t>
  </si>
  <si>
    <t>Matt M</t>
  </si>
  <si>
    <t>Pick2</t>
  </si>
  <si>
    <t>Pick3</t>
  </si>
  <si>
    <t>Tm</t>
  </si>
  <si>
    <t>W</t>
  </si>
  <si>
    <t>L</t>
  </si>
  <si>
    <t>W-L%</t>
  </si>
  <si>
    <t>PF</t>
  </si>
  <si>
    <t>PA</t>
  </si>
  <si>
    <t>PD</t>
  </si>
  <si>
    <t>MoV</t>
  </si>
  <si>
    <t>SoS</t>
  </si>
  <si>
    <t>SRS</t>
  </si>
  <si>
    <t>OSRS</t>
  </si>
  <si>
    <t>DSRS</t>
  </si>
  <si>
    <t>AFC East</t>
  </si>
  <si>
    <t>AFC North</t>
  </si>
  <si>
    <t>AFC South</t>
  </si>
  <si>
    <t>AFC West</t>
  </si>
  <si>
    <t>NFC East</t>
  </si>
  <si>
    <t>NFC North</t>
  </si>
  <si>
    <t>NFC South</t>
  </si>
  <si>
    <t>NFC West</t>
  </si>
  <si>
    <t>Name</t>
  </si>
  <si>
    <t>TableName</t>
  </si>
  <si>
    <t>1Proj Wins</t>
  </si>
  <si>
    <t>2Proj Wins</t>
  </si>
  <si>
    <t>3Proj Wins</t>
  </si>
  <si>
    <t>Proje Wins</t>
  </si>
  <si>
    <t xml:space="preserve"> Otter</t>
  </si>
  <si>
    <t xml:space="preserve"> Chris M</t>
  </si>
  <si>
    <t xml:space="preserve"> Conley</t>
  </si>
  <si>
    <t xml:space="preserve"> Matt M</t>
  </si>
  <si>
    <t xml:space="preserve"> Rubino</t>
  </si>
  <si>
    <t xml:space="preserve"> Fish</t>
  </si>
  <si>
    <t xml:space="preserve"> Flaim</t>
  </si>
  <si>
    <t xml:space="preserve"> Avallone</t>
  </si>
  <si>
    <t>Washington Football Team</t>
  </si>
  <si>
    <t xml:space="preserve"> Brad</t>
  </si>
  <si>
    <t xml:space="preserve"> Bailey</t>
  </si>
  <si>
    <t>Arizona</t>
  </si>
  <si>
    <t>Atlanta</t>
  </si>
  <si>
    <t>Baltimore</t>
  </si>
  <si>
    <t>Buffalo</t>
  </si>
  <si>
    <t>Carolina</t>
  </si>
  <si>
    <t>Chicago</t>
  </si>
  <si>
    <t>Cincinnati</t>
  </si>
  <si>
    <t>Cleveland</t>
  </si>
  <si>
    <t>Dallas</t>
  </si>
  <si>
    <t>Denver</t>
  </si>
  <si>
    <t>Detroit</t>
  </si>
  <si>
    <t>Green Bay</t>
  </si>
  <si>
    <t>Houston</t>
  </si>
  <si>
    <t>Indianapolis</t>
  </si>
  <si>
    <t>Jacksonville</t>
  </si>
  <si>
    <t>Kansas City</t>
  </si>
  <si>
    <t>LA Chargers</t>
  </si>
  <si>
    <t>LA Rams</t>
  </si>
  <si>
    <t>Miami</t>
  </si>
  <si>
    <t>Minnesota</t>
  </si>
  <si>
    <t>New England</t>
  </si>
  <si>
    <t>New Orleans</t>
  </si>
  <si>
    <t>N.Y. Giants</t>
  </si>
  <si>
    <t>N.Y. Jets</t>
  </si>
  <si>
    <t>Oakland</t>
  </si>
  <si>
    <t>Oakland Raiders</t>
  </si>
  <si>
    <t>Philadelphia</t>
  </si>
  <si>
    <t>Pittsburgh</t>
  </si>
  <si>
    <t>San Francisco</t>
  </si>
  <si>
    <t>Seattle</t>
  </si>
  <si>
    <t>Tampa Bay</t>
  </si>
  <si>
    <t>Tennesse</t>
  </si>
  <si>
    <t>Washington</t>
  </si>
  <si>
    <t>Washington Redskins</t>
  </si>
  <si>
    <t>PLAYOFF CHANCES</t>
  </si>
  <si>
    <t>CHOOSE YOUR OWN RESULTS</t>
  </si>
  <si>
    <t>Win Super Bowl</t>
  </si>
  <si>
    <t>25%</t>
  </si>
  <si>
    <t>ELO RATING</t>
  </si>
  <si>
    <t>1-WEEK CHANGE</t>
  </si>
  <si>
    <t>TEAM</t>
  </si>
  <si>
    <t>DIVISION</t>
  </si>
  <si>
    <t>MAKE PLAYOFFS</t>
  </si>
  <si>
    <t>WIN DIVISION</t>
  </si>
  <si>
    <t>1ST-ROUND BYE</t>
  </si>
  <si>
    <t>WIN SUPER BOWL</t>
  </si>
  <si>
    <t>WEEK 15 MATCHUP</t>
  </si>
  <si>
    <t>WEEK 16 MATCHUP</t>
  </si>
  <si>
    <t>WEEK 17 MATCHUP</t>
  </si>
  <si>
    <t>18%</t>
  </si>
  <si>
    <r>
      <rPr>
        <b/>
        <sz val="13"/>
        <color rgb="FF000000"/>
        <rFont val="Inherit"/>
      </rPr>
      <t>Chiefs</t>
    </r>
    <r>
      <rPr>
        <b/>
        <sz val="9"/>
        <color rgb="FFB2B2B2"/>
        <rFont val="Courier New"/>
        <family val="3"/>
      </rPr>
      <t>13-1</t>
    </r>
  </si>
  <si>
    <t>✓</t>
  </si>
  <si>
    <t>ATL</t>
  </si>
  <si>
    <t>LAC</t>
  </si>
  <si>
    <t>16%</t>
  </si>
  <si>
    <r>
      <rPr>
        <b/>
        <sz val="13"/>
        <color rgb="FF000000"/>
        <rFont val="Inherit"/>
      </rPr>
      <t>Saints</t>
    </r>
    <r>
      <rPr>
        <b/>
        <sz val="9"/>
        <color rgb="FFB2B2B2"/>
        <rFont val="Courier New"/>
        <family val="3"/>
      </rPr>
      <t>10-4</t>
    </r>
  </si>
  <si>
    <t>MIN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</si>
  <si>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CAR</t>
    </r>
  </si>
  <si>
    <t>10%</t>
  </si>
  <si>
    <r>
      <rPr>
        <b/>
        <sz val="13"/>
        <color rgb="FF000000"/>
        <rFont val="Inherit"/>
      </rPr>
      <t>Bills</t>
    </r>
    <r>
      <rPr>
        <b/>
        <sz val="9"/>
        <color rgb="FFB2B2B2"/>
        <rFont val="Courier New"/>
        <family val="3"/>
      </rPr>
      <t>11-3</t>
    </r>
  </si>
  <si>
    <t>&lt;1%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</si>
  <si>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NE</t>
    </r>
  </si>
  <si>
    <t>MIA</t>
  </si>
  <si>
    <t>5%</t>
  </si>
  <si>
    <r>
      <rPr>
        <b/>
        <sz val="13"/>
        <color rgb="FF000000"/>
        <rFont val="Inherit"/>
      </rPr>
      <t>Packers</t>
    </r>
    <r>
      <rPr>
        <b/>
        <sz val="9"/>
        <color rgb="FFB2B2B2"/>
        <rFont val="Courier New"/>
        <family val="3"/>
      </rPr>
      <t>11-3</t>
    </r>
  </si>
  <si>
    <t>TEN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</si>
  <si>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CHI</t>
    </r>
  </si>
  <si>
    <r>
      <rPr>
        <b/>
        <sz val="13"/>
        <color rgb="FF000000"/>
        <rFont val="Inherit"/>
      </rPr>
      <t>Ravens</t>
    </r>
    <r>
      <rPr>
        <b/>
        <sz val="9"/>
        <color rgb="FFB2B2B2"/>
        <rFont val="Courier New"/>
        <family val="3"/>
      </rPr>
      <t>9-5</t>
    </r>
  </si>
  <si>
    <t>—</t>
  </si>
  <si>
    <t>NYG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</si>
  <si>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CIN</t>
    </r>
  </si>
  <si>
    <t>2%</t>
  </si>
  <si>
    <r>
      <rPr>
        <b/>
        <sz val="13"/>
        <color rgb="FF000000"/>
        <rFont val="Inherit"/>
      </rPr>
      <t>Steelers</t>
    </r>
    <r>
      <rPr>
        <b/>
        <sz val="9"/>
        <color rgb="FFB2B2B2"/>
        <rFont val="Courier New"/>
        <family val="3"/>
      </rPr>
      <t>11-2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</si>
  <si>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CIN</t>
    </r>
  </si>
  <si>
    <t>IND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</si>
  <si>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CLE</t>
    </r>
  </si>
  <si>
    <r>
      <rPr>
        <b/>
        <sz val="13"/>
        <color rgb="FF000000"/>
        <rFont val="Inherit"/>
      </rPr>
      <t>Colts</t>
    </r>
    <r>
      <rPr>
        <b/>
        <sz val="9"/>
        <color rgb="FFB2B2B2"/>
        <rFont val="Courier New"/>
        <family val="3"/>
      </rPr>
      <t>10-4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</si>
  <si>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PIT</t>
    </r>
  </si>
  <si>
    <t>JAX</t>
  </si>
  <si>
    <t>4%</t>
  </si>
  <si>
    <r>
      <rPr>
        <b/>
        <sz val="13"/>
        <color rgb="FF000000"/>
        <rFont val="Inherit"/>
      </rPr>
      <t>Buccaneers</t>
    </r>
    <r>
      <rPr>
        <b/>
        <sz val="9"/>
        <color rgb="FFB2B2B2"/>
        <rFont val="Courier New"/>
        <family val="3"/>
      </rPr>
      <t>9-5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</si>
  <si>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DET</t>
    </r>
  </si>
  <si>
    <r>
      <rPr>
        <b/>
        <sz val="13"/>
        <color rgb="FF000000"/>
        <rFont val="Inherit"/>
      </rPr>
      <t>Titans</t>
    </r>
    <r>
      <rPr>
        <b/>
        <sz val="9"/>
        <color rgb="FFB2B2B2"/>
        <rFont val="Courier New"/>
        <family val="3"/>
      </rPr>
      <t>10-4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</si>
  <si>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GB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</si>
  <si>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HOU</t>
    </r>
  </si>
  <si>
    <r>
      <rPr>
        <b/>
        <sz val="13"/>
        <color rgb="FF000000"/>
        <rFont val="Inherit"/>
      </rPr>
      <t>Browns</t>
    </r>
    <r>
      <rPr>
        <b/>
        <sz val="9"/>
        <color rgb="FFB2B2B2"/>
        <rFont val="Courier New"/>
        <family val="3"/>
      </rPr>
      <t>10-4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</si>
  <si>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NYJ</t>
    </r>
  </si>
  <si>
    <t>PIT</t>
  </si>
  <si>
    <r>
      <rPr>
        <b/>
        <sz val="13"/>
        <color rgb="FF000000"/>
        <rFont val="Inherit"/>
      </rPr>
      <t>Seahawks</t>
    </r>
    <r>
      <rPr>
        <b/>
        <sz val="9"/>
        <color rgb="FFB2B2B2"/>
        <rFont val="Courier New"/>
        <family val="3"/>
      </rPr>
      <t>10-4</t>
    </r>
  </si>
  <si>
    <t>LAR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</si>
  <si>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SF</t>
    </r>
  </si>
  <si>
    <t>1%</t>
  </si>
  <si>
    <r>
      <rPr>
        <b/>
        <sz val="13"/>
        <color rgb="FF000000"/>
        <rFont val="Inherit"/>
      </rPr>
      <t>Rams</t>
    </r>
    <r>
      <rPr>
        <b/>
        <sz val="9"/>
        <color rgb="FFB2B2B2"/>
        <rFont val="Courier New"/>
        <family val="3"/>
      </rPr>
      <t>9-5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</si>
  <si>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SEA</t>
    </r>
  </si>
  <si>
    <t>ARI</t>
  </si>
  <si>
    <r>
      <rPr>
        <b/>
        <sz val="13"/>
        <color rgb="FF000000"/>
        <rFont val="Inherit"/>
      </rPr>
      <t>Cardinals</t>
    </r>
    <r>
      <rPr>
        <b/>
        <sz val="9"/>
        <color rgb="FFB2B2B2"/>
        <rFont val="Courier New"/>
        <family val="3"/>
      </rPr>
      <t>8-6</t>
    </r>
  </si>
  <si>
    <t>SF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</si>
  <si>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LAR</t>
    </r>
  </si>
  <si>
    <r>
      <rPr>
        <b/>
        <sz val="13"/>
        <color rgb="FF000000"/>
        <rFont val="Inherit"/>
      </rPr>
      <t>Dolphins</t>
    </r>
    <r>
      <rPr>
        <b/>
        <sz val="9"/>
        <color rgb="FFB2B2B2"/>
        <rFont val="Courier New"/>
        <family val="3"/>
      </rPr>
      <t>9-5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</si>
  <si>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LV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</si>
  <si>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BUF</t>
    </r>
  </si>
  <si>
    <r>
      <rPr>
        <b/>
        <sz val="13"/>
        <color rgb="FF000000"/>
        <rFont val="Inherit"/>
      </rPr>
      <t>Bears</t>
    </r>
    <r>
      <rPr>
        <b/>
        <sz val="9"/>
        <color rgb="FFB2B2B2"/>
        <rFont val="Courier New"/>
        <family val="3"/>
      </rPr>
      <t>7-7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</si>
  <si>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JAX</t>
    </r>
  </si>
  <si>
    <t>GB</t>
  </si>
  <si>
    <r>
      <rPr>
        <b/>
        <sz val="13"/>
        <color rgb="FF000000"/>
        <rFont val="Inherit"/>
      </rPr>
      <t>Patriots</t>
    </r>
    <r>
      <rPr>
        <b/>
        <sz val="9"/>
        <color rgb="FFB2B2B2"/>
        <rFont val="Courier New"/>
        <family val="3"/>
      </rPr>
      <t>6-8</t>
    </r>
  </si>
  <si>
    <t>BUF</t>
  </si>
  <si>
    <t>NYJ</t>
  </si>
  <si>
    <r>
      <rPr>
        <b/>
        <sz val="13"/>
        <color rgb="FF000000"/>
        <rFont val="Inherit"/>
      </rPr>
      <t>Vikings</t>
    </r>
    <r>
      <rPr>
        <b/>
        <sz val="9"/>
        <color rgb="FFB2B2B2"/>
        <rFont val="Courier New"/>
        <family val="3"/>
      </rPr>
      <t>6-8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</si>
  <si>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NO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</si>
  <si>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DET</t>
    </r>
  </si>
  <si>
    <r>
      <rPr>
        <b/>
        <sz val="13"/>
        <color rgb="FF000000"/>
        <rFont val="Inherit"/>
      </rPr>
      <t>Washington</t>
    </r>
    <r>
      <rPr>
        <b/>
        <sz val="9"/>
        <color rgb="FFB2B2B2"/>
        <rFont val="Courier New"/>
        <family val="3"/>
      </rPr>
      <t>6-8</t>
    </r>
  </si>
  <si>
    <t>CAR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</si>
  <si>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PHI</t>
    </r>
  </si>
  <si>
    <r>
      <rPr>
        <b/>
        <sz val="13"/>
        <color rgb="FF000000"/>
        <rFont val="Inherit"/>
      </rPr>
      <t>49ers</t>
    </r>
    <r>
      <rPr>
        <b/>
        <sz val="9"/>
        <color rgb="FFB2B2B2"/>
        <rFont val="Courier New"/>
        <family val="3"/>
      </rPr>
      <t>5-9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</si>
  <si>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ARI</t>
    </r>
  </si>
  <si>
    <t>SEA</t>
  </si>
  <si>
    <r>
      <rPr>
        <b/>
        <sz val="13"/>
        <color rgb="FF000000"/>
        <rFont val="Inherit"/>
      </rPr>
      <t>Broncos</t>
    </r>
    <r>
      <rPr>
        <b/>
        <sz val="9"/>
        <color rgb="FFB2B2B2"/>
        <rFont val="Courier New"/>
        <family val="3"/>
      </rPr>
      <t>5-9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</si>
  <si>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LAC</t>
    </r>
  </si>
  <si>
    <t>LV</t>
  </si>
  <si>
    <r>
      <rPr>
        <b/>
        <sz val="13"/>
        <color rgb="FF000000"/>
        <rFont val="Inherit"/>
      </rPr>
      <t>Raiders</t>
    </r>
    <r>
      <rPr>
        <b/>
        <sz val="9"/>
        <color rgb="FFB2B2B2"/>
        <rFont val="Courier New"/>
        <family val="3"/>
      </rPr>
      <t>7-7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</si>
  <si>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DEN</t>
    </r>
  </si>
  <si>
    <r>
      <rPr>
        <b/>
        <sz val="13"/>
        <color rgb="FF000000"/>
        <rFont val="Inherit"/>
      </rPr>
      <t>Falcons</t>
    </r>
    <r>
      <rPr>
        <b/>
        <sz val="9"/>
        <color rgb="FFB2B2B2"/>
        <rFont val="Courier New"/>
        <family val="3"/>
      </rPr>
      <t>4-10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</si>
  <si>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KC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</si>
  <si>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TB</t>
    </r>
  </si>
  <si>
    <r>
      <rPr>
        <b/>
        <sz val="13"/>
        <color rgb="FF000000"/>
        <rFont val="Inherit"/>
      </rPr>
      <t>Eagles</t>
    </r>
    <r>
      <rPr>
        <b/>
        <sz val="9"/>
        <color rgb="FFB2B2B2"/>
        <rFont val="Courier New"/>
        <family val="3"/>
      </rPr>
      <t>4-9-1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</si>
  <si>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DAL</t>
    </r>
  </si>
  <si>
    <t>WSH</t>
  </si>
  <si>
    <r>
      <rPr>
        <b/>
        <sz val="13"/>
        <color rgb="FF000000"/>
        <rFont val="Inherit"/>
      </rPr>
      <t>Panthers</t>
    </r>
    <r>
      <rPr>
        <b/>
        <sz val="9"/>
        <color rgb="FFB2B2B2"/>
        <rFont val="Courier New"/>
        <family val="3"/>
      </rPr>
      <t>4-10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</si>
  <si>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WSH</t>
    </r>
  </si>
  <si>
    <t>NO</t>
  </si>
  <si>
    <r>
      <rPr>
        <b/>
        <sz val="13"/>
        <color rgb="FF000000"/>
        <rFont val="Inherit"/>
      </rPr>
      <t>Chargers</t>
    </r>
    <r>
      <rPr>
        <b/>
        <sz val="9"/>
        <color rgb="FFB2B2B2"/>
        <rFont val="Courier New"/>
        <family val="3"/>
      </rPr>
      <t>5-9</t>
    </r>
  </si>
  <si>
    <t>DEN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</si>
  <si>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KC</t>
    </r>
  </si>
  <si>
    <r>
      <rPr>
        <b/>
        <sz val="13"/>
        <color rgb="FF000000"/>
        <rFont val="Inherit"/>
      </rPr>
      <t>Texans</t>
    </r>
    <r>
      <rPr>
        <b/>
        <sz val="9"/>
        <color rgb="FFB2B2B2"/>
        <rFont val="Courier New"/>
        <family val="3"/>
      </rPr>
      <t>4-10</t>
    </r>
  </si>
  <si>
    <t>CIN</t>
  </si>
  <si>
    <r>
      <rPr>
        <b/>
        <sz val="13"/>
        <color rgb="FF000000"/>
        <rFont val="Inherit"/>
      </rPr>
      <t>Cowboys</t>
    </r>
    <r>
      <rPr>
        <b/>
        <sz val="9"/>
        <color rgb="FFB2B2B2"/>
        <rFont val="Courier New"/>
        <family val="3"/>
      </rPr>
      <t>5-9</t>
    </r>
  </si>
  <si>
    <t>PHI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</si>
  <si>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NYG</t>
    </r>
  </si>
  <si>
    <r>
      <rPr>
        <b/>
        <sz val="13"/>
        <color rgb="FF000000"/>
        <rFont val="Inherit"/>
      </rPr>
      <t>Giants</t>
    </r>
    <r>
      <rPr>
        <b/>
        <sz val="9"/>
        <color rgb="FFB2B2B2"/>
        <rFont val="Courier New"/>
        <family val="3"/>
      </rPr>
      <t>5-9</t>
    </r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</si>
  <si>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BAL</t>
    </r>
  </si>
  <si>
    <t>DAL</t>
  </si>
  <si>
    <r>
      <rPr>
        <b/>
        <sz val="13"/>
        <color rgb="FF000000"/>
        <rFont val="Inherit"/>
      </rPr>
      <t>Lions</t>
    </r>
    <r>
      <rPr>
        <b/>
        <sz val="9"/>
        <color rgb="FFB2B2B2"/>
        <rFont val="Courier New"/>
        <family val="3"/>
      </rPr>
      <t>5-9</t>
    </r>
  </si>
  <si>
    <t>TB</t>
  </si>
  <si>
    <r>
      <rPr>
        <b/>
        <sz val="13"/>
        <color rgb="FF000000"/>
        <rFont val="Inherit"/>
      </rPr>
      <t>Jaguars</t>
    </r>
    <r>
      <rPr>
        <b/>
        <sz val="9"/>
        <color rgb="FFB2B2B2"/>
        <rFont val="Courier New"/>
        <family val="3"/>
      </rPr>
      <t>1-13</t>
    </r>
  </si>
  <si>
    <t>CHI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</si>
  <si>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IND</t>
    </r>
  </si>
  <si>
    <r>
      <rPr>
        <b/>
        <sz val="13"/>
        <color rgb="FF000000"/>
        <rFont val="Inherit"/>
      </rPr>
      <t>Jets</t>
    </r>
    <r>
      <rPr>
        <b/>
        <sz val="9"/>
        <color rgb="FFB2B2B2"/>
        <rFont val="Courier New"/>
        <family val="3"/>
      </rPr>
      <t>1-13</t>
    </r>
  </si>
  <si>
    <t>CLE</t>
  </si>
  <si>
    <r>
      <rPr>
        <sz val="9"/>
        <color rgb="FF3C3C3C"/>
        <rFont val="Arial"/>
        <family val="2"/>
      </rPr>
      <t>@</t>
    </r>
    <r>
      <rPr>
        <sz val="9"/>
        <color rgb="FF3C3C3C"/>
        <rFont val="Courier New"/>
        <family val="3"/>
      </rPr>
      <t>NE</t>
    </r>
  </si>
  <si>
    <r>
      <rPr>
        <b/>
        <sz val="13"/>
        <color rgb="FF000000"/>
        <rFont val="Inherit"/>
      </rPr>
      <t>Bengals</t>
    </r>
    <r>
      <rPr>
        <b/>
        <sz val="9"/>
        <color rgb="FFB2B2B2"/>
        <rFont val="Courier New"/>
        <family val="3"/>
      </rPr>
      <t>2-10-1</t>
    </r>
  </si>
  <si>
    <t>AFC EAST</t>
  </si>
  <si>
    <t>T</t>
  </si>
  <si>
    <t>PCT</t>
  </si>
  <si>
    <t>Net Pts</t>
  </si>
  <si>
    <t>Home</t>
  </si>
  <si>
    <t>Road</t>
  </si>
  <si>
    <t>Div</t>
  </si>
  <si>
    <t>Pct.1</t>
  </si>
  <si>
    <t>Conf</t>
  </si>
  <si>
    <t>Pct_1</t>
  </si>
  <si>
    <t>Non-Conf</t>
  </si>
  <si>
    <t>Strk</t>
  </si>
  <si>
    <t>Last 5</t>
  </si>
  <si>
    <t>Miami Dolphins
            Dolphins</t>
  </si>
  <si>
    <t>1 - 0 - 0</t>
  </si>
  <si>
    <t>0 - 0 - 0</t>
  </si>
  <si>
    <t>1W</t>
  </si>
  <si>
    <t>New England Patriots
            Patriots</t>
  </si>
  <si>
    <t>Buffalo Bills
            Bills</t>
  </si>
  <si>
    <t>New York Jets
            Jets</t>
  </si>
  <si>
    <t/>
  </si>
  <si>
    <t>-  -</t>
  </si>
  <si>
    <t>Division</t>
  </si>
  <si>
    <t>Pittsburgh Steelers
            Steelers</t>
  </si>
  <si>
    <t>AFC NORTH</t>
  </si>
  <si>
    <t>Baltimore Ravens
            Ravens</t>
  </si>
  <si>
    <t>0 - 1 - 0</t>
  </si>
  <si>
    <t>1L</t>
  </si>
  <si>
    <t>Cincinnati Bengals
            Bengals</t>
  </si>
  <si>
    <t>Cleveland Browns
            Browns</t>
  </si>
  <si>
    <t>Houston Texans
            Texans</t>
  </si>
  <si>
    <t>AFC SOUTH</t>
  </si>
  <si>
    <t>Jacksonville Jaguars
            Jaguars</t>
  </si>
  <si>
    <t>Indianapolis Colts
            Colts</t>
  </si>
  <si>
    <t>Tennessee Titans
            Titans</t>
  </si>
  <si>
    <t>Los Angeles Chargers
            Chargers</t>
  </si>
  <si>
    <t>AFC WEST</t>
  </si>
  <si>
    <t>Kansas City Chiefs
            Chiefs</t>
  </si>
  <si>
    <t>Denver Broncos
            Broncos</t>
  </si>
  <si>
    <t>Las Vegas Raiders
            Raiders</t>
  </si>
  <si>
    <t>Philadelphia Eagles
            Eagles</t>
  </si>
  <si>
    <t>NFC EAST</t>
  </si>
  <si>
    <t>Dallas Cowboys
            Cowboys</t>
  </si>
  <si>
    <t>New York Giants
            Giants</t>
  </si>
  <si>
    <t>Washington Commanders
            Commanders</t>
  </si>
  <si>
    <t>Minnesota Vikings
            Vikings</t>
  </si>
  <si>
    <t>NFC NORTH</t>
  </si>
  <si>
    <t>Chicago Bears
            Bears</t>
  </si>
  <si>
    <t>Detroit Lions
            Lions</t>
  </si>
  <si>
    <t>Green Bay Packers
            Packers</t>
  </si>
  <si>
    <t>New Orleans Saints
            Saints</t>
  </si>
  <si>
    <t>NFC SOUTH</t>
  </si>
  <si>
    <t>Tampa Bay Buccaneers
            Buccaneers</t>
  </si>
  <si>
    <t>Atlanta Falcons
            Falcons</t>
  </si>
  <si>
    <t>Carolina Panthers
            Panthers</t>
  </si>
  <si>
    <t>Seattle Seahawks
            Seahawks</t>
  </si>
  <si>
    <t>NFC WEST</t>
  </si>
  <si>
    <t>Los Angeles Rams
            Rams</t>
  </si>
  <si>
    <t>San Francisco 49ers
            49ers</t>
  </si>
  <si>
    <t>Arizona Cardinals
            Cardinals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</si>
</sst>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20">
    <font>
      <sz val="11"/>
      <color theme="1"/>
      <name val="Calibri"/>
      <scheme val="minor"/>
    </font>
    <font>
      <sz val="11"/>
      <color theme="1"/>
      <name val="Calibri"/>
      <family val="2"/>
    </font>
    <font>
      <b/>
      <i/>
      <sz val="14"/>
      <color theme="1"/>
      <name val="Calibri"/>
      <family val="2"/>
    </font>
    <font>
      <sz val="11"/>
      <color theme="1"/>
      <name val="Calibri"/>
      <family val="2"/>
      <scheme val="minor"/>
    </font>
    <font>
      <b/>
      <sz val="8"/>
      <color rgb="FF000000"/>
      <name val="Inherit"/>
    </font>
    <font>
      <sz val="11"/>
      <name val="Calibri"/>
      <family val="2"/>
    </font>
    <font>
      <b/>
      <sz val="11"/>
      <color rgb="FF000000"/>
      <name val="Calibri"/>
      <family val="2"/>
    </font>
    <font>
      <sz val="8"/>
      <color rgb="FF000000"/>
      <name val="Inherit"/>
    </font>
    <font>
      <sz val="11"/>
      <color rgb="FF000000"/>
      <name val="Courier New"/>
      <family val="3"/>
    </font>
    <font>
      <sz val="9"/>
      <color rgb="FF000000"/>
      <name val="Inherit"/>
    </font>
    <font>
      <sz val="13"/>
      <color rgb="FF000000"/>
      <name val="Inherit"/>
    </font>
    <font>
      <b/>
      <sz val="13"/>
      <color rgb="FF000000"/>
      <name val="Inherit"/>
    </font>
    <font>
      <sz val="12"/>
      <color rgb="FF000000"/>
      <name val="Inherit"/>
    </font>
    <font>
      <sz val="11"/>
      <color rgb="FF444444"/>
      <name val="Courier New"/>
      <family val="3"/>
    </font>
    <font>
      <sz val="9"/>
      <color rgb="FF3C3C3C"/>
      <name val="Courier New"/>
      <family val="3"/>
    </font>
    <font>
      <sz val="9"/>
      <color rgb="FF3C3C3C"/>
      <name val="Arial"/>
      <family val="2"/>
    </font>
    <font>
      <sz val="11"/>
      <color rgb="FFCCCCCC"/>
      <name val="Courier New"/>
      <family val="3"/>
    </font>
    <font>
      <b/>
      <sz val="9"/>
      <color rgb="FFB2B2B2"/>
      <name val="Courier New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008FD5"/>
        <bgColor rgb="FF008FD5"/>
      </patternFill>
    </fill>
    <fill>
      <patternFill patternType="solid">
        <fgColor rgb="FF0692D6"/>
        <bgColor rgb="FF0692D6"/>
      </patternFill>
    </fill>
    <fill>
      <patternFill patternType="solid">
        <fgColor rgb="FFA3D7F0"/>
        <bgColor rgb="FFA3D7F0"/>
      </patternFill>
    </fill>
    <fill>
      <patternFill patternType="solid">
        <fgColor rgb="FF0792D6"/>
        <bgColor rgb="FF0792D6"/>
      </patternFill>
    </fill>
    <fill>
      <patternFill patternType="solid">
        <fgColor rgb="FFDAEFF9"/>
        <bgColor rgb="FFDAEFF9"/>
      </patternFill>
    </fill>
    <fill>
      <patternFill patternType="solid">
        <fgColor rgb="FFE0F1FA"/>
        <bgColor rgb="FFE0F1FA"/>
      </patternFill>
    </fill>
    <fill>
      <patternFill patternType="solid">
        <fgColor rgb="FFEDF7FC"/>
        <bgColor rgb="FFEDF7FC"/>
      </patternFill>
    </fill>
    <fill>
      <patternFill patternType="solid">
        <fgColor rgb="FF37A7DE"/>
        <bgColor rgb="FF37A7DE"/>
      </patternFill>
    </fill>
    <fill>
      <patternFill patternType="solid">
        <fgColor rgb="FFD7EEF8"/>
        <bgColor rgb="FFD7EEF8"/>
      </patternFill>
    </fill>
    <fill>
      <patternFill patternType="solid">
        <fgColor rgb="FF249FDB"/>
        <bgColor rgb="FF249FDB"/>
      </patternFill>
    </fill>
    <fill>
      <patternFill patternType="solid">
        <fgColor rgb="FFF8FCFE"/>
        <bgColor rgb="FFF8FCFE"/>
      </patternFill>
    </fill>
    <fill>
      <patternFill patternType="solid">
        <fgColor rgb="FF0A94D7"/>
        <bgColor rgb="FF0A94D7"/>
      </patternFill>
    </fill>
    <fill>
      <patternFill patternType="solid">
        <fgColor rgb="FFF9FCFE"/>
        <bgColor rgb="FFF9FCFE"/>
      </patternFill>
    </fill>
    <fill>
      <patternFill patternType="solid">
        <fgColor rgb="FFF2F9FD"/>
        <bgColor rgb="FFF2F9FD"/>
      </patternFill>
    </fill>
    <fill>
      <patternFill patternType="solid">
        <fgColor rgb="FF1699D9"/>
        <bgColor rgb="FF1699D9"/>
      </patternFill>
    </fill>
    <fill>
      <patternFill patternType="solid">
        <fgColor rgb="FF95D0EE"/>
        <bgColor rgb="FF95D0EE"/>
      </patternFill>
    </fill>
    <fill>
      <patternFill patternType="solid">
        <fgColor rgb="FF0591D6"/>
        <bgColor rgb="FF0591D6"/>
      </patternFill>
    </fill>
    <fill>
      <patternFill patternType="solid">
        <fgColor rgb="FFF5FAFD"/>
        <bgColor rgb="FFF5FAFD"/>
      </patternFill>
    </fill>
    <fill>
      <patternFill patternType="solid">
        <fgColor rgb="FF6ABEE6"/>
        <bgColor rgb="FF6ABEE6"/>
      </patternFill>
    </fill>
    <fill>
      <patternFill patternType="solid">
        <fgColor rgb="FFF7FBFE"/>
        <bgColor rgb="FFF7FBFE"/>
      </patternFill>
    </fill>
    <fill>
      <patternFill patternType="solid">
        <fgColor rgb="FF1A9AD9"/>
        <bgColor rgb="FF1A9AD9"/>
      </patternFill>
    </fill>
    <fill>
      <patternFill patternType="solid">
        <fgColor rgb="FFFBFDFE"/>
        <bgColor rgb="FFFBFDFE"/>
      </patternFill>
    </fill>
    <fill>
      <patternFill patternType="solid">
        <fgColor rgb="FF55B4E3"/>
        <bgColor rgb="FF55B4E3"/>
      </patternFill>
    </fill>
    <fill>
      <patternFill patternType="solid">
        <fgColor rgb="FFF1F9FD"/>
        <bgColor rgb="FFF1F9FD"/>
      </patternFill>
    </fill>
    <fill>
      <patternFill patternType="solid">
        <fgColor rgb="FFF3FAFD"/>
        <bgColor rgb="FFF3FAFD"/>
      </patternFill>
    </fill>
    <fill>
      <patternFill patternType="solid">
        <fgColor rgb="FF0491D6"/>
        <bgColor rgb="FF0491D6"/>
      </patternFill>
    </fill>
    <fill>
      <patternFill patternType="solid">
        <fgColor rgb="FFAADAF1"/>
        <bgColor rgb="FFAADAF1"/>
      </patternFill>
    </fill>
    <fill>
      <patternFill patternType="solid">
        <fgColor rgb="FFF6FBFE"/>
        <bgColor rgb="FFF6FBFE"/>
      </patternFill>
    </fill>
    <fill>
      <patternFill patternType="solid">
        <fgColor rgb="FF52B3E3"/>
        <bgColor rgb="FF52B3E3"/>
      </patternFill>
    </fill>
    <fill>
      <patternFill patternType="solid">
        <fgColor rgb="FFFDFEFF"/>
        <bgColor rgb="FFFDFEFF"/>
      </patternFill>
    </fill>
    <fill>
      <patternFill patternType="solid">
        <fgColor rgb="FFA6D8F0"/>
        <bgColor rgb="FFA6D8F0"/>
      </patternFill>
    </fill>
    <fill>
      <patternFill patternType="solid">
        <fgColor rgb="FFFEFFFF"/>
        <bgColor rgb="FFFEFFFF"/>
      </patternFill>
    </fill>
    <fill>
      <patternFill patternType="solid">
        <fgColor rgb="FFA9D9F1"/>
        <bgColor rgb="FFA9D9F1"/>
      </patternFill>
    </fill>
    <fill>
      <patternFill patternType="solid">
        <fgColor rgb="FFFAFDFE"/>
        <bgColor rgb="FFFAFDFE"/>
      </patternFill>
    </fill>
    <fill>
      <patternFill patternType="solid">
        <fgColor rgb="FF38A7DE"/>
        <bgColor rgb="FF38A7DE"/>
      </patternFill>
    </fill>
    <fill>
      <patternFill patternType="solid">
        <fgColor rgb="FFECF7FC"/>
        <bgColor rgb="FFECF7FC"/>
      </patternFill>
    </fill>
    <fill>
      <patternFill patternType="solid">
        <fgColor rgb="FFE7F4FB"/>
        <bgColor rgb="FFE7F4FB"/>
      </patternFill>
    </fill>
  </fills>
  <borders count="3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95B3D7"/>
      </bottom>
      <diagonal/>
    </border>
    <border>
      <left/>
      <right/>
      <top style="medium">
        <color rgb="FF000000"/>
      </top>
      <bottom style="thin">
        <color rgb="FF95B3D7"/>
      </bottom>
      <diagonal/>
    </border>
    <border>
      <left style="medium">
        <color rgb="FF000000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 style="medium">
        <color rgb="FF000000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/>
      <diagonal/>
    </border>
    <border>
      <left/>
      <right/>
      <top/>
      <bottom style="thin">
        <color rgb="FF95B3D7"/>
      </bottom>
      <diagonal/>
    </border>
    <border>
      <left style="medium">
        <color rgb="FF000000"/>
      </left>
      <right/>
      <top style="thin">
        <color rgb="FF95B3D7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1"/>
      </left>
      <right/>
      <top style="medium">
        <color rgb="FF000000"/>
      </top>
      <bottom style="thin">
        <color rgb="FF95B3D7"/>
      </bottom>
      <diagonal/>
    </border>
    <border>
      <left/>
      <right/>
      <top/>
      <bottom/>
      <diagonal/>
    </border>
    <border>
      <left style="thin">
        <color theme="1"/>
      </left>
      <right/>
      <top style="thin">
        <color rgb="FF95B3D7"/>
      </top>
      <bottom style="thin">
        <color rgb="FF95B3D7"/>
      </bottom>
      <diagonal/>
    </border>
    <border>
      <left style="thin">
        <color theme="1"/>
      </left>
      <right/>
      <top style="thin">
        <color rgb="FF95B3D7"/>
      </top>
      <bottom style="thin">
        <color rgb="FF95B3D7"/>
      </bottom>
      <diagonal/>
    </border>
    <border>
      <left style="thin">
        <color theme="1"/>
      </left>
      <right/>
      <top style="thin">
        <color rgb="FF95B3D7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CDCDCD"/>
      </bottom>
      <diagonal/>
    </border>
    <border>
      <left/>
      <right/>
      <top/>
      <bottom style="medium">
        <color rgb="FFCDCDCD"/>
      </bottom>
      <diagonal/>
    </border>
    <border>
      <left/>
      <right style="thick">
        <color rgb="FFFFFFFF"/>
      </right>
      <top/>
      <bottom style="medium">
        <color rgb="FFCDCDCD"/>
      </bottom>
      <diagonal/>
    </border>
    <border>
      <left style="thick">
        <color rgb="FFFFFFFF"/>
      </left>
      <right/>
      <top/>
      <bottom style="medium">
        <color rgb="FFCDCDCD"/>
      </bottom>
      <diagonal/>
    </border>
    <border>
      <left/>
      <right style="thin">
        <color rgb="FF000000"/>
      </right>
      <top/>
      <bottom style="medium">
        <color rgb="FFCDCDCD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F0F0F0"/>
      </bottom>
      <diagonal/>
    </border>
    <border>
      <left style="thick">
        <color rgb="FF222222"/>
      </left>
      <right/>
      <top/>
      <bottom style="medium">
        <color rgb="FFF0F0F0"/>
      </bottom>
      <diagonal/>
    </border>
    <border>
      <left/>
      <right style="thick">
        <color rgb="FF222222"/>
      </right>
      <top/>
      <bottom style="medium">
        <color rgb="FFF0F0F0"/>
      </bottom>
      <diagonal/>
    </border>
    <border>
      <left/>
      <right style="medium">
        <color rgb="FF999999"/>
      </right>
      <top/>
      <bottom style="medium">
        <color rgb="FFF0F0F0"/>
      </bottom>
      <diagonal/>
    </border>
    <border>
      <left style="thick">
        <color rgb="FF222222"/>
      </left>
      <right/>
      <top/>
      <bottom/>
      <diagonal/>
    </border>
    <border>
      <left/>
      <right style="thick">
        <color rgb="FF222222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1" fillId="2" borderId="4" xfId="0" applyFont="1" applyFill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1" fontId="1" fillId="0" borderId="5" xfId="0" applyNumberFormat="1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7" xfId="0" applyFont="1" applyBorder="1" applyAlignment="1">
      <alignment horizontal="right"/>
    </xf>
    <xf numFmtId="1" fontId="1" fillId="0" borderId="7" xfId="0" applyNumberFormat="1" applyFont="1" applyBorder="1" applyAlignment="1">
      <alignment horizontal="right"/>
    </xf>
    <xf numFmtId="0" fontId="1" fillId="2" borderId="8" xfId="0" applyFont="1" applyFill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" fontId="1" fillId="0" borderId="9" xfId="0" applyNumberFormat="1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10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1" fontId="1" fillId="0" borderId="10" xfId="0" applyNumberFormat="1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13" xfId="0" applyFont="1" applyBorder="1" applyAlignment="1">
      <alignment horizontal="right"/>
    </xf>
    <xf numFmtId="0" fontId="1" fillId="0" borderId="0" xfId="0" applyFont="1"/>
    <xf numFmtId="0" fontId="1" fillId="0" borderId="0" xfId="0" applyFont="1" applyAlignment="1">
      <alignment wrapText="1"/>
    </xf>
    <xf numFmtId="0" fontId="3" fillId="0" borderId="0" xfId="0" applyFont="1"/>
    <xf numFmtId="0" fontId="1" fillId="2" borderId="14" xfId="0" applyFont="1" applyFill="1" applyBorder="1" applyAlignment="1">
      <alignment horizontal="right"/>
    </xf>
    <xf numFmtId="0" fontId="1" fillId="3" borderId="15" xfId="0" applyFont="1" applyFill="1" applyBorder="1"/>
    <xf numFmtId="0" fontId="1" fillId="0" borderId="16" xfId="0" applyFont="1" applyBorder="1" applyAlignment="1">
      <alignment horizontal="right"/>
    </xf>
    <xf numFmtId="0" fontId="1" fillId="2" borderId="17" xfId="0" applyFont="1" applyFill="1" applyBorder="1" applyAlignment="1">
      <alignment horizontal="right"/>
    </xf>
    <xf numFmtId="0" fontId="1" fillId="0" borderId="18" xfId="0" applyFont="1" applyBorder="1" applyAlignment="1">
      <alignment horizontal="right"/>
    </xf>
    <xf numFmtId="1" fontId="1" fillId="0" borderId="0" xfId="0" applyNumberFormat="1" applyFont="1"/>
    <xf numFmtId="17" fontId="1" fillId="0" borderId="0" xfId="0" applyNumberFormat="1" applyFont="1"/>
    <xf numFmtId="164" fontId="1" fillId="0" borderId="0" xfId="0" applyNumberFormat="1" applyFont="1"/>
    <xf numFmtId="0" fontId="1" fillId="0" borderId="19" xfId="0" applyFont="1" applyBorder="1"/>
    <xf numFmtId="0" fontId="4" fillId="4" borderId="15" xfId="0" applyFont="1" applyFill="1" applyBorder="1" applyAlignment="1">
      <alignment horizontal="center" wrapText="1"/>
    </xf>
    <xf numFmtId="0" fontId="6" fillId="0" borderId="19" xfId="0" applyFont="1" applyBorder="1" applyAlignment="1">
      <alignment horizontal="center" vertical="top"/>
    </xf>
    <xf numFmtId="0" fontId="4" fillId="4" borderId="15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wrapText="1"/>
    </xf>
    <xf numFmtId="0" fontId="7" fillId="4" borderId="15" xfId="0" applyFont="1" applyFill="1" applyBorder="1" applyAlignment="1">
      <alignment horizontal="left" wrapText="1"/>
    </xf>
    <xf numFmtId="0" fontId="7" fillId="4" borderId="15" xfId="0" applyFont="1" applyFill="1" applyBorder="1" applyAlignment="1">
      <alignment horizontal="right" wrapText="1"/>
    </xf>
    <xf numFmtId="0" fontId="7" fillId="4" borderId="15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left" vertical="center" wrapText="1"/>
    </xf>
    <xf numFmtId="0" fontId="9" fillId="4" borderId="28" xfId="0" applyFont="1" applyFill="1" applyBorder="1" applyAlignment="1">
      <alignment horizontal="right" vertical="center" wrapText="1"/>
    </xf>
    <xf numFmtId="0" fontId="10" fillId="4" borderId="28" xfId="0" applyFont="1" applyFill="1" applyBorder="1" applyAlignment="1">
      <alignment vertical="center" wrapText="1"/>
    </xf>
    <xf numFmtId="0" fontId="11" fillId="4" borderId="28" xfId="0" applyFont="1" applyFill="1" applyBorder="1" applyAlignment="1">
      <alignment vertical="center"/>
    </xf>
    <xf numFmtId="0" fontId="12" fillId="4" borderId="28" xfId="0" applyFont="1" applyFill="1" applyBorder="1" applyAlignment="1">
      <alignment vertical="center" wrapText="1"/>
    </xf>
    <xf numFmtId="0" fontId="13" fillId="5" borderId="29" xfId="0" applyFont="1" applyFill="1" applyBorder="1" applyAlignment="1">
      <alignment horizontal="right" vertical="center" wrapText="1"/>
    </xf>
    <xf numFmtId="0" fontId="13" fillId="5" borderId="28" xfId="0" applyFont="1" applyFill="1" applyBorder="1" applyAlignment="1">
      <alignment horizontal="right" vertical="center" wrapText="1"/>
    </xf>
    <xf numFmtId="9" fontId="13" fillId="6" borderId="28" xfId="0" applyNumberFormat="1" applyFont="1" applyFill="1" applyBorder="1" applyAlignment="1">
      <alignment horizontal="right" vertical="center" wrapText="1"/>
    </xf>
    <xf numFmtId="9" fontId="13" fillId="7" borderId="30" xfId="0" applyNumberFormat="1" applyFont="1" applyFill="1" applyBorder="1" applyAlignment="1">
      <alignment horizontal="right" vertical="center" wrapText="1"/>
    </xf>
    <xf numFmtId="0" fontId="10" fillId="4" borderId="31" xfId="0" applyFont="1" applyFill="1" applyBorder="1" applyAlignment="1">
      <alignment vertical="center" wrapText="1"/>
    </xf>
    <xf numFmtId="0" fontId="14" fillId="4" borderId="31" xfId="0" applyFont="1" applyFill="1" applyBorder="1" applyAlignment="1">
      <alignment horizontal="left" vertical="center" wrapText="1"/>
    </xf>
    <xf numFmtId="0" fontId="14" fillId="4" borderId="28" xfId="0" applyFont="1" applyFill="1" applyBorder="1" applyAlignment="1">
      <alignment horizontal="left" vertical="center" wrapText="1"/>
    </xf>
    <xf numFmtId="9" fontId="13" fillId="8" borderId="28" xfId="0" applyNumberFormat="1" applyFont="1" applyFill="1" applyBorder="1" applyAlignment="1">
      <alignment horizontal="right" vertical="center" wrapText="1"/>
    </xf>
    <xf numFmtId="9" fontId="13" fillId="9" borderId="28" xfId="0" applyNumberFormat="1" applyFont="1" applyFill="1" applyBorder="1" applyAlignment="1">
      <alignment horizontal="right" vertical="center" wrapText="1"/>
    </xf>
    <xf numFmtId="9" fontId="13" fillId="10" borderId="30" xfId="0" applyNumberFormat="1" applyFont="1" applyFill="1" applyBorder="1" applyAlignment="1">
      <alignment horizontal="right" vertical="center" wrapText="1"/>
    </xf>
    <xf numFmtId="0" fontId="15" fillId="4" borderId="28" xfId="0" applyFont="1" applyFill="1" applyBorder="1" applyAlignment="1">
      <alignment horizontal="left" vertical="center" wrapText="1"/>
    </xf>
    <xf numFmtId="0" fontId="16" fillId="4" borderId="28" xfId="0" applyFont="1" applyFill="1" applyBorder="1" applyAlignment="1">
      <alignment horizontal="right" vertical="center" wrapText="1"/>
    </xf>
    <xf numFmtId="9" fontId="13" fillId="11" borderId="30" xfId="0" applyNumberFormat="1" applyFont="1" applyFill="1" applyBorder="1" applyAlignment="1">
      <alignment horizontal="right" vertical="center" wrapText="1"/>
    </xf>
    <xf numFmtId="0" fontId="15" fillId="4" borderId="31" xfId="0" applyFont="1" applyFill="1" applyBorder="1" applyAlignment="1">
      <alignment horizontal="left" vertical="center" wrapText="1"/>
    </xf>
    <xf numFmtId="9" fontId="13" fillId="12" borderId="28" xfId="0" applyNumberFormat="1" applyFont="1" applyFill="1" applyBorder="1" applyAlignment="1">
      <alignment horizontal="right" vertical="center" wrapText="1"/>
    </xf>
    <xf numFmtId="9" fontId="13" fillId="13" borderId="30" xfId="0" applyNumberFormat="1" applyFont="1" applyFill="1" applyBorder="1" applyAlignment="1">
      <alignment horizontal="right" vertical="center" wrapText="1"/>
    </xf>
    <xf numFmtId="9" fontId="13" fillId="14" borderId="29" xfId="0" applyNumberFormat="1" applyFont="1" applyFill="1" applyBorder="1" applyAlignment="1">
      <alignment horizontal="right" vertical="center" wrapText="1"/>
    </xf>
    <xf numFmtId="9" fontId="13" fillId="15" borderId="30" xfId="0" applyNumberFormat="1" applyFont="1" applyFill="1" applyBorder="1" applyAlignment="1">
      <alignment horizontal="right" vertical="center" wrapText="1"/>
    </xf>
    <xf numFmtId="0" fontId="9" fillId="4" borderId="28" xfId="0" applyFont="1" applyFill="1" applyBorder="1" applyAlignment="1">
      <alignment horizontal="left" vertical="top" wrapText="1"/>
    </xf>
    <xf numFmtId="9" fontId="13" fillId="16" borderId="28" xfId="0" applyNumberFormat="1" applyFont="1" applyFill="1" applyBorder="1" applyAlignment="1">
      <alignment horizontal="right" vertical="center" wrapText="1"/>
    </xf>
    <xf numFmtId="9" fontId="13" fillId="17" borderId="28" xfId="0" applyNumberFormat="1" applyFont="1" applyFill="1" applyBorder="1" applyAlignment="1">
      <alignment horizontal="right" vertical="center" wrapText="1"/>
    </xf>
    <xf numFmtId="9" fontId="13" fillId="18" borderId="30" xfId="0" applyNumberFormat="1" applyFont="1" applyFill="1" applyBorder="1" applyAlignment="1">
      <alignment horizontal="right" vertical="center" wrapText="1"/>
    </xf>
    <xf numFmtId="9" fontId="13" fillId="19" borderId="29" xfId="0" applyNumberFormat="1" applyFont="1" applyFill="1" applyBorder="1" applyAlignment="1">
      <alignment horizontal="right" vertical="center" wrapText="1"/>
    </xf>
    <xf numFmtId="9" fontId="13" fillId="20" borderId="28" xfId="0" applyNumberFormat="1" applyFont="1" applyFill="1" applyBorder="1" applyAlignment="1">
      <alignment horizontal="right" vertical="center" wrapText="1"/>
    </xf>
    <xf numFmtId="9" fontId="13" fillId="21" borderId="29" xfId="0" applyNumberFormat="1" applyFont="1" applyFill="1" applyBorder="1" applyAlignment="1">
      <alignment horizontal="right" vertical="center" wrapText="1"/>
    </xf>
    <xf numFmtId="9" fontId="13" fillId="15" borderId="28" xfId="0" applyNumberFormat="1" applyFont="1" applyFill="1" applyBorder="1" applyAlignment="1">
      <alignment horizontal="right" vertical="center" wrapText="1"/>
    </xf>
    <xf numFmtId="9" fontId="13" fillId="22" borderId="30" xfId="0" applyNumberFormat="1" applyFont="1" applyFill="1" applyBorder="1" applyAlignment="1">
      <alignment horizontal="right" vertical="center" wrapText="1"/>
    </xf>
    <xf numFmtId="9" fontId="13" fillId="8" borderId="29" xfId="0" applyNumberFormat="1" applyFont="1" applyFill="1" applyBorder="1" applyAlignment="1">
      <alignment horizontal="right" vertical="center" wrapText="1"/>
    </xf>
    <xf numFmtId="9" fontId="13" fillId="23" borderId="28" xfId="0" applyNumberFormat="1" applyFont="1" applyFill="1" applyBorder="1" applyAlignment="1">
      <alignment horizontal="right" vertical="center" wrapText="1"/>
    </xf>
    <xf numFmtId="9" fontId="13" fillId="24" borderId="30" xfId="0" applyNumberFormat="1" applyFont="1" applyFill="1" applyBorder="1" applyAlignment="1">
      <alignment horizontal="right" vertical="center" wrapText="1"/>
    </xf>
    <xf numFmtId="9" fontId="13" fillId="25" borderId="29" xfId="0" applyNumberFormat="1" applyFont="1" applyFill="1" applyBorder="1" applyAlignment="1">
      <alignment horizontal="right" vertical="center" wrapText="1"/>
    </xf>
    <xf numFmtId="9" fontId="13" fillId="22" borderId="28" xfId="0" applyNumberFormat="1" applyFont="1" applyFill="1" applyBorder="1" applyAlignment="1">
      <alignment horizontal="right" vertical="center" wrapText="1"/>
    </xf>
    <xf numFmtId="0" fontId="16" fillId="26" borderId="30" xfId="0" applyFont="1" applyFill="1" applyBorder="1" applyAlignment="1">
      <alignment horizontal="right" vertical="center" wrapText="1"/>
    </xf>
    <xf numFmtId="9" fontId="13" fillId="27" borderId="28" xfId="0" applyNumberFormat="1" applyFont="1" applyFill="1" applyBorder="1" applyAlignment="1">
      <alignment horizontal="right" vertical="center" wrapText="1"/>
    </xf>
    <xf numFmtId="9" fontId="13" fillId="28" borderId="28" xfId="0" applyNumberFormat="1" applyFont="1" applyFill="1" applyBorder="1" applyAlignment="1">
      <alignment horizontal="right" vertical="center" wrapText="1"/>
    </xf>
    <xf numFmtId="9" fontId="13" fillId="29" borderId="30" xfId="0" applyNumberFormat="1" applyFont="1" applyFill="1" applyBorder="1" applyAlignment="1">
      <alignment horizontal="right" vertical="center" wrapText="1"/>
    </xf>
    <xf numFmtId="9" fontId="13" fillId="30" borderId="29" xfId="0" applyNumberFormat="1" applyFont="1" applyFill="1" applyBorder="1" applyAlignment="1">
      <alignment horizontal="right" vertical="center" wrapText="1"/>
    </xf>
    <xf numFmtId="9" fontId="13" fillId="31" borderId="28" xfId="0" applyNumberFormat="1" applyFont="1" applyFill="1" applyBorder="1" applyAlignment="1">
      <alignment horizontal="right" vertical="center" wrapText="1"/>
    </xf>
    <xf numFmtId="9" fontId="13" fillId="26" borderId="28" xfId="0" applyNumberFormat="1" applyFont="1" applyFill="1" applyBorder="1" applyAlignment="1">
      <alignment horizontal="right" vertical="center" wrapText="1"/>
    </xf>
    <xf numFmtId="9" fontId="13" fillId="32" borderId="30" xfId="0" applyNumberFormat="1" applyFont="1" applyFill="1" applyBorder="1" applyAlignment="1">
      <alignment horizontal="right" vertical="center" wrapText="1"/>
    </xf>
    <xf numFmtId="9" fontId="13" fillId="33" borderId="29" xfId="0" applyNumberFormat="1" applyFont="1" applyFill="1" applyBorder="1" applyAlignment="1">
      <alignment horizontal="right" vertical="center" wrapText="1"/>
    </xf>
    <xf numFmtId="0" fontId="16" fillId="34" borderId="30" xfId="0" applyFont="1" applyFill="1" applyBorder="1" applyAlignment="1">
      <alignment horizontal="right" vertical="center" wrapText="1"/>
    </xf>
    <xf numFmtId="9" fontId="13" fillId="35" borderId="29" xfId="0" applyNumberFormat="1" applyFont="1" applyFill="1" applyBorder="1" applyAlignment="1">
      <alignment horizontal="right" vertical="center" wrapText="1"/>
    </xf>
    <xf numFmtId="0" fontId="16" fillId="36" borderId="30" xfId="0" applyFont="1" applyFill="1" applyBorder="1" applyAlignment="1">
      <alignment horizontal="right" vertical="center" wrapText="1"/>
    </xf>
    <xf numFmtId="9" fontId="13" fillId="37" borderId="29" xfId="0" applyNumberFormat="1" applyFont="1" applyFill="1" applyBorder="1" applyAlignment="1">
      <alignment horizontal="right" vertical="center" wrapText="1"/>
    </xf>
    <xf numFmtId="0" fontId="16" fillId="4" borderId="29" xfId="0" applyFont="1" applyFill="1" applyBorder="1" applyAlignment="1">
      <alignment horizontal="right" vertical="center" wrapText="1"/>
    </xf>
    <xf numFmtId="0" fontId="16" fillId="4" borderId="30" xfId="0" applyFont="1" applyFill="1" applyBorder="1" applyAlignment="1">
      <alignment horizontal="right" vertical="center" wrapText="1"/>
    </xf>
    <xf numFmtId="9" fontId="13" fillId="38" borderId="29" xfId="0" applyNumberFormat="1" applyFont="1" applyFill="1" applyBorder="1" applyAlignment="1">
      <alignment horizontal="right" vertical="center" wrapText="1"/>
    </xf>
    <xf numFmtId="9" fontId="13" fillId="39" borderId="29" xfId="0" applyNumberFormat="1" applyFont="1" applyFill="1" applyBorder="1" applyAlignment="1">
      <alignment horizontal="right" vertical="center" wrapText="1"/>
    </xf>
    <xf numFmtId="9" fontId="13" fillId="39" borderId="28" xfId="0" applyNumberFormat="1" applyFont="1" applyFill="1" applyBorder="1" applyAlignment="1">
      <alignment horizontal="right" vertical="center" wrapText="1"/>
    </xf>
    <xf numFmtId="0" fontId="16" fillId="36" borderId="29" xfId="0" applyFont="1" applyFill="1" applyBorder="1" applyAlignment="1">
      <alignment horizontal="right" vertical="center" wrapText="1"/>
    </xf>
    <xf numFmtId="9" fontId="13" fillId="40" borderId="29" xfId="0" applyNumberFormat="1" applyFont="1" applyFill="1" applyBorder="1" applyAlignment="1">
      <alignment horizontal="right" vertical="center" wrapText="1"/>
    </xf>
    <xf numFmtId="9" fontId="13" fillId="40" borderId="28" xfId="0" applyNumberFormat="1" applyFont="1" applyFill="1" applyBorder="1" applyAlignment="1">
      <alignment horizontal="right" vertical="center" wrapText="1"/>
    </xf>
    <xf numFmtId="9" fontId="13" fillId="29" borderId="29" xfId="0" applyNumberFormat="1" applyFont="1" applyFill="1" applyBorder="1" applyAlignment="1">
      <alignment horizontal="right" vertical="center" wrapText="1"/>
    </xf>
    <xf numFmtId="9" fontId="13" fillId="29" borderId="28" xfId="0" applyNumberFormat="1" applyFont="1" applyFill="1" applyBorder="1" applyAlignment="1">
      <alignment horizontal="right" vertical="center" wrapText="1"/>
    </xf>
    <xf numFmtId="9" fontId="13" fillId="41" borderId="29" xfId="0" applyNumberFormat="1" applyFont="1" applyFill="1" applyBorder="1" applyAlignment="1">
      <alignment horizontal="right" vertical="center" wrapText="1"/>
    </xf>
    <xf numFmtId="9" fontId="13" fillId="41" borderId="28" xfId="0" applyNumberFormat="1" applyFont="1" applyFill="1" applyBorder="1" applyAlignment="1">
      <alignment horizontal="right" vertical="center" wrapText="1"/>
    </xf>
    <xf numFmtId="0" fontId="8" fillId="4" borderId="15" xfId="0" applyFont="1" applyFill="1" applyBorder="1" applyAlignment="1">
      <alignment horizontal="left" vertical="center" wrapText="1"/>
    </xf>
    <xf numFmtId="0" fontId="9" fillId="4" borderId="15" xfId="0" applyFont="1" applyFill="1" applyBorder="1" applyAlignment="1">
      <alignment horizontal="left" vertical="top" wrapText="1"/>
    </xf>
    <xf numFmtId="0" fontId="10" fillId="4" borderId="15" xfId="0" applyFont="1" applyFill="1" applyBorder="1" applyAlignment="1">
      <alignment vertical="center" wrapText="1"/>
    </xf>
    <xf numFmtId="0" fontId="11" fillId="4" borderId="15" xfId="0" applyFont="1" applyFill="1" applyBorder="1" applyAlignment="1">
      <alignment vertical="center"/>
    </xf>
    <xf numFmtId="0" fontId="12" fillId="4" borderId="15" xfId="0" applyFont="1" applyFill="1" applyBorder="1" applyAlignment="1">
      <alignment vertical="center" wrapText="1"/>
    </xf>
    <xf numFmtId="0" fontId="16" fillId="4" borderId="32" xfId="0" applyFont="1" applyFill="1" applyBorder="1" applyAlignment="1">
      <alignment horizontal="right" vertical="center" wrapText="1"/>
    </xf>
    <xf numFmtId="0" fontId="16" fillId="4" borderId="15" xfId="0" applyFont="1" applyFill="1" applyBorder="1" applyAlignment="1">
      <alignment horizontal="right" vertical="center" wrapText="1"/>
    </xf>
    <xf numFmtId="0" fontId="16" fillId="4" borderId="33" xfId="0" applyFont="1" applyFill="1" applyBorder="1" applyAlignment="1">
      <alignment horizontal="right" vertical="center" wrapText="1"/>
    </xf>
    <xf numFmtId="0" fontId="1" fillId="4" borderId="15" xfId="0" applyFont="1" applyFill="1" applyBorder="1"/>
    <xf numFmtId="0" fontId="4" fillId="4" borderId="20" xfId="0" applyFont="1" applyFill="1" applyBorder="1" applyAlignment="1">
      <alignment horizontal="center" wrapText="1"/>
    </xf>
    <xf numFmtId="0" fontId="5" fillId="0" borderId="21" xfId="0" applyFont="1" applyBorder="1"/>
    <xf numFmtId="0" fontId="5" fillId="0" borderId="22" xfId="0" applyFont="1" applyBorder="1"/>
    <xf numFmtId="0" fontId="4" fillId="4" borderId="23" xfId="0" applyFont="1" applyFill="1" applyBorder="1" applyAlignment="1">
      <alignment horizontal="center" wrapText="1"/>
    </xf>
    <xf numFmtId="0" fontId="5" fillId="0" borderId="24" xfId="0" applyFont="1" applyBorder="1"/>
    <xf numFmtId="0" fontId="7" fillId="4" borderId="25" xfId="0" applyFont="1" applyFill="1" applyBorder="1" applyAlignment="1">
      <alignment horizontal="left" wrapText="1"/>
    </xf>
    <xf numFmtId="0" fontId="5" fillId="0" borderId="26" xfId="0" applyFont="1" applyBorder="1"/>
    <xf numFmtId="0" fontId="5" fillId="0" borderId="27" xfId="0" applyFont="1" applyBorder="1"/>
  </cellXfs>
  <cellStyles count="1">
    <cellStyle name="Normal" xfId="0" builtinId="0"/>
  </cellStyles>
  <dxfs count="6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3">
    <tableStyle name="Standing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paid -style" pivot="0" count="2" xr9:uid="{00000000-0011-0000-FFFF-FFFF01000000}">
      <tableStyleElement type="firstRowStripe" dxfId="58"/>
      <tableStyleElement type="secondRowStripe" dxfId="57"/>
    </tableStyle>
    <tableStyle name="Sheet3-style" pivot="0" count="3" xr9:uid="{00000000-0011-0000-FFFF-FFFF02000000}">
      <tableStyleElement type="headerRow" dxfId="56"/>
      <tableStyleElement type="firstRowStripe" dxfId="55"/>
      <tableStyleElement type="secondRowStripe" dxfId="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66675</xdr:rowOff>
        </xdr:from>
        <xdr:to>
          <xdr:col>7</xdr:col>
          <xdr:colOff>628650</xdr:colOff>
          <xdr:row>23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90500" cy="190500"/>
    <xdr:pic>
      <xdr:nvPicPr>
        <xdr:cNvPr id="2" name="image17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4</xdr:row>
      <xdr:rowOff>0</xdr:rowOff>
    </xdr:from>
    <xdr:ext cx="190500" cy="190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5</xdr:row>
      <xdr:rowOff>0</xdr:rowOff>
    </xdr:from>
    <xdr:ext cx="190500" cy="190500"/>
    <xdr:pic>
      <xdr:nvPicPr>
        <xdr:cNvPr id="4" name="image6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6</xdr:row>
      <xdr:rowOff>0</xdr:rowOff>
    </xdr:from>
    <xdr:ext cx="190500" cy="190500"/>
    <xdr:pic>
      <xdr:nvPicPr>
        <xdr:cNvPr id="5" name="image7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7</xdr:row>
      <xdr:rowOff>0</xdr:rowOff>
    </xdr:from>
    <xdr:ext cx="190500" cy="190500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8</xdr:row>
      <xdr:rowOff>0</xdr:rowOff>
    </xdr:from>
    <xdr:ext cx="190500" cy="190500"/>
    <xdr:pic>
      <xdr:nvPicPr>
        <xdr:cNvPr id="7" name="image14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9</xdr:row>
      <xdr:rowOff>0</xdr:rowOff>
    </xdr:from>
    <xdr:ext cx="190500" cy="190500"/>
    <xdr:pic>
      <xdr:nvPicPr>
        <xdr:cNvPr id="8" name="image12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10</xdr:row>
      <xdr:rowOff>0</xdr:rowOff>
    </xdr:from>
    <xdr:ext cx="190500" cy="190500"/>
    <xdr:pic>
      <xdr:nvPicPr>
        <xdr:cNvPr id="9" name="image26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11</xdr:row>
      <xdr:rowOff>0</xdr:rowOff>
    </xdr:from>
    <xdr:ext cx="190500" cy="190500"/>
    <xdr:pic>
      <xdr:nvPicPr>
        <xdr:cNvPr id="10" name="image19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12</xdr:row>
      <xdr:rowOff>0</xdr:rowOff>
    </xdr:from>
    <xdr:ext cx="190500" cy="190500"/>
    <xdr:pic>
      <xdr:nvPicPr>
        <xdr:cNvPr id="11" name="image9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13</xdr:row>
      <xdr:rowOff>0</xdr:rowOff>
    </xdr:from>
    <xdr:ext cx="190500" cy="190500"/>
    <xdr:pic>
      <xdr:nvPicPr>
        <xdr:cNvPr id="12" name="image1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14</xdr:row>
      <xdr:rowOff>0</xdr:rowOff>
    </xdr:from>
    <xdr:ext cx="190500" cy="190500"/>
    <xdr:pic>
      <xdr:nvPicPr>
        <xdr:cNvPr id="13" name="image11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15</xdr:row>
      <xdr:rowOff>0</xdr:rowOff>
    </xdr:from>
    <xdr:ext cx="190500" cy="190500"/>
    <xdr:pic>
      <xdr:nvPicPr>
        <xdr:cNvPr id="14" name="image22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16</xdr:row>
      <xdr:rowOff>0</xdr:rowOff>
    </xdr:from>
    <xdr:ext cx="190500" cy="190500"/>
    <xdr:pic>
      <xdr:nvPicPr>
        <xdr:cNvPr id="15" name="image4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17</xdr:row>
      <xdr:rowOff>0</xdr:rowOff>
    </xdr:from>
    <xdr:ext cx="190500" cy="190500"/>
    <xdr:pic>
      <xdr:nvPicPr>
        <xdr:cNvPr id="16" name="image2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18</xdr:row>
      <xdr:rowOff>0</xdr:rowOff>
    </xdr:from>
    <xdr:ext cx="190500" cy="190500"/>
    <xdr:pic>
      <xdr:nvPicPr>
        <xdr:cNvPr id="17" name="image21.png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19</xdr:row>
      <xdr:rowOff>0</xdr:rowOff>
    </xdr:from>
    <xdr:ext cx="190500" cy="190500"/>
    <xdr:pic>
      <xdr:nvPicPr>
        <xdr:cNvPr id="18" name="image30.png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20</xdr:row>
      <xdr:rowOff>0</xdr:rowOff>
    </xdr:from>
    <xdr:ext cx="200025" cy="200025"/>
    <xdr:pic>
      <xdr:nvPicPr>
        <xdr:cNvPr id="19" name="image18.png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21</xdr:row>
      <xdr:rowOff>0</xdr:rowOff>
    </xdr:from>
    <xdr:ext cx="200025" cy="200025"/>
    <xdr:pic>
      <xdr:nvPicPr>
        <xdr:cNvPr id="20" name="image10.png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22</xdr:row>
      <xdr:rowOff>0</xdr:rowOff>
    </xdr:from>
    <xdr:ext cx="200025" cy="200025"/>
    <xdr:pic>
      <xdr:nvPicPr>
        <xdr:cNvPr id="21" name="image24.png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23</xdr:row>
      <xdr:rowOff>0</xdr:rowOff>
    </xdr:from>
    <xdr:ext cx="200025" cy="200025"/>
    <xdr:pic>
      <xdr:nvPicPr>
        <xdr:cNvPr id="22" name="image16.png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 preferRelativeResize="0"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24</xdr:row>
      <xdr:rowOff>0</xdr:rowOff>
    </xdr:from>
    <xdr:ext cx="200025" cy="200025"/>
    <xdr:pic>
      <xdr:nvPicPr>
        <xdr:cNvPr id="23" name="image15.png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 preferRelativeResize="0"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25</xdr:row>
      <xdr:rowOff>0</xdr:rowOff>
    </xdr:from>
    <xdr:ext cx="200025" cy="200025"/>
    <xdr:pic>
      <xdr:nvPicPr>
        <xdr:cNvPr id="24" name="image3.png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 preferRelativeResize="0"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26</xdr:row>
      <xdr:rowOff>0</xdr:rowOff>
    </xdr:from>
    <xdr:ext cx="200025" cy="200025"/>
    <xdr:pic>
      <xdr:nvPicPr>
        <xdr:cNvPr id="25" name="image13.png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 preferRelativeResize="0"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27</xdr:row>
      <xdr:rowOff>0</xdr:rowOff>
    </xdr:from>
    <xdr:ext cx="200025" cy="200025"/>
    <xdr:pic>
      <xdr:nvPicPr>
        <xdr:cNvPr id="26" name="image20.png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 preferRelativeResize="0"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28</xdr:row>
      <xdr:rowOff>0</xdr:rowOff>
    </xdr:from>
    <xdr:ext cx="200025" cy="200025"/>
    <xdr:pic>
      <xdr:nvPicPr>
        <xdr:cNvPr id="27" name="image28.png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 preferRelativeResize="0"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29</xdr:row>
      <xdr:rowOff>0</xdr:rowOff>
    </xdr:from>
    <xdr:ext cx="200025" cy="200025"/>
    <xdr:pic>
      <xdr:nvPicPr>
        <xdr:cNvPr id="28" name="image23.png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 preferRelativeResize="0"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30</xdr:row>
      <xdr:rowOff>0</xdr:rowOff>
    </xdr:from>
    <xdr:ext cx="200025" cy="200025"/>
    <xdr:pic>
      <xdr:nvPicPr>
        <xdr:cNvPr id="29" name="image32.png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 preferRelativeResize="0"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31</xdr:row>
      <xdr:rowOff>0</xdr:rowOff>
    </xdr:from>
    <xdr:ext cx="200025" cy="200025"/>
    <xdr:pic>
      <xdr:nvPicPr>
        <xdr:cNvPr id="30" name="image25.png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 preferRelativeResize="0"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32</xdr:row>
      <xdr:rowOff>0</xdr:rowOff>
    </xdr:from>
    <xdr:ext cx="200025" cy="200025"/>
    <xdr:pic>
      <xdr:nvPicPr>
        <xdr:cNvPr id="31" name="image31.png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 preferRelativeResize="0"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33</xdr:row>
      <xdr:rowOff>0</xdr:rowOff>
    </xdr:from>
    <xdr:ext cx="200025" cy="200025"/>
    <xdr:pic>
      <xdr:nvPicPr>
        <xdr:cNvPr id="32" name="image29.png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 preferRelativeResize="0"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34</xdr:row>
      <xdr:rowOff>0</xdr:rowOff>
    </xdr:from>
    <xdr:ext cx="200025" cy="200025"/>
    <xdr:pic>
      <xdr:nvPicPr>
        <xdr:cNvPr id="33" name="image27.png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 preferRelativeResize="0"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B4366F09-303B-4273-84B3-B881A6AEE234}" autoFormatId="16" applyNumberFormats="0" applyBorderFormats="0" applyFontFormats="0" applyPatternFormats="0" applyAlignmentFormats="0" applyWidthHeightFormats="0">
  <queryTableRefresh nextId="20">
    <queryTableFields count="19">
      <queryTableField id="1" name="Team" tableColumnId="1"/>
      <queryTableField id="2" name="W" tableColumnId="2"/>
      <queryTableField id="3" name="L" tableColumnId="3"/>
      <queryTableField id="4" name="T" tableColumnId="4"/>
      <queryTableField id="5" name="PCT" tableColumnId="5"/>
      <queryTableField id="6" name="PF" tableColumnId="6"/>
      <queryTableField id="7" name="PA" tableColumnId="7"/>
      <queryTableField id="8" name="Net Pts" tableColumnId="8"/>
      <queryTableField id="9" name="Home" tableColumnId="9"/>
      <queryTableField id="10" name="Road" tableColumnId="10"/>
      <queryTableField id="11" name="Div" tableColumnId="11"/>
      <queryTableField id="12" name="Pct.1" tableColumnId="12"/>
      <queryTableField id="13" name="Conf" tableColumnId="13"/>
      <queryTableField id="14" name="Pct_1" tableColumnId="14"/>
      <queryTableField id="15" name="Non-Conf" tableColumnId="15"/>
      <queryTableField id="16" name="Strk" tableColumnId="16"/>
      <queryTableField id="17" name="Last 5" tableColumnId="17"/>
      <queryTableField id="18" name="Division" tableColumnId="18"/>
      <queryTableField id="19" name="Tm" tableColumnId="1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O11">
  <tableColumns count="14">
    <tableColumn id="1" xr3:uid="{00000000-0010-0000-0000-000001000000}" name="      "/>
    <tableColumn id="2" xr3:uid="{00000000-0010-0000-0000-000002000000}" name="Team 1"/>
    <tableColumn id="3" xr3:uid="{00000000-0010-0000-0000-000003000000}" name="Team 1 Wins"/>
    <tableColumn id="4" xr3:uid="{00000000-0010-0000-0000-000004000000}" name="Team 2"/>
    <tableColumn id="5" xr3:uid="{00000000-0010-0000-0000-000005000000}" name="Team 2 Wins"/>
    <tableColumn id="6" xr3:uid="{00000000-0010-0000-0000-000006000000}" name="Team 3"/>
    <tableColumn id="7" xr3:uid="{00000000-0010-0000-0000-000007000000}" name="Team 3 Wins"/>
    <tableColumn id="8" xr3:uid="{00000000-0010-0000-0000-000008000000}" name="Total Wins"/>
    <tableColumn id="9" xr3:uid="{00000000-0010-0000-0000-000009000000}" name="Tiebreaker 1"/>
    <tableColumn id="10" xr3:uid="{00000000-0010-0000-0000-00000A000000}" name="Tiebreaker 2"/>
    <tableColumn id="11" xr3:uid="{00000000-0010-0000-0000-00000B000000}" name="Tiebreaker 3"/>
    <tableColumn id="12" xr3:uid="{00000000-0010-0000-0000-00000C000000}" name="Tiebreaker 4"/>
    <tableColumn id="13" xr3:uid="{00000000-0010-0000-0000-00000D000000}" name="Tiebreaker 5"/>
    <tableColumn id="14" xr3:uid="{00000000-0010-0000-0000-00000E000000}" name="Tiebreaker 6"/>
  </tableColumns>
  <tableStyleInfo name="TableStyleMedium1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2:B11" headerRowCount="0">
  <tableColumns count="2">
    <tableColumn id="1" xr3:uid="{00000000-0010-0000-0100-000001000000}" name="Column1"/>
    <tableColumn id="2" xr3:uid="{00000000-0010-0000-0100-000002000000}" name="Column2"/>
  </tableColumns>
  <tableStyleInfo name="paid 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550B76-C4FF-4BE7-B80D-FD4FA195F732}" name="Append1" displayName="Append1" ref="A1:S33" tableType="queryTable" totalsRowShown="0">
  <autoFilter ref="A1:S33" xr:uid="{1C550B76-C4FF-4BE7-B80D-FD4FA195F732}"/>
  <tableColumns count="19">
    <tableColumn id="1" xr3:uid="{FA47B22E-702C-4DEA-8DBE-1B697A5BB412}" uniqueName="1" name="Team" queryTableFieldId="1" dataDxfId="47"/>
    <tableColumn id="2" xr3:uid="{FC4065B3-1098-40D2-A543-C757E57AF439}" uniqueName="2" name="W" queryTableFieldId="2"/>
    <tableColumn id="3" xr3:uid="{35DAEFF0-6D71-4E20-8DD5-F8420459DDA6}" uniqueName="3" name="L" queryTableFieldId="3"/>
    <tableColumn id="4" xr3:uid="{BDCEF854-8D51-44AF-89E4-6311B87B65C4}" uniqueName="4" name="T" queryTableFieldId="4"/>
    <tableColumn id="5" xr3:uid="{5129E15A-117D-4AB4-863E-58D490C3F388}" uniqueName="5" name="PCT" queryTableFieldId="5"/>
    <tableColumn id="6" xr3:uid="{B5C06426-AE59-4E08-A567-486F51F72878}" uniqueName="6" name="PF" queryTableFieldId="6"/>
    <tableColumn id="7" xr3:uid="{0D20BA26-E24F-49B6-AA5E-4A242D019F1A}" uniqueName="7" name="PA" queryTableFieldId="7"/>
    <tableColumn id="8" xr3:uid="{FC5F7432-8155-401A-967A-4F3228C8BE39}" uniqueName="8" name="Net Pts" queryTableFieldId="8"/>
    <tableColumn id="9" xr3:uid="{BD3C4E76-777D-496C-966E-CB980B0B66A5}" uniqueName="9" name="Home" queryTableFieldId="9" dataDxfId="46"/>
    <tableColumn id="10" xr3:uid="{DD18BE79-1A48-475F-BE8C-68535ECED01B}" uniqueName="10" name="Road" queryTableFieldId="10" dataDxfId="45"/>
    <tableColumn id="11" xr3:uid="{82BD6DD5-1C2D-443E-A158-FA50FF587564}" uniqueName="11" name="Div" queryTableFieldId="11" dataDxfId="44"/>
    <tableColumn id="12" xr3:uid="{F0BCAD1C-1A30-4CA8-B14A-6E2F19FF44AB}" uniqueName="12" name="Pct.1" queryTableFieldId="12"/>
    <tableColumn id="13" xr3:uid="{940565A6-6A7E-4320-A68A-37DE0D1AFAD5}" uniqueName="13" name="Conf" queryTableFieldId="13" dataDxfId="43"/>
    <tableColumn id="14" xr3:uid="{AB9C9FBB-3E4A-4070-92FE-EC4F097531BE}" uniqueName="14" name="Pct_1" queryTableFieldId="14"/>
    <tableColumn id="15" xr3:uid="{6DDDC26B-2298-4172-A9E1-98A38E959169}" uniqueName="15" name="Non-Conf" queryTableFieldId="15" dataDxfId="42"/>
    <tableColumn id="16" xr3:uid="{AE1E9365-9E93-4F6A-8A4D-F2C16981FE3F}" uniqueName="16" name="Strk" queryTableFieldId="16" dataDxfId="41"/>
    <tableColumn id="17" xr3:uid="{DA0E1A5D-9A10-4928-8440-9D5A9472B5AD}" uniqueName="17" name="Last 5" queryTableFieldId="17" dataDxfId="40"/>
    <tableColumn id="18" xr3:uid="{121893FF-E8EF-4025-BC3A-DD431A4F0AFF}" uniqueName="18" name="Division" queryTableFieldId="18" dataDxfId="39"/>
    <tableColumn id="19" xr3:uid="{C49E8BEE-60F4-4BE9-B4E2-6AB50D161C7B}" uniqueName="19" name="Tm" queryTableFieldId="19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I12">
  <tableColumns count="9">
    <tableColumn id="1" xr3:uid="{00000000-0010-0000-0200-000001000000}" name="Name"/>
    <tableColumn id="2" xr3:uid="{00000000-0010-0000-0200-000002000000}" name="TableName"/>
    <tableColumn id="3" xr3:uid="{00000000-0010-0000-0200-000003000000}" name="Team 1"/>
    <tableColumn id="4" xr3:uid="{00000000-0010-0000-0200-000004000000}" name="1Proj Wins"/>
    <tableColumn id="5" xr3:uid="{00000000-0010-0000-0200-000005000000}" name="Team 2"/>
    <tableColumn id="6" xr3:uid="{00000000-0010-0000-0200-000006000000}" name="2Proj Wins"/>
    <tableColumn id="7" xr3:uid="{00000000-0010-0000-0200-000007000000}" name="Team 3"/>
    <tableColumn id="8" xr3:uid="{00000000-0010-0000-0200-000008000000}" name="3Proj Wins"/>
    <tableColumn id="9" xr3:uid="{00000000-0010-0000-0200-000009000000}" name="Proje Wins"/>
  </tableColumns>
  <tableStyleInfo name="Sheet3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000"/>
  <sheetViews>
    <sheetView tabSelected="1" workbookViewId="0">
      <selection activeCell="C20" sqref="C20"/>
    </sheetView>
  </sheetViews>
  <sheetFormatPr defaultColWidth="14.42578125" defaultRowHeight="15" customHeight="1"/>
  <cols>
    <col min="1" max="1" width="5.28515625" customWidth="1"/>
    <col min="2" max="2" width="11.7109375" customWidth="1"/>
    <col min="3" max="3" width="19.85546875" customWidth="1"/>
    <col min="4" max="4" width="18.5703125" customWidth="1"/>
    <col min="5" max="5" width="21.140625" bestFit="1" customWidth="1"/>
    <col min="6" max="6" width="18.5703125" customWidth="1"/>
    <col min="7" max="7" width="24.140625" customWidth="1"/>
    <col min="8" max="8" width="20" customWidth="1"/>
    <col min="9" max="9" width="15.42578125" customWidth="1"/>
    <col min="10" max="10" width="15" customWidth="1"/>
    <col min="11" max="14" width="14.28515625" customWidth="1"/>
    <col min="15" max="15" width="13.5703125" customWidth="1"/>
    <col min="16" max="26" width="7" customWidth="1"/>
  </cols>
  <sheetData>
    <row r="1" spans="1:26" ht="15.75" thickBot="1">
      <c r="A1" s="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4" t="s">
        <v>14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8.75">
      <c r="A2" s="6">
        <f t="shared" ref="A2:A11" si="0">RANK(I2,$I$2:$I$11,0)</f>
        <v>1</v>
      </c>
      <c r="B2" s="5" t="s">
        <v>15</v>
      </c>
      <c r="C2" s="5" t="s">
        <v>53</v>
      </c>
      <c r="D2" s="5">
        <f>VLOOKUP(INDEX('FoxSports Standings'!$A$1:$A$45,MATCH("*"&amp;C2&amp;"*",'FoxSports Standings'!$A$1:$A$45,0)),'FoxSports Standings'!$A$1:$R$474,2,FALSE)</f>
        <v>0</v>
      </c>
      <c r="E2" s="5" t="s">
        <v>22</v>
      </c>
      <c r="F2" s="5">
        <f t="array" ref="F2">VLOOKUP(INDEX('FoxSports Standings'!$A$1:$A$45,MATCH("*"&amp;E2&amp;"*",'FoxSports Standings'!$A$1:$A$45,0)),'FoxSports Standings'!$A$1:$R$474,2,FALSE)</f>
        <v>1</v>
      </c>
      <c r="G2" s="5" t="s">
        <v>46</v>
      </c>
      <c r="H2" s="5">
        <f t="array" ref="H2">VLOOKUP(INDEX('FoxSports Standings'!$A$1:$A$45,MATCH("*"&amp;G2&amp;"*",'FoxSports Standings'!$A$1:$A$45,0)),'FoxSports Standings'!$A$1:$R$474,2,FALSE)</f>
        <v>1</v>
      </c>
      <c r="I2" s="7">
        <f t="shared" ref="I2:I11" si="1">D2+F2+H2</f>
        <v>2</v>
      </c>
      <c r="J2" s="8">
        <f t="shared" ref="J2:J11" si="2">SMALL($C2:$H2,1)</f>
        <v>0</v>
      </c>
      <c r="K2" s="8">
        <f t="shared" ref="K2:K11" si="3">SMALL($C2:$H2,2)</f>
        <v>1</v>
      </c>
      <c r="L2" s="8">
        <f t="shared" ref="L2:L11" si="4">SMALL($C2:$H2,3)</f>
        <v>1</v>
      </c>
      <c r="M2" s="9">
        <f t="array" ref="M2">VLOOKUP(CONCATENATE("*",INDEX($C2:$I2, MATCH(SMALL($C2:$I2,1),$C2:$I2,0)-1),"*"),'FoxSports Standings'!$A$1:$R$484,7,FALSE)</f>
        <v>34</v>
      </c>
      <c r="N2" s="9">
        <f t="array" ref="N2">VLOOKUP(CONCATENATE("*",INDEX($C2:$I2, MATCH(SMALL($C2:$I2,2),$C2:$I2,0)-1),"*"),'FoxSports Standings'!$A$1:$R$484,7,FALSE)</f>
        <v>20</v>
      </c>
      <c r="O2" s="9">
        <f t="array" ref="O2">VLOOKUP(CONCATENATE("*",INDEX($C2:$I2, MATCH(SMALL($C2:$I2,3),$C2:$I2,0)-1),"*"),'FoxSports Standings'!$A$1:$R$484,7,FALSE)</f>
        <v>20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8.75">
      <c r="A3" s="10">
        <f t="shared" si="0"/>
        <v>5</v>
      </c>
      <c r="B3" s="5" t="s">
        <v>19</v>
      </c>
      <c r="C3" s="5" t="s">
        <v>20</v>
      </c>
      <c r="D3" s="5">
        <f t="array" ref="D3">VLOOKUP(INDEX('FoxSports Standings'!$A$1:$A$45,MATCH("*"&amp;C3&amp;"*",'FoxSports Standings'!$A$1:$A$45,0)),'FoxSports Standings'!$A$1:$R$474,2,FALSE)</f>
        <v>1</v>
      </c>
      <c r="E3" s="5" t="s">
        <v>44</v>
      </c>
      <c r="F3" s="5">
        <f t="array" ref="F3">VLOOKUP(INDEX('FoxSports Standings'!$A$1:$A$45,MATCH("*"&amp;E3&amp;"*",'FoxSports Standings'!$A$1:$A$45,0)),'FoxSports Standings'!$A$1:$R$474,2,FALSE)</f>
        <v>0</v>
      </c>
      <c r="G3" s="5" t="s">
        <v>29</v>
      </c>
      <c r="H3" s="5">
        <f t="array" ref="H3">VLOOKUP(INDEX('FoxSports Standings'!$A$1:$A$45,MATCH("*"&amp;G3&amp;"*",'FoxSports Standings'!$A$1:$A$45,0)),'FoxSports Standings'!$A$1:$R$474,2,FALSE)</f>
        <v>0</v>
      </c>
      <c r="I3" s="11">
        <f t="shared" si="1"/>
        <v>1</v>
      </c>
      <c r="J3" s="12">
        <f t="shared" si="2"/>
        <v>0</v>
      </c>
      <c r="K3" s="12">
        <f t="shared" si="3"/>
        <v>0</v>
      </c>
      <c r="L3" s="12">
        <f t="shared" si="4"/>
        <v>1</v>
      </c>
      <c r="M3" s="13">
        <f t="array" ref="M3">VLOOKUP(CONCATENATE("*",INDEX($C3:$I3, MATCH(SMALL($C3:$I3,1),$C3:$I3,0)-1),"*"),'FoxSports Standings'!$A$1:$R$484,7,FALSE)</f>
        <v>20</v>
      </c>
      <c r="N3" s="13">
        <f t="array" ref="N3">VLOOKUP(CONCATENATE("*",INDEX($C3:$I3, MATCH(SMALL($C3:$I3,2),$C3:$I3,0)-1),"*"),'FoxSports Standings'!$A$1:$R$484,7,FALSE)</f>
        <v>20</v>
      </c>
      <c r="O3" s="13">
        <f t="array" ref="O3">VLOOKUP(CONCATENATE("*",INDEX($C3:$I3, MATCH(SMALL($C3:$I3,3),$C3:$I3,0)-1),"*"),'FoxSports Standings'!$A$1:$R$484,7,FALSE)</f>
        <v>17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.75">
      <c r="A4" s="14">
        <f t="shared" si="0"/>
        <v>5</v>
      </c>
      <c r="B4" s="5" t="s">
        <v>23</v>
      </c>
      <c r="C4" s="5" t="s">
        <v>28</v>
      </c>
      <c r="D4" s="5">
        <f t="array" ref="D4">VLOOKUP(INDEX('FoxSports Standings'!$A$1:$A$45,MATCH("*"&amp;C4&amp;"*",'FoxSports Standings'!$A$1:$A$45,0)),'FoxSports Standings'!$A$1:$R$474,2,FALSE)</f>
        <v>0</v>
      </c>
      <c r="E4" s="5" t="s">
        <v>26</v>
      </c>
      <c r="F4" s="5">
        <f t="array" ref="F4">VLOOKUP(INDEX('FoxSports Standings'!$A$1:$A$45,MATCH("*"&amp;E4&amp;"*",'FoxSports Standings'!$A$1:$A$45,0)),'FoxSports Standings'!$A$1:$R$474,2,FALSE)</f>
        <v>1</v>
      </c>
      <c r="G4" s="5" t="s">
        <v>42</v>
      </c>
      <c r="H4" s="5">
        <f t="array" ref="H4">VLOOKUP(INDEX('FoxSports Standings'!$A$1:$A$45,MATCH("*"&amp;G4&amp;"*",'FoxSports Standings'!$A$1:$A$45,0)),'FoxSports Standings'!$A$1:$R$474,2,FALSE)</f>
        <v>0</v>
      </c>
      <c r="I4" s="15">
        <f t="shared" si="1"/>
        <v>1</v>
      </c>
      <c r="J4" s="16">
        <f t="shared" si="2"/>
        <v>0</v>
      </c>
      <c r="K4" s="16">
        <f t="shared" si="3"/>
        <v>0</v>
      </c>
      <c r="L4" s="16">
        <f t="shared" si="4"/>
        <v>1</v>
      </c>
      <c r="M4" s="17">
        <f t="array" ref="M4">VLOOKUP(CONCATENATE("*",INDEX($C4:$I4, MATCH(SMALL($C4:$I4,1),$C4:$I4,0)-1),"*"),'FoxSports Standings'!$A$1:$R$484,7,FALSE)</f>
        <v>6</v>
      </c>
      <c r="N4" s="17">
        <f t="array" ref="N4">VLOOKUP(CONCATENATE("*",INDEX($C4:$I4, MATCH(SMALL($C4:$I4,2),$C4:$I4,0)-1),"*"),'FoxSports Standings'!$A$1:$R$484,7,FALSE)</f>
        <v>6</v>
      </c>
      <c r="O4" s="17">
        <f t="array" ref="O4">VLOOKUP(CONCATENATE("*",INDEX($C4:$I4, MATCH(SMALL($C4:$I4,3),$C4:$I4,0)-1),"*"),'FoxSports Standings'!$A$1:$R$484,7,FALSE)</f>
        <v>27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.75">
      <c r="A5" s="10">
        <f t="shared" si="0"/>
        <v>5</v>
      </c>
      <c r="B5" s="5" t="s">
        <v>27</v>
      </c>
      <c r="C5" s="5" t="s">
        <v>24</v>
      </c>
      <c r="D5" s="5">
        <f t="array" ref="D5">VLOOKUP(INDEX('FoxSports Standings'!$A$1:$A$45,MATCH("*"&amp;C5&amp;"*",'FoxSports Standings'!$A$1:$A$45,0)),'FoxSports Standings'!$A$1:$R$474,2,FALSE)</f>
        <v>0</v>
      </c>
      <c r="E5" s="5" t="s">
        <v>38</v>
      </c>
      <c r="F5" s="5">
        <f t="array" ref="F5">VLOOKUP(INDEX('FoxSports Standings'!$A$1:$A$45,MATCH("*"&amp;E5&amp;"*",'FoxSports Standings'!$A$1:$A$45,0)),'FoxSports Standings'!$A$1:$R$474,2,FALSE)</f>
        <v>0</v>
      </c>
      <c r="G5" s="5" t="s">
        <v>49</v>
      </c>
      <c r="H5" s="5">
        <f t="array" ref="H5">VLOOKUP(INDEX('FoxSports Standings'!$A$1:$A$45,MATCH("*"&amp;G5&amp;"*",'FoxSports Standings'!$A$1:$A$45,0)),'FoxSports Standings'!$A$1:$R$474,2,FALSE)</f>
        <v>1</v>
      </c>
      <c r="I5" s="18">
        <f t="shared" si="1"/>
        <v>1</v>
      </c>
      <c r="J5" s="12">
        <f t="shared" si="2"/>
        <v>0</v>
      </c>
      <c r="K5" s="12">
        <f t="shared" si="3"/>
        <v>0</v>
      </c>
      <c r="L5" s="12">
        <f t="shared" si="4"/>
        <v>1</v>
      </c>
      <c r="M5" s="13">
        <f t="array" ref="M5">VLOOKUP(CONCATENATE("*",INDEX($C5:$I5, MATCH(SMALL($C5:$I5,1),$C5:$I5,0)-1),"*"),'FoxSports Standings'!$A$1:$R$484,7,FALSE)</f>
        <v>16</v>
      </c>
      <c r="N5" s="13">
        <f t="array" ref="N5">VLOOKUP(CONCATENATE("*",INDEX($C5:$I5, MATCH(SMALL($C5:$I5,2),$C5:$I5,0)-1),"*"),'FoxSports Standings'!$A$1:$R$484,7,FALSE)</f>
        <v>16</v>
      </c>
      <c r="O5" s="13">
        <f t="array" ref="O5">VLOOKUP(CONCATENATE("*",INDEX($C5:$I5, MATCH(SMALL($C5:$I5,3),$C5:$I5,0)-1),"*"),'FoxSports Standings'!$A$1:$R$484,7,FALSE)</f>
        <v>20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.75">
      <c r="A6" s="14">
        <f t="shared" si="0"/>
        <v>5</v>
      </c>
      <c r="B6" s="5" t="s">
        <v>31</v>
      </c>
      <c r="C6" s="5" t="s">
        <v>52</v>
      </c>
      <c r="D6" s="5">
        <f t="array" ref="D6">VLOOKUP(INDEX('FoxSports Standings'!$A$1:$A$45,MATCH("*"&amp;C6&amp;"*",'FoxSports Standings'!$A$1:$A$45,0)),'FoxSports Standings'!$A$1:$R$474,2,FALSE)</f>
        <v>1</v>
      </c>
      <c r="E6" s="5" t="s">
        <v>56</v>
      </c>
      <c r="F6" s="5">
        <f t="array" ref="F6">VLOOKUP(INDEX('FoxSports Standings'!$A$1:$A$45,MATCH("*"&amp;E6&amp;"*",'FoxSports Standings'!$A$1:$A$45,0)),'FoxSports Standings'!$A$1:$R$474,2,FALSE)</f>
        <v>0</v>
      </c>
      <c r="G6" s="5" t="s">
        <v>57</v>
      </c>
      <c r="H6" s="5">
        <f t="array" ref="H6">VLOOKUP(INDEX('FoxSports Standings'!$A$1:$A$45,MATCH("*"&amp;G6&amp;"*",'FoxSports Standings'!$A$1:$A$45,0)),'FoxSports Standings'!$A$1:$R$474,2,FALSE)</f>
        <v>0</v>
      </c>
      <c r="I6" s="19">
        <f t="shared" si="1"/>
        <v>1</v>
      </c>
      <c r="J6" s="20">
        <f t="shared" si="2"/>
        <v>0</v>
      </c>
      <c r="K6" s="20">
        <f t="shared" si="3"/>
        <v>0</v>
      </c>
      <c r="L6" s="20">
        <f t="shared" si="4"/>
        <v>1</v>
      </c>
      <c r="M6" s="21">
        <f t="array" ref="M6">VLOOKUP(CONCATENATE("*",INDEX($C6:$I6, MATCH(SMALL($C6:$I6,1),$C6:$I6,0)-1),"*"),'FoxSports Standings'!$A$1:$R$484,7,FALSE)</f>
        <v>26</v>
      </c>
      <c r="N6" s="21">
        <f t="array" ref="N6">VLOOKUP(CONCATENATE("*",INDEX($C6:$I6, MATCH(SMALL($C6:$I6,2),$C6:$I6,0)-1),"*"),'FoxSports Standings'!$A$1:$R$484,7,FALSE)</f>
        <v>26</v>
      </c>
      <c r="O6" s="21">
        <f t="array" ref="O6">VLOOKUP(CONCATENATE("*",INDEX($C6:$I6, MATCH(SMALL($C6:$I6,3),$C6:$I6,0)-1),"*"),'FoxSports Standings'!$A$1:$R$484,7,FALSE)</f>
        <v>28</v>
      </c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8.75">
      <c r="A7" s="10">
        <f t="shared" si="0"/>
        <v>1</v>
      </c>
      <c r="B7" s="5" t="s">
        <v>35</v>
      </c>
      <c r="C7" s="5" t="s">
        <v>17</v>
      </c>
      <c r="D7" s="5">
        <f t="array" ref="D7">VLOOKUP(INDEX('FoxSports Standings'!$A$1:$A$45,MATCH("*"&amp;C7&amp;"*",'FoxSports Standings'!$A$1:$A$45,0)),'FoxSports Standings'!$A$1:$R$474,2,FALSE)</f>
        <v>1</v>
      </c>
      <c r="E7" s="5" t="s">
        <v>30</v>
      </c>
      <c r="F7" s="5">
        <f t="array" ref="F7">VLOOKUP(INDEX('FoxSports Standings'!$A$1:$A$45,MATCH("*"&amp;E7&amp;"*",'FoxSports Standings'!$A$1:$A$45,0)),'FoxSports Standings'!$A$1:$R$474,2,FALSE)</f>
        <v>0</v>
      </c>
      <c r="G7" s="5" t="s">
        <v>25</v>
      </c>
      <c r="H7" s="5">
        <f t="array" ref="H7">VLOOKUP(INDEX('FoxSports Standings'!$A$1:$A$45,MATCH("*"&amp;G7&amp;"*",'FoxSports Standings'!$A$1:$A$45,0)),'FoxSports Standings'!$A$1:$R$474,2,FALSE)</f>
        <v>1</v>
      </c>
      <c r="I7" s="11">
        <f t="shared" si="1"/>
        <v>2</v>
      </c>
      <c r="J7" s="12">
        <f t="shared" si="2"/>
        <v>0</v>
      </c>
      <c r="K7" s="12">
        <f t="shared" si="3"/>
        <v>1</v>
      </c>
      <c r="L7" s="12">
        <f t="shared" si="4"/>
        <v>1</v>
      </c>
      <c r="M7" s="13">
        <f t="array" ref="M7">VLOOKUP(CONCATENATE("*",INDEX($C7:$I7, MATCH(SMALL($C7:$I7,1),$C7:$I7,0)-1),"*"),'FoxSports Standings'!$A$1:$R$484,7,FALSE)</f>
        <v>33</v>
      </c>
      <c r="N7" s="13">
        <f t="array" ref="N7">VLOOKUP(CONCATENATE("*",INDEX($C7:$I7, MATCH(SMALL($C7:$I7,2),$C7:$I7,0)-1),"*"),'FoxSports Standings'!$A$1:$R$484,7,FALSE)</f>
        <v>20</v>
      </c>
      <c r="O7" s="13">
        <f t="array" ref="O7">VLOOKUP(CONCATENATE("*",INDEX($C7:$I7, MATCH(SMALL($C7:$I7,3),$C7:$I7,0)-1),"*"),'FoxSports Standings'!$A$1:$R$484,7,FALSE)</f>
        <v>20</v>
      </c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.75">
      <c r="A8" s="14">
        <f t="shared" si="0"/>
        <v>1</v>
      </c>
      <c r="B8" s="5" t="s">
        <v>39</v>
      </c>
      <c r="C8" s="5" t="s">
        <v>40</v>
      </c>
      <c r="D8" s="5">
        <f t="array" ref="D8">VLOOKUP(INDEX('FoxSports Standings'!$A$1:$A$45,MATCH("*"&amp;C8&amp;"*",'FoxSports Standings'!$A$1:$A$45,0)),'FoxSports Standings'!$A$1:$R$474,2,FALSE)</f>
        <v>0</v>
      </c>
      <c r="E8" s="5" t="s">
        <v>48</v>
      </c>
      <c r="F8" s="5">
        <f t="array" ref="F8">VLOOKUP(INDEX('FoxSports Standings'!$A$1:$A$45,MATCH("*"&amp;E8&amp;"*",'FoxSports Standings'!$A$1:$A$45,0)),'FoxSports Standings'!$A$1:$R$474,2,FALSE)</f>
        <v>1</v>
      </c>
      <c r="G8" s="5" t="s">
        <v>41</v>
      </c>
      <c r="H8" s="5">
        <f t="array" ref="H8">VLOOKUP(INDEX('FoxSports Standings'!$A$1:$A$45,MATCH("*"&amp;G8&amp;"*",'FoxSports Standings'!$A$1:$A$45,0)),'FoxSports Standings'!$A$1:$R$474,2,FALSE)</f>
        <v>1</v>
      </c>
      <c r="I8" s="18">
        <f t="shared" si="1"/>
        <v>2</v>
      </c>
      <c r="J8" s="12">
        <f t="shared" si="2"/>
        <v>0</v>
      </c>
      <c r="K8" s="12">
        <f t="shared" si="3"/>
        <v>1</v>
      </c>
      <c r="L8" s="12">
        <f t="shared" si="4"/>
        <v>1</v>
      </c>
      <c r="M8" s="13" cm="1">
        <f t="array" ref="M8">VLOOKUP(CONCATENATE("*",INDEX($C8:$I8, MATCH(SMALL($C8:$I8,1),$C8:$I8,0)-1),"*"),'FoxSports Standings'!$A$1:$R$484,7,FALSE)</f>
        <v>27</v>
      </c>
      <c r="N8" s="13">
        <f t="array" ref="N8">VLOOKUP(CONCATENATE("*",INDEX($C8:$I8, MATCH(SMALL($C8:$I8,2),$C8:$I8,0)-1),"*"),'FoxSports Standings'!$A$1:$R$484,7,FALSE)</f>
        <v>10</v>
      </c>
      <c r="O8" s="13">
        <f t="array" ref="O8">VLOOKUP(CONCATENATE("*",INDEX($C8:$I8, MATCH(SMALL($C8:$I8,3),$C8:$I8,0)-1),"*"),'FoxSports Standings'!$A$1:$R$484,7,FALSE)</f>
        <v>10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.75">
      <c r="A9" s="10">
        <f t="shared" si="0"/>
        <v>1</v>
      </c>
      <c r="B9" s="5" t="s">
        <v>43</v>
      </c>
      <c r="C9" s="5" t="s">
        <v>32</v>
      </c>
      <c r="D9" s="5">
        <f t="array" ref="D9">VLOOKUP(INDEX('FoxSports Standings'!$A$1:$A$45,MATCH("*"&amp;C9&amp;"*",'FoxSports Standings'!$A$1:$A$45,0)),'FoxSports Standings'!$A$1:$R$474,2,FALSE)</f>
        <v>1</v>
      </c>
      <c r="E9" s="5" t="s">
        <v>18</v>
      </c>
      <c r="F9" s="5">
        <f t="array" ref="F9">VLOOKUP(INDEX('FoxSports Standings'!$A$1:$A$45,MATCH("*"&amp;E9&amp;"*",'FoxSports Standings'!$A$1:$A$45,0)),'FoxSports Standings'!$A$1:$R$474,2,FALSE)</f>
        <v>0</v>
      </c>
      <c r="G9" s="5" t="s">
        <v>33</v>
      </c>
      <c r="H9" s="5">
        <f t="array" ref="H9">VLOOKUP(INDEX('FoxSports Standings'!$A$1:$A$45,MATCH("*"&amp;G9&amp;"*",'FoxSports Standings'!$A$1:$A$45,0)),'FoxSports Standings'!$A$1:$R$474,2,FALSE)</f>
        <v>1</v>
      </c>
      <c r="I9" s="18">
        <f t="shared" si="1"/>
        <v>2</v>
      </c>
      <c r="J9" s="12">
        <f t="shared" si="2"/>
        <v>0</v>
      </c>
      <c r="K9" s="12">
        <f t="shared" si="3"/>
        <v>1</v>
      </c>
      <c r="L9" s="12">
        <f t="shared" si="4"/>
        <v>1</v>
      </c>
      <c r="M9" s="13">
        <f t="array" ref="M9">VLOOKUP(CONCATENATE("*",INDEX($C9:$I9, MATCH(SMALL($C9:$I9,1),$C9:$I9,0)-1),"*"),'FoxSports Standings'!$A$1:$R$484,7,FALSE)</f>
        <v>29</v>
      </c>
      <c r="N9" s="13">
        <f t="array" ref="N9">VLOOKUP(CONCATENATE("*",INDEX($C9:$I9, MATCH(SMALL($C9:$I9,2),$C9:$I9,0)-1),"*"),'FoxSports Standings'!$A$1:$R$484,7,FALSE)</f>
        <v>29</v>
      </c>
      <c r="O9" s="13">
        <f t="array" ref="O9">VLOOKUP(CONCATENATE("*",INDEX($C9:$I9, MATCH(SMALL($C9:$I9,3),$C9:$I9,0)-1),"*"),'FoxSports Standings'!$A$1:$R$484,7,FALSE)</f>
        <v>29</v>
      </c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.75">
      <c r="A10" s="14">
        <f t="shared" si="0"/>
        <v>5</v>
      </c>
      <c r="B10" s="5" t="s">
        <v>47</v>
      </c>
      <c r="C10" s="5" t="s">
        <v>36</v>
      </c>
      <c r="D10" s="5">
        <f t="array" ref="D10">VLOOKUP(INDEX('FoxSports Standings'!$A$1:$A$45,MATCH("*"&amp;C10&amp;"*",'FoxSports Standings'!$A$1:$A$45,0)),'FoxSports Standings'!$A$1:$R$474,2,FALSE)</f>
        <v>1</v>
      </c>
      <c r="E10" s="5" t="s">
        <v>50</v>
      </c>
      <c r="F10" s="5">
        <f t="array" ref="F10">VLOOKUP(INDEX('FoxSports Standings'!$A$1:$A$45,MATCH("*"&amp;E10&amp;"*",'FoxSports Standings'!$A$1:$A$45,0)),'FoxSports Standings'!$A$1:$R$474,2,FALSE)</f>
        <v>0</v>
      </c>
      <c r="G10" s="5" t="s">
        <v>37</v>
      </c>
      <c r="H10" s="5">
        <f t="array" ref="H10">VLOOKUP(INDEX('FoxSports Standings'!$A$1:$A$45,MATCH("*"&amp;G10&amp;"*",'FoxSports Standings'!$A$1:$A$45,0)),'FoxSports Standings'!$A$1:$R$474,2,FALSE)</f>
        <v>0</v>
      </c>
      <c r="I10" s="19">
        <f t="shared" si="1"/>
        <v>1</v>
      </c>
      <c r="J10" s="20">
        <f t="shared" si="2"/>
        <v>0</v>
      </c>
      <c r="K10" s="20">
        <f t="shared" si="3"/>
        <v>0</v>
      </c>
      <c r="L10" s="20">
        <f t="shared" si="4"/>
        <v>1</v>
      </c>
      <c r="M10" s="21">
        <f t="array" ref="M10">VLOOKUP(CONCATENATE("*",INDEX($C10:$I10, MATCH(SMALL($C10:$I10,1),$C10:$I10,0)-1),"*"),'FoxSports Standings'!$A$1:$R$484,7,FALSE)</f>
        <v>22</v>
      </c>
      <c r="N10" s="21">
        <f t="array" ref="N10">VLOOKUP(CONCATENATE("*",INDEX($C10:$I10, MATCH(SMALL($C10:$I10,2),$C10:$I10,0)-1),"*"),'FoxSports Standings'!$A$1:$R$484,7,FALSE)</f>
        <v>22</v>
      </c>
      <c r="O10" s="21">
        <f t="array" ref="O10">VLOOKUP(CONCATENATE("*",INDEX($C10:$I10, MATCH(SMALL($C10:$I10,3),$C10:$I10,0)-1),"*"),'FoxSports Standings'!$A$1:$R$484,7,FALSE)</f>
        <v>20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.75">
      <c r="A11" s="22">
        <f t="shared" si="0"/>
        <v>5</v>
      </c>
      <c r="B11" s="5" t="s">
        <v>51</v>
      </c>
      <c r="C11" s="5" t="s">
        <v>16</v>
      </c>
      <c r="D11" s="5">
        <f t="array" ref="D11">VLOOKUP(INDEX('FoxSports Standings'!$A$1:$A$45,MATCH("*"&amp;C11&amp;"*",'FoxSports Standings'!$A$1:$A$45,0)),'FoxSports Standings'!$A$1:$R$474,2,FALSE)</f>
        <v>0</v>
      </c>
      <c r="E11" s="5" t="s">
        <v>21</v>
      </c>
      <c r="F11" s="5">
        <f t="array" ref="F11">VLOOKUP(INDEX('FoxSports Standings'!$A$1:$A$45,MATCH("*"&amp;E11&amp;"*",'FoxSports Standings'!$A$1:$A$45,0)),'FoxSports Standings'!$A$1:$R$474,2,FALSE)</f>
        <v>1</v>
      </c>
      <c r="G11" s="5" t="s">
        <v>45</v>
      </c>
      <c r="H11" s="5">
        <f t="array" ref="H11">VLOOKUP(INDEX('FoxSports Standings'!$A$1:$A$45,MATCH("*"&amp;G11&amp;"*",'FoxSports Standings'!$A$1:$A$45,0)),'FoxSports Standings'!$A$1:$R$474,2,FALSE)</f>
        <v>0</v>
      </c>
      <c r="I11" s="15">
        <f t="shared" si="1"/>
        <v>1</v>
      </c>
      <c r="J11" s="16">
        <f t="shared" si="2"/>
        <v>0</v>
      </c>
      <c r="K11" s="16">
        <f t="shared" si="3"/>
        <v>0</v>
      </c>
      <c r="L11" s="16">
        <f t="shared" si="4"/>
        <v>1</v>
      </c>
      <c r="M11" s="17">
        <f t="array" ref="M11">VLOOKUP(CONCATENATE("*",INDEX($C11:$I11, MATCH(SMALL($C11:$I11,1),$C11:$I11,0)-1),"*"),'FoxSports Standings'!$A$1:$R$484,7,FALSE)</f>
        <v>7</v>
      </c>
      <c r="N11" s="17">
        <f t="array" ref="N11">VLOOKUP(CONCATENATE("*",INDEX($C11:$I11, MATCH(SMALL($C11:$I11,2),$C11:$I11,0)-1),"*"),'FoxSports Standings'!$A$1:$R$484,7,FALSE)</f>
        <v>7</v>
      </c>
      <c r="O11" s="17">
        <f t="array" ref="O11">VLOOKUP(CONCATENATE("*",INDEX($C11:$I11, MATCH(SMALL($C11:$I11,3),$C11:$I11,0)-1),"*"),'FoxSports Standings'!$A$1:$R$484,7,FALSE)</f>
        <v>17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>
      <c r="A13" s="5"/>
      <c r="B13" s="1" t="s">
        <v>55</v>
      </c>
      <c r="C13" s="23" t="s">
        <v>54</v>
      </c>
      <c r="D13" s="23">
        <f t="array" ref="D13">VLOOKUP(INDEX('FoxSports Standings'!$A$1:$A$45,MATCH("*"&amp;C13&amp;"*",'FoxSports Standings'!$A$1:$A$45,0)),'FoxSports Standings'!$A$1:$R$474,2,FALSE)</f>
        <v>0</v>
      </c>
      <c r="E13" s="23" t="s">
        <v>34</v>
      </c>
      <c r="F13" s="24">
        <f t="array" ref="F13">VLOOKUP(INDEX('FoxSports Standings'!$A$1:$A$45,MATCH("*"&amp;E13&amp;"*",'FoxSports Standings'!$A$1:$A$45,0)),'FoxSports Standings'!$A$1:$R$474,2,FALSE)</f>
        <v>1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>
      <c r="A17" s="5"/>
      <c r="B17" s="5"/>
      <c r="C17" s="5"/>
      <c r="D17" s="25" t="s">
        <v>58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>
      <c r="A18" s="5"/>
      <c r="B18" s="5"/>
      <c r="C18" s="5"/>
      <c r="D18" s="25" t="s">
        <v>59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>
      <c r="A19" s="5"/>
      <c r="B19" s="5"/>
      <c r="C19" s="5"/>
      <c r="D19" s="25" t="s">
        <v>60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>
      <c r="A20" s="5"/>
      <c r="B20" s="5"/>
      <c r="C20" s="5"/>
      <c r="D20" s="25" t="s">
        <v>61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"/>
      <c r="B21" s="5"/>
      <c r="C21" s="5"/>
      <c r="D21" s="25" t="s">
        <v>62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"/>
      <c r="B22" s="5"/>
      <c r="C22" s="5"/>
      <c r="D22" s="25" t="s">
        <v>63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pageMargins left="0.7" right="0.7" top="0.75" bottom="0.75" header="0" footer="0"/>
  <pageSetup paperSize="5" orientation="landscape"/>
  <headerFooter>
    <oddFooter>&amp;L&amp;D &amp;T&amp;RPage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_xludf.Sort">
                <anchor moveWithCells="1" sizeWithCells="1">
                  <from>
                    <xdr:col>6</xdr:col>
                    <xdr:colOff>9525</xdr:colOff>
                    <xdr:row>19</xdr:row>
                    <xdr:rowOff>66675</xdr:rowOff>
                  </from>
                  <to>
                    <xdr:col>7</xdr:col>
                    <xdr:colOff>628650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outlinePr summaryBelow="0" summaryRight="0"/>
  </sheetPr>
  <dimension ref="A1:B11"/>
  <sheetViews>
    <sheetView workbookViewId="0">
      <selection activeCell="B2" sqref="B2:B11"/>
    </sheetView>
  </sheetViews>
  <sheetFormatPr defaultColWidth="14.42578125" defaultRowHeight="15" customHeight="1"/>
  <cols>
    <col min="2" max="2" width="6" customWidth="1"/>
  </cols>
  <sheetData>
    <row r="1" spans="1:2">
      <c r="B1" s="27" t="s">
        <v>70</v>
      </c>
    </row>
    <row r="2" spans="1:2">
      <c r="A2" s="5" t="s">
        <v>15</v>
      </c>
      <c r="B2" s="5"/>
    </row>
    <row r="3" spans="1:2">
      <c r="A3" s="5" t="s">
        <v>19</v>
      </c>
      <c r="B3" s="5"/>
    </row>
    <row r="4" spans="1:2">
      <c r="A4" s="5" t="s">
        <v>23</v>
      </c>
      <c r="B4" s="5"/>
    </row>
    <row r="5" spans="1:2">
      <c r="A5" s="5" t="s">
        <v>27</v>
      </c>
      <c r="B5" s="5"/>
    </row>
    <row r="6" spans="1:2">
      <c r="A6" s="5" t="s">
        <v>31</v>
      </c>
      <c r="B6" s="5"/>
    </row>
    <row r="7" spans="1:2">
      <c r="A7" s="5" t="s">
        <v>35</v>
      </c>
      <c r="B7" s="5"/>
    </row>
    <row r="8" spans="1:2">
      <c r="A8" s="5" t="s">
        <v>39</v>
      </c>
      <c r="B8" s="5"/>
    </row>
    <row r="9" spans="1:2">
      <c r="A9" s="5" t="s">
        <v>43</v>
      </c>
      <c r="B9" s="5"/>
    </row>
    <row r="10" spans="1:2">
      <c r="A10" s="5" t="s">
        <v>47</v>
      </c>
      <c r="B10" s="5"/>
    </row>
    <row r="11" spans="1:2">
      <c r="A11" s="5" t="s">
        <v>51</v>
      </c>
      <c r="B11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E1000"/>
  <sheetViews>
    <sheetView topLeftCell="C1" workbookViewId="0">
      <selection activeCell="C4" sqref="C4"/>
    </sheetView>
  </sheetViews>
  <sheetFormatPr defaultColWidth="14.42578125" defaultRowHeight="15" customHeight="1"/>
  <cols>
    <col min="1" max="1" width="10.28515625" customWidth="1"/>
    <col min="2" max="2" width="13.140625" customWidth="1"/>
    <col min="3" max="3" width="17.5703125" customWidth="1"/>
    <col min="4" max="4" width="18.28515625" customWidth="1"/>
    <col min="5" max="5" width="26.42578125" customWidth="1"/>
    <col min="6" max="41" width="3.5703125" customWidth="1"/>
    <col min="42" max="57" width="4" customWidth="1"/>
  </cols>
  <sheetData>
    <row r="1" spans="1:57" ht="45">
      <c r="A1" s="26" t="s">
        <v>64</v>
      </c>
      <c r="B1" s="27">
        <v>16</v>
      </c>
      <c r="C1" s="27">
        <f>B1*3</f>
        <v>48</v>
      </c>
    </row>
    <row r="3" spans="1:57">
      <c r="E3" s="27" t="str">
        <f>"Total Wins (in next "&amp;B1&amp;" weeks)"</f>
        <v>Total Wins (in next 16 weeks)</v>
      </c>
      <c r="F3" s="27" t="str">
        <f t="shared" ref="F3:BE3" si="0">IF(F4&gt;$C$1,"No","Yes")</f>
        <v>No</v>
      </c>
      <c r="G3" s="27" t="str">
        <f t="shared" si="0"/>
        <v>No</v>
      </c>
      <c r="H3" s="27" t="str">
        <f t="shared" si="0"/>
        <v>No</v>
      </c>
      <c r="I3" s="27" t="str">
        <f t="shared" si="0"/>
        <v>Yes</v>
      </c>
      <c r="J3" s="27" t="str">
        <f t="shared" si="0"/>
        <v>Yes</v>
      </c>
      <c r="K3" s="27" t="str">
        <f t="shared" si="0"/>
        <v>Yes</v>
      </c>
      <c r="L3" s="27" t="str">
        <f t="shared" si="0"/>
        <v>Yes</v>
      </c>
      <c r="M3" s="27" t="str">
        <f t="shared" si="0"/>
        <v>Yes</v>
      </c>
      <c r="N3" s="27" t="str">
        <f t="shared" si="0"/>
        <v>Yes</v>
      </c>
      <c r="O3" s="27" t="str">
        <f t="shared" si="0"/>
        <v>Yes</v>
      </c>
      <c r="P3" s="27" t="str">
        <f t="shared" si="0"/>
        <v>Yes</v>
      </c>
      <c r="Q3" s="27" t="str">
        <f t="shared" si="0"/>
        <v>Yes</v>
      </c>
      <c r="R3" s="27" t="str">
        <f t="shared" si="0"/>
        <v>Yes</v>
      </c>
      <c r="S3" s="27" t="str">
        <f t="shared" si="0"/>
        <v>Yes</v>
      </c>
      <c r="T3" s="27" t="str">
        <f t="shared" si="0"/>
        <v>Yes</v>
      </c>
      <c r="U3" s="27" t="str">
        <f t="shared" si="0"/>
        <v>Yes</v>
      </c>
      <c r="V3" s="27" t="str">
        <f t="shared" si="0"/>
        <v>Yes</v>
      </c>
      <c r="W3" s="27" t="str">
        <f t="shared" si="0"/>
        <v>Yes</v>
      </c>
      <c r="X3" s="27" t="str">
        <f t="shared" si="0"/>
        <v>Yes</v>
      </c>
      <c r="Y3" s="27" t="str">
        <f t="shared" si="0"/>
        <v>Yes</v>
      </c>
      <c r="Z3" s="27" t="str">
        <f t="shared" si="0"/>
        <v>Yes</v>
      </c>
      <c r="AA3" s="27" t="str">
        <f t="shared" si="0"/>
        <v>Yes</v>
      </c>
      <c r="AB3" s="27" t="str">
        <f t="shared" si="0"/>
        <v>Yes</v>
      </c>
      <c r="AC3" s="27" t="str">
        <f t="shared" si="0"/>
        <v>Yes</v>
      </c>
      <c r="AD3" s="27" t="str">
        <f t="shared" si="0"/>
        <v>Yes</v>
      </c>
      <c r="AE3" s="27" t="str">
        <f t="shared" si="0"/>
        <v>Yes</v>
      </c>
      <c r="AF3" s="27" t="str">
        <f t="shared" si="0"/>
        <v>Yes</v>
      </c>
      <c r="AG3" s="27" t="str">
        <f t="shared" si="0"/>
        <v>Yes</v>
      </c>
      <c r="AH3" s="27" t="str">
        <f t="shared" si="0"/>
        <v>Yes</v>
      </c>
      <c r="AI3" s="27" t="str">
        <f t="shared" si="0"/>
        <v>Yes</v>
      </c>
      <c r="AJ3" s="27" t="str">
        <f t="shared" si="0"/>
        <v>Yes</v>
      </c>
      <c r="AK3" s="27" t="str">
        <f t="shared" si="0"/>
        <v>Yes</v>
      </c>
      <c r="AL3" s="27" t="str">
        <f t="shared" si="0"/>
        <v>Yes</v>
      </c>
      <c r="AM3" s="27" t="str">
        <f t="shared" si="0"/>
        <v>Yes</v>
      </c>
      <c r="AN3" s="27" t="str">
        <f t="shared" si="0"/>
        <v>Yes</v>
      </c>
      <c r="AO3" s="27" t="str">
        <f t="shared" si="0"/>
        <v>Yes</v>
      </c>
      <c r="AP3" s="27" t="str">
        <f t="shared" si="0"/>
        <v>Yes</v>
      </c>
      <c r="AQ3" s="27" t="str">
        <f t="shared" si="0"/>
        <v>Yes</v>
      </c>
      <c r="AR3" s="27" t="str">
        <f t="shared" si="0"/>
        <v>Yes</v>
      </c>
      <c r="AS3" s="27" t="str">
        <f t="shared" si="0"/>
        <v>Yes</v>
      </c>
      <c r="AT3" s="27" t="str">
        <f t="shared" si="0"/>
        <v>Yes</v>
      </c>
      <c r="AU3" s="27" t="str">
        <f t="shared" si="0"/>
        <v>Yes</v>
      </c>
      <c r="AV3" s="27" t="str">
        <f t="shared" si="0"/>
        <v>Yes</v>
      </c>
      <c r="AW3" s="27" t="str">
        <f t="shared" si="0"/>
        <v>Yes</v>
      </c>
      <c r="AX3" s="27" t="str">
        <f t="shared" si="0"/>
        <v>Yes</v>
      </c>
      <c r="AY3" s="27" t="str">
        <f t="shared" si="0"/>
        <v>Yes</v>
      </c>
      <c r="AZ3" s="27" t="str">
        <f t="shared" si="0"/>
        <v>Yes</v>
      </c>
      <c r="BA3" s="27" t="str">
        <f t="shared" si="0"/>
        <v>Yes</v>
      </c>
      <c r="BB3" s="27" t="str">
        <f t="shared" si="0"/>
        <v>Yes</v>
      </c>
      <c r="BC3" s="27" t="str">
        <f t="shared" si="0"/>
        <v>Yes</v>
      </c>
      <c r="BD3" s="27" t="str">
        <f t="shared" si="0"/>
        <v>Yes</v>
      </c>
      <c r="BE3" s="27" t="str">
        <f t="shared" si="0"/>
        <v>Yes</v>
      </c>
    </row>
    <row r="4" spans="1:57">
      <c r="A4" s="27" t="s">
        <v>65</v>
      </c>
      <c r="B4" s="27" t="s">
        <v>66</v>
      </c>
      <c r="C4" s="27" t="s">
        <v>67</v>
      </c>
      <c r="D4" s="27" t="s">
        <v>68</v>
      </c>
      <c r="E4" s="27" t="s">
        <v>69</v>
      </c>
      <c r="F4" s="2">
        <v>51</v>
      </c>
      <c r="G4" s="2">
        <v>50</v>
      </c>
      <c r="H4" s="2">
        <v>49</v>
      </c>
      <c r="I4" s="2">
        <v>48</v>
      </c>
      <c r="J4" s="2">
        <v>47</v>
      </c>
      <c r="K4" s="2">
        <v>46</v>
      </c>
      <c r="L4" s="2">
        <v>45</v>
      </c>
      <c r="M4" s="2">
        <v>44</v>
      </c>
      <c r="N4" s="2">
        <v>43</v>
      </c>
      <c r="O4" s="2">
        <v>42</v>
      </c>
      <c r="P4" s="2">
        <v>41</v>
      </c>
      <c r="Q4" s="2">
        <v>40</v>
      </c>
      <c r="R4" s="2">
        <v>39</v>
      </c>
      <c r="S4" s="2">
        <v>38</v>
      </c>
      <c r="T4" s="2">
        <v>37</v>
      </c>
      <c r="U4" s="2">
        <v>36</v>
      </c>
      <c r="V4" s="2">
        <v>35</v>
      </c>
      <c r="W4" s="2">
        <v>34</v>
      </c>
      <c r="X4" s="2">
        <v>33</v>
      </c>
      <c r="Y4" s="2">
        <v>32</v>
      </c>
      <c r="Z4" s="2">
        <v>31</v>
      </c>
      <c r="AA4" s="2">
        <v>30</v>
      </c>
      <c r="AB4" s="2">
        <v>29</v>
      </c>
      <c r="AC4" s="2">
        <v>28</v>
      </c>
      <c r="AD4" s="2">
        <v>27</v>
      </c>
      <c r="AE4" s="2">
        <v>26</v>
      </c>
      <c r="AF4" s="2">
        <v>25</v>
      </c>
      <c r="AG4" s="2">
        <v>24</v>
      </c>
      <c r="AH4" s="2">
        <v>23</v>
      </c>
      <c r="AI4" s="2">
        <v>22</v>
      </c>
      <c r="AJ4" s="2">
        <v>21</v>
      </c>
      <c r="AK4" s="2">
        <v>20</v>
      </c>
      <c r="AL4" s="2">
        <v>19</v>
      </c>
      <c r="AM4" s="2">
        <v>18</v>
      </c>
      <c r="AN4" s="2">
        <v>17</v>
      </c>
      <c r="AO4" s="2">
        <v>16</v>
      </c>
      <c r="AP4" s="2">
        <v>15</v>
      </c>
      <c r="AQ4" s="2">
        <v>14</v>
      </c>
      <c r="AR4" s="2">
        <v>13</v>
      </c>
      <c r="AS4" s="2">
        <v>12</v>
      </c>
      <c r="AT4" s="2">
        <v>11</v>
      </c>
      <c r="AU4" s="2">
        <v>10</v>
      </c>
      <c r="AV4" s="2">
        <v>9</v>
      </c>
      <c r="AW4" s="2">
        <v>8</v>
      </c>
      <c r="AX4" s="2">
        <v>7</v>
      </c>
      <c r="AY4" s="2">
        <v>6</v>
      </c>
      <c r="AZ4" s="2">
        <v>5</v>
      </c>
      <c r="BA4" s="2">
        <v>4</v>
      </c>
      <c r="BB4" s="2">
        <v>3</v>
      </c>
      <c r="BC4" s="2">
        <v>2</v>
      </c>
      <c r="BD4" s="2">
        <v>1</v>
      </c>
      <c r="BE4" s="2">
        <v>0</v>
      </c>
    </row>
    <row r="5" spans="1:57">
      <c r="A5" s="27">
        <f>Standings!I2</f>
        <v>2</v>
      </c>
      <c r="B5" s="27" t="b">
        <f t="shared" ref="B5:B14" si="1">OR(C5="Y",D5="Y")</f>
        <v>1</v>
      </c>
      <c r="C5" s="27" t="str">
        <f t="shared" ref="C5:C14" si="2">IF(MAX(F5:I5)&lt;$A$5,"N","Y")</f>
        <v>Y</v>
      </c>
      <c r="D5" s="27" t="str">
        <f t="shared" ref="D5:D14" si="3">IF(MAX(F5:I5)&lt;$A$6,"N","Y")</f>
        <v>Y</v>
      </c>
      <c r="E5" s="27" t="str">
        <f>Standings!B2</f>
        <v>BronBino</v>
      </c>
      <c r="F5" s="2">
        <f t="shared" ref="F5:BE5" si="4">$A5+F$4</f>
        <v>53</v>
      </c>
      <c r="G5" s="2">
        <f t="shared" si="4"/>
        <v>52</v>
      </c>
      <c r="H5" s="2">
        <f t="shared" si="4"/>
        <v>51</v>
      </c>
      <c r="I5" s="2">
        <f t="shared" si="4"/>
        <v>50</v>
      </c>
      <c r="J5" s="2">
        <f t="shared" si="4"/>
        <v>49</v>
      </c>
      <c r="K5" s="2">
        <f t="shared" si="4"/>
        <v>48</v>
      </c>
      <c r="L5" s="2">
        <f t="shared" si="4"/>
        <v>47</v>
      </c>
      <c r="M5" s="2">
        <f t="shared" si="4"/>
        <v>46</v>
      </c>
      <c r="N5" s="2">
        <f t="shared" si="4"/>
        <v>45</v>
      </c>
      <c r="O5" s="2">
        <f t="shared" si="4"/>
        <v>44</v>
      </c>
      <c r="P5" s="2">
        <f t="shared" si="4"/>
        <v>43</v>
      </c>
      <c r="Q5" s="2">
        <f t="shared" si="4"/>
        <v>42</v>
      </c>
      <c r="R5" s="2">
        <f t="shared" si="4"/>
        <v>41</v>
      </c>
      <c r="S5" s="2">
        <f t="shared" si="4"/>
        <v>40</v>
      </c>
      <c r="T5" s="2">
        <f t="shared" si="4"/>
        <v>39</v>
      </c>
      <c r="U5" s="2">
        <f t="shared" si="4"/>
        <v>38</v>
      </c>
      <c r="V5" s="2">
        <f t="shared" si="4"/>
        <v>37</v>
      </c>
      <c r="W5" s="2">
        <f t="shared" si="4"/>
        <v>36</v>
      </c>
      <c r="X5" s="2">
        <f t="shared" si="4"/>
        <v>35</v>
      </c>
      <c r="Y5" s="2">
        <f t="shared" si="4"/>
        <v>34</v>
      </c>
      <c r="Z5" s="2">
        <f t="shared" si="4"/>
        <v>33</v>
      </c>
      <c r="AA5" s="2">
        <f t="shared" si="4"/>
        <v>32</v>
      </c>
      <c r="AB5" s="2">
        <f t="shared" si="4"/>
        <v>31</v>
      </c>
      <c r="AC5" s="2">
        <f t="shared" si="4"/>
        <v>30</v>
      </c>
      <c r="AD5" s="2">
        <f t="shared" si="4"/>
        <v>29</v>
      </c>
      <c r="AE5" s="2">
        <f t="shared" si="4"/>
        <v>28</v>
      </c>
      <c r="AF5" s="2">
        <f t="shared" si="4"/>
        <v>27</v>
      </c>
      <c r="AG5" s="2">
        <f t="shared" si="4"/>
        <v>26</v>
      </c>
      <c r="AH5" s="2">
        <f t="shared" si="4"/>
        <v>25</v>
      </c>
      <c r="AI5" s="2">
        <f t="shared" si="4"/>
        <v>24</v>
      </c>
      <c r="AJ5" s="2">
        <f t="shared" si="4"/>
        <v>23</v>
      </c>
      <c r="AK5" s="2">
        <f t="shared" si="4"/>
        <v>22</v>
      </c>
      <c r="AL5" s="2">
        <f t="shared" si="4"/>
        <v>21</v>
      </c>
      <c r="AM5" s="2">
        <f t="shared" si="4"/>
        <v>20</v>
      </c>
      <c r="AN5" s="2">
        <f t="shared" si="4"/>
        <v>19</v>
      </c>
      <c r="AO5" s="2">
        <f t="shared" si="4"/>
        <v>18</v>
      </c>
      <c r="AP5" s="2">
        <f t="shared" si="4"/>
        <v>17</v>
      </c>
      <c r="AQ5" s="2">
        <f t="shared" si="4"/>
        <v>16</v>
      </c>
      <c r="AR5" s="2">
        <f t="shared" si="4"/>
        <v>15</v>
      </c>
      <c r="AS5" s="2">
        <f t="shared" si="4"/>
        <v>14</v>
      </c>
      <c r="AT5" s="2">
        <f t="shared" si="4"/>
        <v>13</v>
      </c>
      <c r="AU5" s="2">
        <f t="shared" si="4"/>
        <v>12</v>
      </c>
      <c r="AV5" s="2">
        <f t="shared" si="4"/>
        <v>11</v>
      </c>
      <c r="AW5" s="2">
        <f t="shared" si="4"/>
        <v>10</v>
      </c>
      <c r="AX5" s="2">
        <f t="shared" si="4"/>
        <v>9</v>
      </c>
      <c r="AY5" s="2">
        <f t="shared" si="4"/>
        <v>8</v>
      </c>
      <c r="AZ5" s="2">
        <f t="shared" si="4"/>
        <v>7</v>
      </c>
      <c r="BA5" s="2">
        <f t="shared" si="4"/>
        <v>6</v>
      </c>
      <c r="BB5" s="2">
        <f t="shared" si="4"/>
        <v>5</v>
      </c>
      <c r="BC5" s="2">
        <f t="shared" si="4"/>
        <v>4</v>
      </c>
      <c r="BD5" s="2">
        <f t="shared" si="4"/>
        <v>3</v>
      </c>
      <c r="BE5" s="2">
        <f t="shared" si="4"/>
        <v>2</v>
      </c>
    </row>
    <row r="6" spans="1:57">
      <c r="A6" s="27">
        <f>Standings!I3</f>
        <v>1</v>
      </c>
      <c r="B6" s="27" t="b">
        <f t="shared" si="1"/>
        <v>1</v>
      </c>
      <c r="C6" s="27" t="str">
        <f t="shared" si="2"/>
        <v>Y</v>
      </c>
      <c r="D6" s="27" t="str">
        <f t="shared" si="3"/>
        <v>Y</v>
      </c>
      <c r="E6" s="27" t="str">
        <f>Standings!B3</f>
        <v>Lil Boi</v>
      </c>
      <c r="F6" s="2">
        <f t="shared" ref="F6:BE6" si="5">$A6+F$4</f>
        <v>52</v>
      </c>
      <c r="G6" s="2">
        <f t="shared" si="5"/>
        <v>51</v>
      </c>
      <c r="H6" s="2">
        <f t="shared" si="5"/>
        <v>50</v>
      </c>
      <c r="I6" s="2">
        <f t="shared" si="5"/>
        <v>49</v>
      </c>
      <c r="J6" s="2">
        <f t="shared" si="5"/>
        <v>48</v>
      </c>
      <c r="K6" s="2">
        <f t="shared" si="5"/>
        <v>47</v>
      </c>
      <c r="L6" s="2">
        <f t="shared" si="5"/>
        <v>46</v>
      </c>
      <c r="M6" s="2">
        <f t="shared" si="5"/>
        <v>45</v>
      </c>
      <c r="N6" s="2">
        <f t="shared" si="5"/>
        <v>44</v>
      </c>
      <c r="O6" s="2">
        <f t="shared" si="5"/>
        <v>43</v>
      </c>
      <c r="P6" s="2">
        <f t="shared" si="5"/>
        <v>42</v>
      </c>
      <c r="Q6" s="2">
        <f t="shared" si="5"/>
        <v>41</v>
      </c>
      <c r="R6" s="2">
        <f t="shared" si="5"/>
        <v>40</v>
      </c>
      <c r="S6" s="2">
        <f t="shared" si="5"/>
        <v>39</v>
      </c>
      <c r="T6" s="2">
        <f t="shared" si="5"/>
        <v>38</v>
      </c>
      <c r="U6" s="2">
        <f t="shared" si="5"/>
        <v>37</v>
      </c>
      <c r="V6" s="2">
        <f t="shared" si="5"/>
        <v>36</v>
      </c>
      <c r="W6" s="2">
        <f t="shared" si="5"/>
        <v>35</v>
      </c>
      <c r="X6" s="2">
        <f t="shared" si="5"/>
        <v>34</v>
      </c>
      <c r="Y6" s="2">
        <f t="shared" si="5"/>
        <v>33</v>
      </c>
      <c r="Z6" s="2">
        <f t="shared" si="5"/>
        <v>32</v>
      </c>
      <c r="AA6" s="2">
        <f t="shared" si="5"/>
        <v>31</v>
      </c>
      <c r="AB6" s="2">
        <f t="shared" si="5"/>
        <v>30</v>
      </c>
      <c r="AC6" s="2">
        <f t="shared" si="5"/>
        <v>29</v>
      </c>
      <c r="AD6" s="2">
        <f t="shared" si="5"/>
        <v>28</v>
      </c>
      <c r="AE6" s="2">
        <f t="shared" si="5"/>
        <v>27</v>
      </c>
      <c r="AF6" s="2">
        <f t="shared" si="5"/>
        <v>26</v>
      </c>
      <c r="AG6" s="2">
        <f t="shared" si="5"/>
        <v>25</v>
      </c>
      <c r="AH6" s="2">
        <f t="shared" si="5"/>
        <v>24</v>
      </c>
      <c r="AI6" s="2">
        <f t="shared" si="5"/>
        <v>23</v>
      </c>
      <c r="AJ6" s="2">
        <f t="shared" si="5"/>
        <v>22</v>
      </c>
      <c r="AK6" s="2">
        <f t="shared" si="5"/>
        <v>21</v>
      </c>
      <c r="AL6" s="2">
        <f t="shared" si="5"/>
        <v>20</v>
      </c>
      <c r="AM6" s="2">
        <f t="shared" si="5"/>
        <v>19</v>
      </c>
      <c r="AN6" s="2">
        <f t="shared" si="5"/>
        <v>18</v>
      </c>
      <c r="AO6" s="2">
        <f t="shared" si="5"/>
        <v>17</v>
      </c>
      <c r="AP6" s="2">
        <f t="shared" si="5"/>
        <v>16</v>
      </c>
      <c r="AQ6" s="2">
        <f t="shared" si="5"/>
        <v>15</v>
      </c>
      <c r="AR6" s="2">
        <f t="shared" si="5"/>
        <v>14</v>
      </c>
      <c r="AS6" s="2">
        <f t="shared" si="5"/>
        <v>13</v>
      </c>
      <c r="AT6" s="2">
        <f t="shared" si="5"/>
        <v>12</v>
      </c>
      <c r="AU6" s="2">
        <f t="shared" si="5"/>
        <v>11</v>
      </c>
      <c r="AV6" s="2">
        <f t="shared" si="5"/>
        <v>10</v>
      </c>
      <c r="AW6" s="2">
        <f t="shared" si="5"/>
        <v>9</v>
      </c>
      <c r="AX6" s="2">
        <f t="shared" si="5"/>
        <v>8</v>
      </c>
      <c r="AY6" s="2">
        <f t="shared" si="5"/>
        <v>7</v>
      </c>
      <c r="AZ6" s="2">
        <f t="shared" si="5"/>
        <v>6</v>
      </c>
      <c r="BA6" s="2">
        <f t="shared" si="5"/>
        <v>5</v>
      </c>
      <c r="BB6" s="2">
        <f t="shared" si="5"/>
        <v>4</v>
      </c>
      <c r="BC6" s="2">
        <f t="shared" si="5"/>
        <v>3</v>
      </c>
      <c r="BD6" s="2">
        <f t="shared" si="5"/>
        <v>2</v>
      </c>
      <c r="BE6" s="2">
        <f t="shared" si="5"/>
        <v>1</v>
      </c>
    </row>
    <row r="7" spans="1:57">
      <c r="A7" s="27">
        <f>Standings!I4</f>
        <v>1</v>
      </c>
      <c r="B7" s="27" t="b">
        <f t="shared" si="1"/>
        <v>1</v>
      </c>
      <c r="C7" s="27" t="str">
        <f t="shared" si="2"/>
        <v>Y</v>
      </c>
      <c r="D7" s="27" t="str">
        <f t="shared" si="3"/>
        <v>Y</v>
      </c>
      <c r="E7" s="27" t="str">
        <f>Standings!B4</f>
        <v>Cmart</v>
      </c>
      <c r="F7" s="2">
        <f t="shared" ref="F7:BE7" si="6">$A7+F$4</f>
        <v>52</v>
      </c>
      <c r="G7" s="2">
        <f t="shared" si="6"/>
        <v>51</v>
      </c>
      <c r="H7" s="2">
        <f t="shared" si="6"/>
        <v>50</v>
      </c>
      <c r="I7" s="2">
        <f t="shared" si="6"/>
        <v>49</v>
      </c>
      <c r="J7" s="2">
        <f t="shared" si="6"/>
        <v>48</v>
      </c>
      <c r="K7" s="2">
        <f t="shared" si="6"/>
        <v>47</v>
      </c>
      <c r="L7" s="2">
        <f t="shared" si="6"/>
        <v>46</v>
      </c>
      <c r="M7" s="2">
        <f t="shared" si="6"/>
        <v>45</v>
      </c>
      <c r="N7" s="2">
        <f t="shared" si="6"/>
        <v>44</v>
      </c>
      <c r="O7" s="2">
        <f t="shared" si="6"/>
        <v>43</v>
      </c>
      <c r="P7" s="2">
        <f t="shared" si="6"/>
        <v>42</v>
      </c>
      <c r="Q7" s="2">
        <f t="shared" si="6"/>
        <v>41</v>
      </c>
      <c r="R7" s="2">
        <f t="shared" si="6"/>
        <v>40</v>
      </c>
      <c r="S7" s="2">
        <f t="shared" si="6"/>
        <v>39</v>
      </c>
      <c r="T7" s="2">
        <f t="shared" si="6"/>
        <v>38</v>
      </c>
      <c r="U7" s="2">
        <f t="shared" si="6"/>
        <v>37</v>
      </c>
      <c r="V7" s="2">
        <f t="shared" si="6"/>
        <v>36</v>
      </c>
      <c r="W7" s="2">
        <f t="shared" si="6"/>
        <v>35</v>
      </c>
      <c r="X7" s="2">
        <f t="shared" si="6"/>
        <v>34</v>
      </c>
      <c r="Y7" s="2">
        <f t="shared" si="6"/>
        <v>33</v>
      </c>
      <c r="Z7" s="2">
        <f t="shared" si="6"/>
        <v>32</v>
      </c>
      <c r="AA7" s="2">
        <f t="shared" si="6"/>
        <v>31</v>
      </c>
      <c r="AB7" s="2">
        <f t="shared" si="6"/>
        <v>30</v>
      </c>
      <c r="AC7" s="2">
        <f t="shared" si="6"/>
        <v>29</v>
      </c>
      <c r="AD7" s="2">
        <f t="shared" si="6"/>
        <v>28</v>
      </c>
      <c r="AE7" s="2">
        <f t="shared" si="6"/>
        <v>27</v>
      </c>
      <c r="AF7" s="2">
        <f t="shared" si="6"/>
        <v>26</v>
      </c>
      <c r="AG7" s="2">
        <f t="shared" si="6"/>
        <v>25</v>
      </c>
      <c r="AH7" s="2">
        <f t="shared" si="6"/>
        <v>24</v>
      </c>
      <c r="AI7" s="2">
        <f t="shared" si="6"/>
        <v>23</v>
      </c>
      <c r="AJ7" s="2">
        <f t="shared" si="6"/>
        <v>22</v>
      </c>
      <c r="AK7" s="2">
        <f t="shared" si="6"/>
        <v>21</v>
      </c>
      <c r="AL7" s="2">
        <f t="shared" si="6"/>
        <v>20</v>
      </c>
      <c r="AM7" s="2">
        <f t="shared" si="6"/>
        <v>19</v>
      </c>
      <c r="AN7" s="2">
        <f t="shared" si="6"/>
        <v>18</v>
      </c>
      <c r="AO7" s="2">
        <f t="shared" si="6"/>
        <v>17</v>
      </c>
      <c r="AP7" s="2">
        <f t="shared" si="6"/>
        <v>16</v>
      </c>
      <c r="AQ7" s="2">
        <f t="shared" si="6"/>
        <v>15</v>
      </c>
      <c r="AR7" s="2">
        <f t="shared" si="6"/>
        <v>14</v>
      </c>
      <c r="AS7" s="2">
        <f t="shared" si="6"/>
        <v>13</v>
      </c>
      <c r="AT7" s="2">
        <f t="shared" si="6"/>
        <v>12</v>
      </c>
      <c r="AU7" s="2">
        <f t="shared" si="6"/>
        <v>11</v>
      </c>
      <c r="AV7" s="2">
        <f t="shared" si="6"/>
        <v>10</v>
      </c>
      <c r="AW7" s="2">
        <f t="shared" si="6"/>
        <v>9</v>
      </c>
      <c r="AX7" s="2">
        <f t="shared" si="6"/>
        <v>8</v>
      </c>
      <c r="AY7" s="2">
        <f t="shared" si="6"/>
        <v>7</v>
      </c>
      <c r="AZ7" s="2">
        <f t="shared" si="6"/>
        <v>6</v>
      </c>
      <c r="BA7" s="2">
        <f t="shared" si="6"/>
        <v>5</v>
      </c>
      <c r="BB7" s="2">
        <f t="shared" si="6"/>
        <v>4</v>
      </c>
      <c r="BC7" s="2">
        <f t="shared" si="6"/>
        <v>3</v>
      </c>
      <c r="BD7" s="2">
        <f t="shared" si="6"/>
        <v>2</v>
      </c>
      <c r="BE7" s="2">
        <f t="shared" si="6"/>
        <v>1</v>
      </c>
    </row>
    <row r="8" spans="1:57">
      <c r="A8" s="27">
        <f>Standings!I5</f>
        <v>1</v>
      </c>
      <c r="B8" s="27" t="b">
        <f t="shared" si="1"/>
        <v>1</v>
      </c>
      <c r="C8" s="27" t="str">
        <f t="shared" si="2"/>
        <v>Y</v>
      </c>
      <c r="D8" s="27" t="str">
        <f t="shared" si="3"/>
        <v>Y</v>
      </c>
      <c r="E8" s="27" t="str">
        <f>Standings!B5</f>
        <v>Odell Bailey</v>
      </c>
      <c r="F8" s="2">
        <f t="shared" ref="F8:BE8" si="7">$A8+F$4</f>
        <v>52</v>
      </c>
      <c r="G8" s="2">
        <f t="shared" si="7"/>
        <v>51</v>
      </c>
      <c r="H8" s="2">
        <f t="shared" si="7"/>
        <v>50</v>
      </c>
      <c r="I8" s="2">
        <f t="shared" si="7"/>
        <v>49</v>
      </c>
      <c r="J8" s="2">
        <f t="shared" si="7"/>
        <v>48</v>
      </c>
      <c r="K8" s="2">
        <f t="shared" si="7"/>
        <v>47</v>
      </c>
      <c r="L8" s="2">
        <f t="shared" si="7"/>
        <v>46</v>
      </c>
      <c r="M8" s="2">
        <f t="shared" si="7"/>
        <v>45</v>
      </c>
      <c r="N8" s="2">
        <f t="shared" si="7"/>
        <v>44</v>
      </c>
      <c r="O8" s="2">
        <f t="shared" si="7"/>
        <v>43</v>
      </c>
      <c r="P8" s="2">
        <f t="shared" si="7"/>
        <v>42</v>
      </c>
      <c r="Q8" s="2">
        <f t="shared" si="7"/>
        <v>41</v>
      </c>
      <c r="R8" s="2">
        <f t="shared" si="7"/>
        <v>40</v>
      </c>
      <c r="S8" s="2">
        <f t="shared" si="7"/>
        <v>39</v>
      </c>
      <c r="T8" s="2">
        <f t="shared" si="7"/>
        <v>38</v>
      </c>
      <c r="U8" s="2">
        <f t="shared" si="7"/>
        <v>37</v>
      </c>
      <c r="V8" s="2">
        <f t="shared" si="7"/>
        <v>36</v>
      </c>
      <c r="W8" s="2">
        <f t="shared" si="7"/>
        <v>35</v>
      </c>
      <c r="X8" s="2">
        <f t="shared" si="7"/>
        <v>34</v>
      </c>
      <c r="Y8" s="2">
        <f t="shared" si="7"/>
        <v>33</v>
      </c>
      <c r="Z8" s="2">
        <f t="shared" si="7"/>
        <v>32</v>
      </c>
      <c r="AA8" s="2">
        <f t="shared" si="7"/>
        <v>31</v>
      </c>
      <c r="AB8" s="2">
        <f t="shared" si="7"/>
        <v>30</v>
      </c>
      <c r="AC8" s="2">
        <f t="shared" si="7"/>
        <v>29</v>
      </c>
      <c r="AD8" s="2">
        <f t="shared" si="7"/>
        <v>28</v>
      </c>
      <c r="AE8" s="2">
        <f t="shared" si="7"/>
        <v>27</v>
      </c>
      <c r="AF8" s="2">
        <f t="shared" si="7"/>
        <v>26</v>
      </c>
      <c r="AG8" s="2">
        <f t="shared" si="7"/>
        <v>25</v>
      </c>
      <c r="AH8" s="2">
        <f t="shared" si="7"/>
        <v>24</v>
      </c>
      <c r="AI8" s="2">
        <f t="shared" si="7"/>
        <v>23</v>
      </c>
      <c r="AJ8" s="2">
        <f t="shared" si="7"/>
        <v>22</v>
      </c>
      <c r="AK8" s="2">
        <f t="shared" si="7"/>
        <v>21</v>
      </c>
      <c r="AL8" s="2">
        <f t="shared" si="7"/>
        <v>20</v>
      </c>
      <c r="AM8" s="2">
        <f t="shared" si="7"/>
        <v>19</v>
      </c>
      <c r="AN8" s="2">
        <f t="shared" si="7"/>
        <v>18</v>
      </c>
      <c r="AO8" s="2">
        <f t="shared" si="7"/>
        <v>17</v>
      </c>
      <c r="AP8" s="2">
        <f t="shared" si="7"/>
        <v>16</v>
      </c>
      <c r="AQ8" s="2">
        <f t="shared" si="7"/>
        <v>15</v>
      </c>
      <c r="AR8" s="2">
        <f t="shared" si="7"/>
        <v>14</v>
      </c>
      <c r="AS8" s="2">
        <f t="shared" si="7"/>
        <v>13</v>
      </c>
      <c r="AT8" s="2">
        <f t="shared" si="7"/>
        <v>12</v>
      </c>
      <c r="AU8" s="2">
        <f t="shared" si="7"/>
        <v>11</v>
      </c>
      <c r="AV8" s="2">
        <f t="shared" si="7"/>
        <v>10</v>
      </c>
      <c r="AW8" s="2">
        <f t="shared" si="7"/>
        <v>9</v>
      </c>
      <c r="AX8" s="2">
        <f t="shared" si="7"/>
        <v>8</v>
      </c>
      <c r="AY8" s="2">
        <f t="shared" si="7"/>
        <v>7</v>
      </c>
      <c r="AZ8" s="2">
        <f t="shared" si="7"/>
        <v>6</v>
      </c>
      <c r="BA8" s="2">
        <f t="shared" si="7"/>
        <v>5</v>
      </c>
      <c r="BB8" s="2">
        <f t="shared" si="7"/>
        <v>4</v>
      </c>
      <c r="BC8" s="2">
        <f t="shared" si="7"/>
        <v>3</v>
      </c>
      <c r="BD8" s="2">
        <f t="shared" si="7"/>
        <v>2</v>
      </c>
      <c r="BE8" s="2">
        <f t="shared" si="7"/>
        <v>1</v>
      </c>
    </row>
    <row r="9" spans="1:57">
      <c r="A9" s="27">
        <f>Standings!I6</f>
        <v>1</v>
      </c>
      <c r="B9" s="27" t="b">
        <f t="shared" si="1"/>
        <v>1</v>
      </c>
      <c r="C9" s="27" t="str">
        <f t="shared" si="2"/>
        <v>Y</v>
      </c>
      <c r="D9" s="27" t="str">
        <f t="shared" si="3"/>
        <v>Y</v>
      </c>
      <c r="E9" s="27" t="str">
        <f>Standings!B6</f>
        <v>Avallone</v>
      </c>
      <c r="F9" s="2">
        <f t="shared" ref="F9:BE9" si="8">$A9+F$4</f>
        <v>52</v>
      </c>
      <c r="G9" s="2">
        <f t="shared" si="8"/>
        <v>51</v>
      </c>
      <c r="H9" s="2">
        <f t="shared" si="8"/>
        <v>50</v>
      </c>
      <c r="I9" s="2">
        <f t="shared" si="8"/>
        <v>49</v>
      </c>
      <c r="J9" s="2">
        <f t="shared" si="8"/>
        <v>48</v>
      </c>
      <c r="K9" s="2">
        <f t="shared" si="8"/>
        <v>47</v>
      </c>
      <c r="L9" s="2">
        <f t="shared" si="8"/>
        <v>46</v>
      </c>
      <c r="M9" s="2">
        <f t="shared" si="8"/>
        <v>45</v>
      </c>
      <c r="N9" s="2">
        <f t="shared" si="8"/>
        <v>44</v>
      </c>
      <c r="O9" s="2">
        <f t="shared" si="8"/>
        <v>43</v>
      </c>
      <c r="P9" s="2">
        <f t="shared" si="8"/>
        <v>42</v>
      </c>
      <c r="Q9" s="2">
        <f t="shared" si="8"/>
        <v>41</v>
      </c>
      <c r="R9" s="2">
        <f t="shared" si="8"/>
        <v>40</v>
      </c>
      <c r="S9" s="2">
        <f t="shared" si="8"/>
        <v>39</v>
      </c>
      <c r="T9" s="2">
        <f t="shared" si="8"/>
        <v>38</v>
      </c>
      <c r="U9" s="2">
        <f t="shared" si="8"/>
        <v>37</v>
      </c>
      <c r="V9" s="2">
        <f t="shared" si="8"/>
        <v>36</v>
      </c>
      <c r="W9" s="2">
        <f t="shared" si="8"/>
        <v>35</v>
      </c>
      <c r="X9" s="2">
        <f t="shared" si="8"/>
        <v>34</v>
      </c>
      <c r="Y9" s="2">
        <f t="shared" si="8"/>
        <v>33</v>
      </c>
      <c r="Z9" s="2">
        <f t="shared" si="8"/>
        <v>32</v>
      </c>
      <c r="AA9" s="2">
        <f t="shared" si="8"/>
        <v>31</v>
      </c>
      <c r="AB9" s="2">
        <f t="shared" si="8"/>
        <v>30</v>
      </c>
      <c r="AC9" s="2">
        <f t="shared" si="8"/>
        <v>29</v>
      </c>
      <c r="AD9" s="2">
        <f t="shared" si="8"/>
        <v>28</v>
      </c>
      <c r="AE9" s="2">
        <f t="shared" si="8"/>
        <v>27</v>
      </c>
      <c r="AF9" s="2">
        <f t="shared" si="8"/>
        <v>26</v>
      </c>
      <c r="AG9" s="2">
        <f t="shared" si="8"/>
        <v>25</v>
      </c>
      <c r="AH9" s="2">
        <f t="shared" si="8"/>
        <v>24</v>
      </c>
      <c r="AI9" s="2">
        <f t="shared" si="8"/>
        <v>23</v>
      </c>
      <c r="AJ9" s="2">
        <f t="shared" si="8"/>
        <v>22</v>
      </c>
      <c r="AK9" s="2">
        <f t="shared" si="8"/>
        <v>21</v>
      </c>
      <c r="AL9" s="2">
        <f t="shared" si="8"/>
        <v>20</v>
      </c>
      <c r="AM9" s="2">
        <f t="shared" si="8"/>
        <v>19</v>
      </c>
      <c r="AN9" s="2">
        <f t="shared" si="8"/>
        <v>18</v>
      </c>
      <c r="AO9" s="2">
        <f t="shared" si="8"/>
        <v>17</v>
      </c>
      <c r="AP9" s="2">
        <f t="shared" si="8"/>
        <v>16</v>
      </c>
      <c r="AQ9" s="2">
        <f t="shared" si="8"/>
        <v>15</v>
      </c>
      <c r="AR9" s="2">
        <f t="shared" si="8"/>
        <v>14</v>
      </c>
      <c r="AS9" s="2">
        <f t="shared" si="8"/>
        <v>13</v>
      </c>
      <c r="AT9" s="2">
        <f t="shared" si="8"/>
        <v>12</v>
      </c>
      <c r="AU9" s="2">
        <f t="shared" si="8"/>
        <v>11</v>
      </c>
      <c r="AV9" s="2">
        <f t="shared" si="8"/>
        <v>10</v>
      </c>
      <c r="AW9" s="2">
        <f t="shared" si="8"/>
        <v>9</v>
      </c>
      <c r="AX9" s="2">
        <f t="shared" si="8"/>
        <v>8</v>
      </c>
      <c r="AY9" s="2">
        <f t="shared" si="8"/>
        <v>7</v>
      </c>
      <c r="AZ9" s="2">
        <f t="shared" si="8"/>
        <v>6</v>
      </c>
      <c r="BA9" s="2">
        <f t="shared" si="8"/>
        <v>5</v>
      </c>
      <c r="BB9" s="2">
        <f t="shared" si="8"/>
        <v>4</v>
      </c>
      <c r="BC9" s="2">
        <f t="shared" si="8"/>
        <v>3</v>
      </c>
      <c r="BD9" s="2">
        <f t="shared" si="8"/>
        <v>2</v>
      </c>
      <c r="BE9" s="2">
        <f t="shared" si="8"/>
        <v>1</v>
      </c>
    </row>
    <row r="10" spans="1:57">
      <c r="A10" s="27">
        <f>Standings!I7</f>
        <v>2</v>
      </c>
      <c r="B10" s="27" t="b">
        <f t="shared" si="1"/>
        <v>1</v>
      </c>
      <c r="C10" s="27" t="str">
        <f t="shared" si="2"/>
        <v>Y</v>
      </c>
      <c r="D10" s="27" t="str">
        <f t="shared" si="3"/>
        <v>Y</v>
      </c>
      <c r="E10" s="27" t="str">
        <f>Standings!B7</f>
        <v>Flame</v>
      </c>
      <c r="F10" s="2">
        <f t="shared" ref="F10:BE10" si="9">$A10+F$4</f>
        <v>53</v>
      </c>
      <c r="G10" s="2">
        <f t="shared" si="9"/>
        <v>52</v>
      </c>
      <c r="H10" s="2">
        <f t="shared" si="9"/>
        <v>51</v>
      </c>
      <c r="I10" s="2">
        <f t="shared" si="9"/>
        <v>50</v>
      </c>
      <c r="J10" s="2">
        <f t="shared" si="9"/>
        <v>49</v>
      </c>
      <c r="K10" s="2">
        <f t="shared" si="9"/>
        <v>48</v>
      </c>
      <c r="L10" s="2">
        <f t="shared" si="9"/>
        <v>47</v>
      </c>
      <c r="M10" s="2">
        <f t="shared" si="9"/>
        <v>46</v>
      </c>
      <c r="N10" s="2">
        <f t="shared" si="9"/>
        <v>45</v>
      </c>
      <c r="O10" s="2">
        <f t="shared" si="9"/>
        <v>44</v>
      </c>
      <c r="P10" s="2">
        <f t="shared" si="9"/>
        <v>43</v>
      </c>
      <c r="Q10" s="2">
        <f t="shared" si="9"/>
        <v>42</v>
      </c>
      <c r="R10" s="2">
        <f t="shared" si="9"/>
        <v>41</v>
      </c>
      <c r="S10" s="2">
        <f t="shared" si="9"/>
        <v>40</v>
      </c>
      <c r="T10" s="2">
        <f t="shared" si="9"/>
        <v>39</v>
      </c>
      <c r="U10" s="2">
        <f t="shared" si="9"/>
        <v>38</v>
      </c>
      <c r="V10" s="2">
        <f t="shared" si="9"/>
        <v>37</v>
      </c>
      <c r="W10" s="2">
        <f t="shared" si="9"/>
        <v>36</v>
      </c>
      <c r="X10" s="2">
        <f t="shared" si="9"/>
        <v>35</v>
      </c>
      <c r="Y10" s="2">
        <f t="shared" si="9"/>
        <v>34</v>
      </c>
      <c r="Z10" s="2">
        <f t="shared" si="9"/>
        <v>33</v>
      </c>
      <c r="AA10" s="2">
        <f t="shared" si="9"/>
        <v>32</v>
      </c>
      <c r="AB10" s="2">
        <f t="shared" si="9"/>
        <v>31</v>
      </c>
      <c r="AC10" s="2">
        <f t="shared" si="9"/>
        <v>30</v>
      </c>
      <c r="AD10" s="2">
        <f t="shared" si="9"/>
        <v>29</v>
      </c>
      <c r="AE10" s="2">
        <f t="shared" si="9"/>
        <v>28</v>
      </c>
      <c r="AF10" s="2">
        <f t="shared" si="9"/>
        <v>27</v>
      </c>
      <c r="AG10" s="2">
        <f t="shared" si="9"/>
        <v>26</v>
      </c>
      <c r="AH10" s="2">
        <f t="shared" si="9"/>
        <v>25</v>
      </c>
      <c r="AI10" s="2">
        <f t="shared" si="9"/>
        <v>24</v>
      </c>
      <c r="AJ10" s="2">
        <f t="shared" si="9"/>
        <v>23</v>
      </c>
      <c r="AK10" s="2">
        <f t="shared" si="9"/>
        <v>22</v>
      </c>
      <c r="AL10" s="2">
        <f t="shared" si="9"/>
        <v>21</v>
      </c>
      <c r="AM10" s="2">
        <f t="shared" si="9"/>
        <v>20</v>
      </c>
      <c r="AN10" s="2">
        <f t="shared" si="9"/>
        <v>19</v>
      </c>
      <c r="AO10" s="2">
        <f t="shared" si="9"/>
        <v>18</v>
      </c>
      <c r="AP10" s="2">
        <f t="shared" si="9"/>
        <v>17</v>
      </c>
      <c r="AQ10" s="2">
        <f t="shared" si="9"/>
        <v>16</v>
      </c>
      <c r="AR10" s="2">
        <f t="shared" si="9"/>
        <v>15</v>
      </c>
      <c r="AS10" s="2">
        <f t="shared" si="9"/>
        <v>14</v>
      </c>
      <c r="AT10" s="2">
        <f t="shared" si="9"/>
        <v>13</v>
      </c>
      <c r="AU10" s="2">
        <f t="shared" si="9"/>
        <v>12</v>
      </c>
      <c r="AV10" s="2">
        <f t="shared" si="9"/>
        <v>11</v>
      </c>
      <c r="AW10" s="2">
        <f t="shared" si="9"/>
        <v>10</v>
      </c>
      <c r="AX10" s="2">
        <f t="shared" si="9"/>
        <v>9</v>
      </c>
      <c r="AY10" s="2">
        <f t="shared" si="9"/>
        <v>8</v>
      </c>
      <c r="AZ10" s="2">
        <f t="shared" si="9"/>
        <v>7</v>
      </c>
      <c r="BA10" s="2">
        <f t="shared" si="9"/>
        <v>6</v>
      </c>
      <c r="BB10" s="2">
        <f t="shared" si="9"/>
        <v>5</v>
      </c>
      <c r="BC10" s="2">
        <f t="shared" si="9"/>
        <v>4</v>
      </c>
      <c r="BD10" s="2">
        <f t="shared" si="9"/>
        <v>3</v>
      </c>
      <c r="BE10" s="2">
        <f t="shared" si="9"/>
        <v>2</v>
      </c>
    </row>
    <row r="11" spans="1:57">
      <c r="A11" s="27">
        <f>Standings!I8</f>
        <v>2</v>
      </c>
      <c r="B11" s="27" t="b">
        <f t="shared" si="1"/>
        <v>1</v>
      </c>
      <c r="C11" s="27" t="str">
        <f t="shared" si="2"/>
        <v>Y</v>
      </c>
      <c r="D11" s="27" t="str">
        <f t="shared" si="3"/>
        <v>Y</v>
      </c>
      <c r="E11" s="27" t="str">
        <f>Standings!B8</f>
        <v>Fish</v>
      </c>
      <c r="F11" s="2">
        <f t="shared" ref="F11:BE11" si="10">$A11+F$4</f>
        <v>53</v>
      </c>
      <c r="G11" s="2">
        <f t="shared" si="10"/>
        <v>52</v>
      </c>
      <c r="H11" s="2">
        <f t="shared" si="10"/>
        <v>51</v>
      </c>
      <c r="I11" s="2">
        <f t="shared" si="10"/>
        <v>50</v>
      </c>
      <c r="J11" s="2">
        <f t="shared" si="10"/>
        <v>49</v>
      </c>
      <c r="K11" s="2">
        <f t="shared" si="10"/>
        <v>48</v>
      </c>
      <c r="L11" s="2">
        <f t="shared" si="10"/>
        <v>47</v>
      </c>
      <c r="M11" s="2">
        <f t="shared" si="10"/>
        <v>46</v>
      </c>
      <c r="N11" s="2">
        <f t="shared" si="10"/>
        <v>45</v>
      </c>
      <c r="O11" s="2">
        <f t="shared" si="10"/>
        <v>44</v>
      </c>
      <c r="P11" s="2">
        <f t="shared" si="10"/>
        <v>43</v>
      </c>
      <c r="Q11" s="2">
        <f t="shared" si="10"/>
        <v>42</v>
      </c>
      <c r="R11" s="2">
        <f t="shared" si="10"/>
        <v>41</v>
      </c>
      <c r="S11" s="2">
        <f t="shared" si="10"/>
        <v>40</v>
      </c>
      <c r="T11" s="2">
        <f t="shared" si="10"/>
        <v>39</v>
      </c>
      <c r="U11" s="2">
        <f t="shared" si="10"/>
        <v>38</v>
      </c>
      <c r="V11" s="2">
        <f t="shared" si="10"/>
        <v>37</v>
      </c>
      <c r="W11" s="2">
        <f t="shared" si="10"/>
        <v>36</v>
      </c>
      <c r="X11" s="2">
        <f t="shared" si="10"/>
        <v>35</v>
      </c>
      <c r="Y11" s="2">
        <f t="shared" si="10"/>
        <v>34</v>
      </c>
      <c r="Z11" s="2">
        <f t="shared" si="10"/>
        <v>33</v>
      </c>
      <c r="AA11" s="2">
        <f t="shared" si="10"/>
        <v>32</v>
      </c>
      <c r="AB11" s="2">
        <f t="shared" si="10"/>
        <v>31</v>
      </c>
      <c r="AC11" s="2">
        <f t="shared" si="10"/>
        <v>30</v>
      </c>
      <c r="AD11" s="2">
        <f t="shared" si="10"/>
        <v>29</v>
      </c>
      <c r="AE11" s="2">
        <f t="shared" si="10"/>
        <v>28</v>
      </c>
      <c r="AF11" s="2">
        <f t="shared" si="10"/>
        <v>27</v>
      </c>
      <c r="AG11" s="2">
        <f t="shared" si="10"/>
        <v>26</v>
      </c>
      <c r="AH11" s="2">
        <f t="shared" si="10"/>
        <v>25</v>
      </c>
      <c r="AI11" s="2">
        <f t="shared" si="10"/>
        <v>24</v>
      </c>
      <c r="AJ11" s="2">
        <f t="shared" si="10"/>
        <v>23</v>
      </c>
      <c r="AK11" s="2">
        <f t="shared" si="10"/>
        <v>22</v>
      </c>
      <c r="AL11" s="2">
        <f t="shared" si="10"/>
        <v>21</v>
      </c>
      <c r="AM11" s="2">
        <f t="shared" si="10"/>
        <v>20</v>
      </c>
      <c r="AN11" s="2">
        <f t="shared" si="10"/>
        <v>19</v>
      </c>
      <c r="AO11" s="2">
        <f t="shared" si="10"/>
        <v>18</v>
      </c>
      <c r="AP11" s="2">
        <f t="shared" si="10"/>
        <v>17</v>
      </c>
      <c r="AQ11" s="2">
        <f t="shared" si="10"/>
        <v>16</v>
      </c>
      <c r="AR11" s="2">
        <f t="shared" si="10"/>
        <v>15</v>
      </c>
      <c r="AS11" s="2">
        <f t="shared" si="10"/>
        <v>14</v>
      </c>
      <c r="AT11" s="2">
        <f t="shared" si="10"/>
        <v>13</v>
      </c>
      <c r="AU11" s="2">
        <f t="shared" si="10"/>
        <v>12</v>
      </c>
      <c r="AV11" s="2">
        <f t="shared" si="10"/>
        <v>11</v>
      </c>
      <c r="AW11" s="2">
        <f t="shared" si="10"/>
        <v>10</v>
      </c>
      <c r="AX11" s="2">
        <f t="shared" si="10"/>
        <v>9</v>
      </c>
      <c r="AY11" s="2">
        <f t="shared" si="10"/>
        <v>8</v>
      </c>
      <c r="AZ11" s="2">
        <f t="shared" si="10"/>
        <v>7</v>
      </c>
      <c r="BA11" s="2">
        <f t="shared" si="10"/>
        <v>6</v>
      </c>
      <c r="BB11" s="2">
        <f t="shared" si="10"/>
        <v>5</v>
      </c>
      <c r="BC11" s="2">
        <f t="shared" si="10"/>
        <v>4</v>
      </c>
      <c r="BD11" s="2">
        <f t="shared" si="10"/>
        <v>3</v>
      </c>
      <c r="BE11" s="2">
        <f t="shared" si="10"/>
        <v>2</v>
      </c>
    </row>
    <row r="12" spans="1:57">
      <c r="A12" s="27">
        <f>Standings!I9</f>
        <v>2</v>
      </c>
      <c r="B12" s="27" t="b">
        <f t="shared" si="1"/>
        <v>1</v>
      </c>
      <c r="C12" s="27" t="str">
        <f t="shared" si="2"/>
        <v>Y</v>
      </c>
      <c r="D12" s="27" t="str">
        <f t="shared" si="3"/>
        <v>Y</v>
      </c>
      <c r="E12" s="27" t="str">
        <f>Standings!B9</f>
        <v>Lil EDM</v>
      </c>
      <c r="F12" s="2">
        <f t="shared" ref="F12:BE12" si="11">$A12+F$4</f>
        <v>53</v>
      </c>
      <c r="G12" s="2">
        <f t="shared" si="11"/>
        <v>52</v>
      </c>
      <c r="H12" s="2">
        <f t="shared" si="11"/>
        <v>51</v>
      </c>
      <c r="I12" s="2">
        <f t="shared" si="11"/>
        <v>50</v>
      </c>
      <c r="J12" s="2">
        <f t="shared" si="11"/>
        <v>49</v>
      </c>
      <c r="K12" s="2">
        <f t="shared" si="11"/>
        <v>48</v>
      </c>
      <c r="L12" s="2">
        <f t="shared" si="11"/>
        <v>47</v>
      </c>
      <c r="M12" s="2">
        <f t="shared" si="11"/>
        <v>46</v>
      </c>
      <c r="N12" s="2">
        <f t="shared" si="11"/>
        <v>45</v>
      </c>
      <c r="O12" s="2">
        <f t="shared" si="11"/>
        <v>44</v>
      </c>
      <c r="P12" s="2">
        <f t="shared" si="11"/>
        <v>43</v>
      </c>
      <c r="Q12" s="2">
        <f t="shared" si="11"/>
        <v>42</v>
      </c>
      <c r="R12" s="2">
        <f t="shared" si="11"/>
        <v>41</v>
      </c>
      <c r="S12" s="2">
        <f t="shared" si="11"/>
        <v>40</v>
      </c>
      <c r="T12" s="2">
        <f t="shared" si="11"/>
        <v>39</v>
      </c>
      <c r="U12" s="2">
        <f t="shared" si="11"/>
        <v>38</v>
      </c>
      <c r="V12" s="2">
        <f t="shared" si="11"/>
        <v>37</v>
      </c>
      <c r="W12" s="2">
        <f t="shared" si="11"/>
        <v>36</v>
      </c>
      <c r="X12" s="2">
        <f t="shared" si="11"/>
        <v>35</v>
      </c>
      <c r="Y12" s="2">
        <f t="shared" si="11"/>
        <v>34</v>
      </c>
      <c r="Z12" s="2">
        <f t="shared" si="11"/>
        <v>33</v>
      </c>
      <c r="AA12" s="2">
        <f t="shared" si="11"/>
        <v>32</v>
      </c>
      <c r="AB12" s="2">
        <f t="shared" si="11"/>
        <v>31</v>
      </c>
      <c r="AC12" s="2">
        <f t="shared" si="11"/>
        <v>30</v>
      </c>
      <c r="AD12" s="2">
        <f t="shared" si="11"/>
        <v>29</v>
      </c>
      <c r="AE12" s="2">
        <f t="shared" si="11"/>
        <v>28</v>
      </c>
      <c r="AF12" s="2">
        <f t="shared" si="11"/>
        <v>27</v>
      </c>
      <c r="AG12" s="2">
        <f t="shared" si="11"/>
        <v>26</v>
      </c>
      <c r="AH12" s="2">
        <f t="shared" si="11"/>
        <v>25</v>
      </c>
      <c r="AI12" s="2">
        <f t="shared" si="11"/>
        <v>24</v>
      </c>
      <c r="AJ12" s="2">
        <f t="shared" si="11"/>
        <v>23</v>
      </c>
      <c r="AK12" s="2">
        <f t="shared" si="11"/>
        <v>22</v>
      </c>
      <c r="AL12" s="2">
        <f t="shared" si="11"/>
        <v>21</v>
      </c>
      <c r="AM12" s="2">
        <f t="shared" si="11"/>
        <v>20</v>
      </c>
      <c r="AN12" s="2">
        <f t="shared" si="11"/>
        <v>19</v>
      </c>
      <c r="AO12" s="2">
        <f t="shared" si="11"/>
        <v>18</v>
      </c>
      <c r="AP12" s="2">
        <f t="shared" si="11"/>
        <v>17</v>
      </c>
      <c r="AQ12" s="2">
        <f t="shared" si="11"/>
        <v>16</v>
      </c>
      <c r="AR12" s="2">
        <f t="shared" si="11"/>
        <v>15</v>
      </c>
      <c r="AS12" s="2">
        <f t="shared" si="11"/>
        <v>14</v>
      </c>
      <c r="AT12" s="2">
        <f t="shared" si="11"/>
        <v>13</v>
      </c>
      <c r="AU12" s="2">
        <f t="shared" si="11"/>
        <v>12</v>
      </c>
      <c r="AV12" s="2">
        <f t="shared" si="11"/>
        <v>11</v>
      </c>
      <c r="AW12" s="2">
        <f t="shared" si="11"/>
        <v>10</v>
      </c>
      <c r="AX12" s="2">
        <f t="shared" si="11"/>
        <v>9</v>
      </c>
      <c r="AY12" s="2">
        <f t="shared" si="11"/>
        <v>8</v>
      </c>
      <c r="AZ12" s="2">
        <f t="shared" si="11"/>
        <v>7</v>
      </c>
      <c r="BA12" s="2">
        <f t="shared" si="11"/>
        <v>6</v>
      </c>
      <c r="BB12" s="2">
        <f t="shared" si="11"/>
        <v>5</v>
      </c>
      <c r="BC12" s="2">
        <f t="shared" si="11"/>
        <v>4</v>
      </c>
      <c r="BD12" s="2">
        <f t="shared" si="11"/>
        <v>3</v>
      </c>
      <c r="BE12" s="2">
        <f t="shared" si="11"/>
        <v>2</v>
      </c>
    </row>
    <row r="13" spans="1:57">
      <c r="A13" s="27">
        <f>Standings!I10</f>
        <v>1</v>
      </c>
      <c r="B13" s="27" t="b">
        <f t="shared" si="1"/>
        <v>1</v>
      </c>
      <c r="C13" s="27" t="str">
        <f t="shared" si="2"/>
        <v>Y</v>
      </c>
      <c r="D13" s="27" t="str">
        <f t="shared" si="3"/>
        <v>Y</v>
      </c>
      <c r="E13" s="27" t="str">
        <f>Standings!B10</f>
        <v>Otto</v>
      </c>
      <c r="F13" s="27">
        <f t="shared" ref="F13:BE13" si="12">$A13+F$4</f>
        <v>52</v>
      </c>
      <c r="G13" s="27">
        <f t="shared" si="12"/>
        <v>51</v>
      </c>
      <c r="H13" s="27">
        <f t="shared" si="12"/>
        <v>50</v>
      </c>
      <c r="I13" s="27">
        <f t="shared" si="12"/>
        <v>49</v>
      </c>
      <c r="J13" s="2">
        <f t="shared" si="12"/>
        <v>48</v>
      </c>
      <c r="K13" s="2">
        <f t="shared" si="12"/>
        <v>47</v>
      </c>
      <c r="L13" s="2">
        <f t="shared" si="12"/>
        <v>46</v>
      </c>
      <c r="M13" s="2">
        <f t="shared" si="12"/>
        <v>45</v>
      </c>
      <c r="N13" s="2">
        <f t="shared" si="12"/>
        <v>44</v>
      </c>
      <c r="O13" s="2">
        <f t="shared" si="12"/>
        <v>43</v>
      </c>
      <c r="P13" s="2">
        <f t="shared" si="12"/>
        <v>42</v>
      </c>
      <c r="Q13" s="2">
        <f t="shared" si="12"/>
        <v>41</v>
      </c>
      <c r="R13" s="2">
        <f t="shared" si="12"/>
        <v>40</v>
      </c>
      <c r="S13" s="2">
        <f t="shared" si="12"/>
        <v>39</v>
      </c>
      <c r="T13" s="2">
        <f t="shared" si="12"/>
        <v>38</v>
      </c>
      <c r="U13" s="2">
        <f t="shared" si="12"/>
        <v>37</v>
      </c>
      <c r="V13" s="2">
        <f t="shared" si="12"/>
        <v>36</v>
      </c>
      <c r="W13" s="2">
        <f t="shared" si="12"/>
        <v>35</v>
      </c>
      <c r="X13" s="2">
        <f t="shared" si="12"/>
        <v>34</v>
      </c>
      <c r="Y13" s="2">
        <f t="shared" si="12"/>
        <v>33</v>
      </c>
      <c r="Z13" s="2">
        <f t="shared" si="12"/>
        <v>32</v>
      </c>
      <c r="AA13" s="2">
        <f t="shared" si="12"/>
        <v>31</v>
      </c>
      <c r="AB13" s="2">
        <f t="shared" si="12"/>
        <v>30</v>
      </c>
      <c r="AC13" s="2">
        <f t="shared" si="12"/>
        <v>29</v>
      </c>
      <c r="AD13" s="2">
        <f t="shared" si="12"/>
        <v>28</v>
      </c>
      <c r="AE13" s="2">
        <f t="shared" si="12"/>
        <v>27</v>
      </c>
      <c r="AF13" s="2">
        <f t="shared" si="12"/>
        <v>26</v>
      </c>
      <c r="AG13" s="2">
        <f t="shared" si="12"/>
        <v>25</v>
      </c>
      <c r="AH13" s="2">
        <f t="shared" si="12"/>
        <v>24</v>
      </c>
      <c r="AI13" s="2">
        <f t="shared" si="12"/>
        <v>23</v>
      </c>
      <c r="AJ13" s="2">
        <f t="shared" si="12"/>
        <v>22</v>
      </c>
      <c r="AK13" s="2">
        <f t="shared" si="12"/>
        <v>21</v>
      </c>
      <c r="AL13" s="2">
        <f t="shared" si="12"/>
        <v>20</v>
      </c>
      <c r="AM13" s="2">
        <f t="shared" si="12"/>
        <v>19</v>
      </c>
      <c r="AN13" s="2">
        <f t="shared" si="12"/>
        <v>18</v>
      </c>
      <c r="AO13" s="2">
        <f t="shared" si="12"/>
        <v>17</v>
      </c>
      <c r="AP13" s="2">
        <f t="shared" si="12"/>
        <v>16</v>
      </c>
      <c r="AQ13" s="2">
        <f t="shared" si="12"/>
        <v>15</v>
      </c>
      <c r="AR13" s="2">
        <f t="shared" si="12"/>
        <v>14</v>
      </c>
      <c r="AS13" s="2">
        <f t="shared" si="12"/>
        <v>13</v>
      </c>
      <c r="AT13" s="2">
        <f t="shared" si="12"/>
        <v>12</v>
      </c>
      <c r="AU13" s="2">
        <f t="shared" si="12"/>
        <v>11</v>
      </c>
      <c r="AV13" s="2">
        <f t="shared" si="12"/>
        <v>10</v>
      </c>
      <c r="AW13" s="2">
        <f t="shared" si="12"/>
        <v>9</v>
      </c>
      <c r="AX13" s="2">
        <f t="shared" si="12"/>
        <v>8</v>
      </c>
      <c r="AY13" s="2">
        <f t="shared" si="12"/>
        <v>7</v>
      </c>
      <c r="AZ13" s="2">
        <f t="shared" si="12"/>
        <v>6</v>
      </c>
      <c r="BA13" s="2">
        <f t="shared" si="12"/>
        <v>5</v>
      </c>
      <c r="BB13" s="2">
        <f t="shared" si="12"/>
        <v>4</v>
      </c>
      <c r="BC13" s="2">
        <f t="shared" si="12"/>
        <v>3</v>
      </c>
      <c r="BD13" s="2">
        <f t="shared" si="12"/>
        <v>2</v>
      </c>
      <c r="BE13" s="2">
        <f t="shared" si="12"/>
        <v>1</v>
      </c>
    </row>
    <row r="14" spans="1:57">
      <c r="A14" s="27">
        <f>Standings!I11</f>
        <v>1</v>
      </c>
      <c r="B14" s="27" t="b">
        <f t="shared" si="1"/>
        <v>1</v>
      </c>
      <c r="C14" s="27" t="str">
        <f t="shared" si="2"/>
        <v>Y</v>
      </c>
      <c r="D14" s="27" t="str">
        <f t="shared" si="3"/>
        <v>Y</v>
      </c>
      <c r="E14" s="27" t="str">
        <f>Standings!B11</f>
        <v>Spike</v>
      </c>
      <c r="F14" s="27">
        <f t="shared" ref="F14:BE14" si="13">$A14+F$4</f>
        <v>52</v>
      </c>
      <c r="G14" s="27">
        <f t="shared" si="13"/>
        <v>51</v>
      </c>
      <c r="H14" s="27">
        <f t="shared" si="13"/>
        <v>50</v>
      </c>
      <c r="I14" s="27">
        <f t="shared" si="13"/>
        <v>49</v>
      </c>
      <c r="J14" s="2">
        <f t="shared" si="13"/>
        <v>48</v>
      </c>
      <c r="K14" s="2">
        <f t="shared" si="13"/>
        <v>47</v>
      </c>
      <c r="L14" s="2">
        <f t="shared" si="13"/>
        <v>46</v>
      </c>
      <c r="M14" s="2">
        <f t="shared" si="13"/>
        <v>45</v>
      </c>
      <c r="N14" s="2">
        <f t="shared" si="13"/>
        <v>44</v>
      </c>
      <c r="O14" s="2">
        <f t="shared" si="13"/>
        <v>43</v>
      </c>
      <c r="P14" s="2">
        <f t="shared" si="13"/>
        <v>42</v>
      </c>
      <c r="Q14" s="2">
        <f t="shared" si="13"/>
        <v>41</v>
      </c>
      <c r="R14" s="2">
        <f t="shared" si="13"/>
        <v>40</v>
      </c>
      <c r="S14" s="2">
        <f t="shared" si="13"/>
        <v>39</v>
      </c>
      <c r="T14" s="2">
        <f t="shared" si="13"/>
        <v>38</v>
      </c>
      <c r="U14" s="2">
        <f t="shared" si="13"/>
        <v>37</v>
      </c>
      <c r="V14" s="2">
        <f t="shared" si="13"/>
        <v>36</v>
      </c>
      <c r="W14" s="2">
        <f t="shared" si="13"/>
        <v>35</v>
      </c>
      <c r="X14" s="2">
        <f t="shared" si="13"/>
        <v>34</v>
      </c>
      <c r="Y14" s="2">
        <f t="shared" si="13"/>
        <v>33</v>
      </c>
      <c r="Z14" s="2">
        <f t="shared" si="13"/>
        <v>32</v>
      </c>
      <c r="AA14" s="2">
        <f t="shared" si="13"/>
        <v>31</v>
      </c>
      <c r="AB14" s="2">
        <f t="shared" si="13"/>
        <v>30</v>
      </c>
      <c r="AC14" s="2">
        <f t="shared" si="13"/>
        <v>29</v>
      </c>
      <c r="AD14" s="2">
        <f t="shared" si="13"/>
        <v>28</v>
      </c>
      <c r="AE14" s="2">
        <f t="shared" si="13"/>
        <v>27</v>
      </c>
      <c r="AF14" s="2">
        <f t="shared" si="13"/>
        <v>26</v>
      </c>
      <c r="AG14" s="2">
        <f t="shared" si="13"/>
        <v>25</v>
      </c>
      <c r="AH14" s="2">
        <f t="shared" si="13"/>
        <v>24</v>
      </c>
      <c r="AI14" s="2">
        <f t="shared" si="13"/>
        <v>23</v>
      </c>
      <c r="AJ14" s="2">
        <f t="shared" si="13"/>
        <v>22</v>
      </c>
      <c r="AK14" s="2">
        <f t="shared" si="13"/>
        <v>21</v>
      </c>
      <c r="AL14" s="2">
        <f t="shared" si="13"/>
        <v>20</v>
      </c>
      <c r="AM14" s="2">
        <f t="shared" si="13"/>
        <v>19</v>
      </c>
      <c r="AN14" s="2">
        <f t="shared" si="13"/>
        <v>18</v>
      </c>
      <c r="AO14" s="2">
        <f t="shared" si="13"/>
        <v>17</v>
      </c>
      <c r="AP14" s="2">
        <f t="shared" si="13"/>
        <v>16</v>
      </c>
      <c r="AQ14" s="2">
        <f t="shared" si="13"/>
        <v>15</v>
      </c>
      <c r="AR14" s="2">
        <f t="shared" si="13"/>
        <v>14</v>
      </c>
      <c r="AS14" s="2">
        <f t="shared" si="13"/>
        <v>13</v>
      </c>
      <c r="AT14" s="2">
        <f t="shared" si="13"/>
        <v>12</v>
      </c>
      <c r="AU14" s="2">
        <f t="shared" si="13"/>
        <v>11</v>
      </c>
      <c r="AV14" s="2">
        <f t="shared" si="13"/>
        <v>10</v>
      </c>
      <c r="AW14" s="2">
        <f t="shared" si="13"/>
        <v>9</v>
      </c>
      <c r="AX14" s="2">
        <f t="shared" si="13"/>
        <v>8</v>
      </c>
      <c r="AY14" s="2">
        <f t="shared" si="13"/>
        <v>7</v>
      </c>
      <c r="AZ14" s="2">
        <f t="shared" si="13"/>
        <v>6</v>
      </c>
      <c r="BA14" s="2">
        <f t="shared" si="13"/>
        <v>5</v>
      </c>
      <c r="BB14" s="2">
        <f t="shared" si="13"/>
        <v>4</v>
      </c>
      <c r="BC14" s="2">
        <f t="shared" si="13"/>
        <v>3</v>
      </c>
      <c r="BD14" s="2">
        <f t="shared" si="13"/>
        <v>2</v>
      </c>
      <c r="BE14" s="2">
        <f t="shared" si="13"/>
        <v>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B4:D14" xr:uid="{00000000-0009-0000-0000-000001000000}"/>
  <conditionalFormatting sqref="C5:C14 F5:BE14">
    <cfRule type="cellIs" dxfId="53" priority="1" operator="lessThan">
      <formula>$A$5</formula>
    </cfRule>
  </conditionalFormatting>
  <conditionalFormatting sqref="D5:D14">
    <cfRule type="cellIs" dxfId="52" priority="2" operator="lessThan">
      <formula>$A$5</formula>
    </cfRule>
  </conditionalFormatting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Z1000"/>
  <sheetViews>
    <sheetView workbookViewId="0">
      <selection activeCell="G5" sqref="G5"/>
    </sheetView>
  </sheetViews>
  <sheetFormatPr defaultColWidth="14.42578125" defaultRowHeight="15" customHeight="1"/>
  <cols>
    <col min="1" max="1" width="5.5703125" customWidth="1"/>
    <col min="2" max="2" width="4.5703125" customWidth="1"/>
    <col min="3" max="3" width="7.7109375" customWidth="1"/>
    <col min="4" max="4" width="25" customWidth="1"/>
    <col min="5" max="5" width="13.28515625" customWidth="1"/>
    <col min="6" max="6" width="12" customWidth="1"/>
    <col min="7" max="10" width="9.140625" customWidth="1"/>
    <col min="11" max="11" width="11.42578125" customWidth="1"/>
    <col min="12" max="12" width="12.28515625" customWidth="1"/>
    <col min="13" max="26" width="8.7109375" customWidth="1"/>
  </cols>
  <sheetData>
    <row r="1" spans="1:26" ht="45">
      <c r="A1" s="26" t="s">
        <v>71</v>
      </c>
      <c r="B1" s="26" t="s">
        <v>72</v>
      </c>
      <c r="C1" s="26" t="s">
        <v>73</v>
      </c>
      <c r="D1" s="26" t="s">
        <v>74</v>
      </c>
      <c r="E1" s="26" t="s">
        <v>75</v>
      </c>
      <c r="F1" s="26" t="s">
        <v>76</v>
      </c>
      <c r="G1" s="26"/>
      <c r="H1" s="26" t="s">
        <v>77</v>
      </c>
      <c r="I1" s="26" t="s">
        <v>78</v>
      </c>
      <c r="J1" s="26"/>
      <c r="K1" s="26" t="s">
        <v>79</v>
      </c>
      <c r="L1" s="26" t="s">
        <v>80</v>
      </c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>
      <c r="A2" s="27" t="str">
        <f t="shared" ref="A2:A31" si="0">VLOOKUP(B2,$T$3:$U$32,2,FALSE)</f>
        <v>Pick1</v>
      </c>
      <c r="B2" s="27">
        <v>1</v>
      </c>
      <c r="C2" s="27" t="s">
        <v>81</v>
      </c>
      <c r="D2" s="27" t="s">
        <v>52</v>
      </c>
      <c r="E2" s="27">
        <v>11.887500000000001</v>
      </c>
      <c r="F2" s="27">
        <v>0.89782723839277689</v>
      </c>
      <c r="G2" s="27" t="e">
        <f t="array" ref="G2">VLOOKUP(INDEX('FoxSports Standings'!$U$1:$U$45,MATCH("*"&amp;D2&amp;"*",'FoxSports Standings'!$U$1:$U$45,0)),'FoxSports Standings'!$U$1:$AI$474,2,FALSE)</f>
        <v>#N/A</v>
      </c>
      <c r="H2" s="27" t="e">
        <f>IF($A$2:$A$11="Pick1",IF(MAX($G$2:$G$11)=G2,"Best",""),"")</f>
        <v>#N/A</v>
      </c>
      <c r="I2" s="27" t="e">
        <f>IF($A$2:$A$11="Pick1",IF(MIN($G$2:$G$11)=G2,"Worst",""),BLANK())</f>
        <v>#N/A</v>
      </c>
      <c r="J2" s="27" t="e">
        <f t="shared" ref="J2:J31" si="1">G2-E2</f>
        <v>#N/A</v>
      </c>
      <c r="K2" s="27" t="e">
        <f t="shared" ref="K2:K11" si="2">IF($A$2:$A$11="Pick1",IF(MAX($J$2:$J$11)=J2,"Best",""),"")</f>
        <v>#N/A</v>
      </c>
      <c r="L2" s="27" t="e">
        <f t="shared" ref="L2:L11" si="3">IF($A$2:$A$11="Pick1",IF(MIN($J$2:$J$11)=J2,"Worst",""),"")</f>
        <v>#N/A</v>
      </c>
      <c r="P2" s="27" t="e">
        <f t="shared" ref="P2:P31" si="4">OR(NOT(H2=""),NOT(I2=""),NOT(K2=""),NOT(L2=""))</f>
        <v>#N/A</v>
      </c>
      <c r="T2" s="27" t="s">
        <v>72</v>
      </c>
      <c r="U2" s="27" t="s">
        <v>82</v>
      </c>
    </row>
    <row r="3" spans="1:26">
      <c r="A3" s="27" t="str">
        <f t="shared" si="0"/>
        <v>Pick1</v>
      </c>
      <c r="B3" s="27">
        <v>2</v>
      </c>
      <c r="C3" s="27" t="s">
        <v>83</v>
      </c>
      <c r="D3" s="27" t="s">
        <v>53</v>
      </c>
      <c r="E3" s="27">
        <v>11.6625</v>
      </c>
      <c r="F3" s="27">
        <v>1.1767938434577299</v>
      </c>
      <c r="G3" s="27" t="e">
        <f t="array" ref="G3">VLOOKUP(INDEX('FoxSports Standings'!$U$1:$U$45,MATCH("*"&amp;D3&amp;"*",'FoxSports Standings'!$U$1:$U$45,0)),'FoxSports Standings'!$U$1:$AI$474,2,FALSE)</f>
        <v>#N/A</v>
      </c>
      <c r="H3" s="27" t="e">
        <f t="shared" ref="H3:H11" si="5">IF($A$2:$A$31="Pick1",IF(MAX($G$2:$G$31)=G3,"Best",""),"")</f>
        <v>#N/A</v>
      </c>
      <c r="I3" s="27" t="e">
        <f t="shared" ref="I3:I11" si="6">IF($A$2:$A$11="Pick1",IF(MIN($G$2:$G$11)=G3,"Worst",""),"")</f>
        <v>#N/A</v>
      </c>
      <c r="J3" s="27" t="e">
        <f t="shared" si="1"/>
        <v>#N/A</v>
      </c>
      <c r="K3" s="27" t="e">
        <f t="shared" si="2"/>
        <v>#N/A</v>
      </c>
      <c r="L3" s="27" t="e">
        <f t="shared" si="3"/>
        <v>#N/A</v>
      </c>
      <c r="M3" s="27" t="e">
        <f t="shared" ref="M3:M29" si="7">G3&gt;MAX($G$2:G2)</f>
        <v>#N/A</v>
      </c>
      <c r="N3" s="27" t="e">
        <f t="shared" ref="N3:N31" si="8">J3&gt;MAX($J$2:J2)</f>
        <v>#N/A</v>
      </c>
      <c r="P3" s="27" t="e">
        <f t="shared" si="4"/>
        <v>#N/A</v>
      </c>
      <c r="T3" s="27">
        <v>1</v>
      </c>
      <c r="U3" s="27" t="s">
        <v>84</v>
      </c>
    </row>
    <row r="4" spans="1:26">
      <c r="A4" s="27" t="str">
        <f t="shared" si="0"/>
        <v>Pick1</v>
      </c>
      <c r="B4" s="27">
        <v>3</v>
      </c>
      <c r="C4" s="27" t="s">
        <v>85</v>
      </c>
      <c r="D4" s="27" t="s">
        <v>22</v>
      </c>
      <c r="E4" s="27">
        <v>11.262500000000001</v>
      </c>
      <c r="F4" s="27">
        <v>1.0781204710049799</v>
      </c>
      <c r="G4" s="27" t="e">
        <f t="array" ref="G4">VLOOKUP(INDEX('FoxSports Standings'!$U$1:$U$45,MATCH("*"&amp;D4&amp;"*",'FoxSports Standings'!$U$1:$U$45,0)),'FoxSports Standings'!$U$1:$AI$474,2,FALSE)</f>
        <v>#N/A</v>
      </c>
      <c r="H4" s="27" t="e">
        <f t="shared" si="5"/>
        <v>#N/A</v>
      </c>
      <c r="I4" s="27" t="e">
        <f t="shared" si="6"/>
        <v>#N/A</v>
      </c>
      <c r="J4" s="27" t="e">
        <f t="shared" si="1"/>
        <v>#N/A</v>
      </c>
      <c r="K4" s="27" t="e">
        <f t="shared" si="2"/>
        <v>#N/A</v>
      </c>
      <c r="L4" s="27" t="e">
        <f t="shared" si="3"/>
        <v>#N/A</v>
      </c>
      <c r="M4" s="27" t="e">
        <f t="shared" si="7"/>
        <v>#N/A</v>
      </c>
      <c r="N4" s="27" t="e">
        <f t="shared" si="8"/>
        <v>#N/A</v>
      </c>
      <c r="P4" s="27" t="e">
        <f t="shared" si="4"/>
        <v>#N/A</v>
      </c>
      <c r="T4" s="27">
        <v>2</v>
      </c>
      <c r="U4" s="27" t="s">
        <v>84</v>
      </c>
    </row>
    <row r="5" spans="1:26">
      <c r="A5" s="27" t="str">
        <f t="shared" si="0"/>
        <v>Pick1</v>
      </c>
      <c r="B5" s="27">
        <v>4</v>
      </c>
      <c r="C5" s="27" t="s">
        <v>86</v>
      </c>
      <c r="D5" s="27" t="s">
        <v>36</v>
      </c>
      <c r="E5" s="27">
        <v>10.324999999999999</v>
      </c>
      <c r="F5" s="27">
        <v>1.0158124826955022</v>
      </c>
      <c r="G5" s="27" t="e">
        <f t="array" ref="G5">VLOOKUP(INDEX('FoxSports Standings'!$U$1:$U$45,MATCH("*"&amp;D5&amp;"*",'FoxSports Standings'!$U$1:$U$45,0)),'FoxSports Standings'!$U$1:$AI$474,2,FALSE)</f>
        <v>#N/A</v>
      </c>
      <c r="H5" s="27" t="e">
        <f t="shared" si="5"/>
        <v>#N/A</v>
      </c>
      <c r="I5" s="27" t="e">
        <f t="shared" si="6"/>
        <v>#N/A</v>
      </c>
      <c r="J5" s="27" t="e">
        <f t="shared" si="1"/>
        <v>#N/A</v>
      </c>
      <c r="K5" s="27" t="e">
        <f t="shared" si="2"/>
        <v>#N/A</v>
      </c>
      <c r="L5" s="27" t="e">
        <f t="shared" si="3"/>
        <v>#N/A</v>
      </c>
      <c r="M5" s="27" t="e">
        <f t="shared" si="7"/>
        <v>#N/A</v>
      </c>
      <c r="N5" s="27" t="e">
        <f t="shared" si="8"/>
        <v>#N/A</v>
      </c>
      <c r="P5" s="27" t="e">
        <f t="shared" si="4"/>
        <v>#N/A</v>
      </c>
      <c r="T5" s="27">
        <v>3</v>
      </c>
      <c r="U5" s="27" t="s">
        <v>84</v>
      </c>
    </row>
    <row r="6" spans="1:26">
      <c r="A6" s="27" t="str">
        <f t="shared" si="0"/>
        <v>Pick1</v>
      </c>
      <c r="B6" s="27">
        <v>5</v>
      </c>
      <c r="C6" s="27" t="s">
        <v>87</v>
      </c>
      <c r="D6" s="27" t="s">
        <v>40</v>
      </c>
      <c r="E6" s="27">
        <v>10.95</v>
      </c>
      <c r="F6" s="27">
        <v>1.202081528017134</v>
      </c>
      <c r="G6" s="27" t="e">
        <f t="array" ref="G6">VLOOKUP(INDEX('FoxSports Standings'!$U$1:$U$45,MATCH("*"&amp;D6&amp;"*",'FoxSports Standings'!$U$1:$U$45,0)),'FoxSports Standings'!$U$1:$AI$474,2,FALSE)</f>
        <v>#N/A</v>
      </c>
      <c r="H6" s="27" t="e">
        <f t="shared" si="5"/>
        <v>#N/A</v>
      </c>
      <c r="I6" s="27" t="e">
        <f t="shared" si="6"/>
        <v>#N/A</v>
      </c>
      <c r="J6" s="27" t="e">
        <f t="shared" si="1"/>
        <v>#N/A</v>
      </c>
      <c r="K6" s="27" t="e">
        <f t="shared" si="2"/>
        <v>#N/A</v>
      </c>
      <c r="L6" s="27" t="e">
        <f t="shared" si="3"/>
        <v>#N/A</v>
      </c>
      <c r="M6" s="27" t="e">
        <f t="shared" si="7"/>
        <v>#N/A</v>
      </c>
      <c r="N6" s="27" t="e">
        <f t="shared" si="8"/>
        <v>#N/A</v>
      </c>
      <c r="P6" s="27" t="e">
        <f t="shared" si="4"/>
        <v>#N/A</v>
      </c>
      <c r="T6" s="27">
        <v>4</v>
      </c>
      <c r="U6" s="27" t="s">
        <v>84</v>
      </c>
    </row>
    <row r="7" spans="1:26">
      <c r="A7" s="27" t="str">
        <f t="shared" si="0"/>
        <v>Pick1</v>
      </c>
      <c r="B7" s="27">
        <v>6</v>
      </c>
      <c r="C7" s="27" t="s">
        <v>39</v>
      </c>
      <c r="D7" s="27" t="s">
        <v>56</v>
      </c>
      <c r="E7" s="27">
        <v>10.9125</v>
      </c>
      <c r="F7" s="27">
        <v>1.0240086669555097</v>
      </c>
      <c r="G7" s="27" t="e">
        <f t="array" ref="G7">VLOOKUP(INDEX('FoxSports Standings'!$U$1:$U$45,MATCH("*"&amp;D7&amp;"*",'FoxSports Standings'!$U$1:$U$45,0)),'FoxSports Standings'!$U$1:$AI$474,2,FALSE)</f>
        <v>#N/A</v>
      </c>
      <c r="H7" s="27" t="e">
        <f t="shared" si="5"/>
        <v>#N/A</v>
      </c>
      <c r="I7" s="27" t="e">
        <f t="shared" si="6"/>
        <v>#N/A</v>
      </c>
      <c r="J7" s="27" t="e">
        <f t="shared" si="1"/>
        <v>#N/A</v>
      </c>
      <c r="K7" s="27" t="e">
        <f t="shared" si="2"/>
        <v>#N/A</v>
      </c>
      <c r="L7" s="27" t="e">
        <f t="shared" si="3"/>
        <v>#N/A</v>
      </c>
      <c r="M7" s="27" t="e">
        <f t="shared" si="7"/>
        <v>#N/A</v>
      </c>
      <c r="N7" s="27" t="e">
        <f t="shared" si="8"/>
        <v>#N/A</v>
      </c>
      <c r="P7" s="27" t="e">
        <f t="shared" si="4"/>
        <v>#N/A</v>
      </c>
      <c r="T7" s="27">
        <v>5</v>
      </c>
      <c r="U7" s="27" t="s">
        <v>84</v>
      </c>
    </row>
    <row r="8" spans="1:26">
      <c r="A8" s="27" t="str">
        <f t="shared" si="0"/>
        <v>Pick1</v>
      </c>
      <c r="B8" s="27">
        <v>7</v>
      </c>
      <c r="C8" s="27" t="s">
        <v>31</v>
      </c>
      <c r="D8" s="27" t="s">
        <v>29</v>
      </c>
      <c r="E8" s="27">
        <v>9.8249999999999993</v>
      </c>
      <c r="F8" s="27">
        <v>0.54943152439589782</v>
      </c>
      <c r="G8" s="27" t="e">
        <f t="array" ref="G8">VLOOKUP(INDEX('FoxSports Standings'!$U$1:$U$45,MATCH("*"&amp;D8&amp;"*",'FoxSports Standings'!$U$1:$U$45,0)),'FoxSports Standings'!$U$1:$AI$474,2,FALSE)</f>
        <v>#N/A</v>
      </c>
      <c r="H8" s="27" t="e">
        <f t="shared" si="5"/>
        <v>#N/A</v>
      </c>
      <c r="I8" s="27" t="e">
        <f t="shared" si="6"/>
        <v>#N/A</v>
      </c>
      <c r="J8" s="27" t="e">
        <f t="shared" si="1"/>
        <v>#N/A</v>
      </c>
      <c r="K8" s="27" t="e">
        <f t="shared" si="2"/>
        <v>#N/A</v>
      </c>
      <c r="L8" s="27" t="e">
        <f t="shared" si="3"/>
        <v>#N/A</v>
      </c>
      <c r="M8" s="27" t="e">
        <f t="shared" si="7"/>
        <v>#N/A</v>
      </c>
      <c r="N8" s="27" t="e">
        <f t="shared" si="8"/>
        <v>#N/A</v>
      </c>
      <c r="P8" s="27" t="e">
        <f t="shared" si="4"/>
        <v>#N/A</v>
      </c>
      <c r="T8" s="27">
        <v>6</v>
      </c>
      <c r="U8" s="27" t="s">
        <v>84</v>
      </c>
    </row>
    <row r="9" spans="1:26">
      <c r="A9" s="27" t="str">
        <f t="shared" si="0"/>
        <v>Pick1</v>
      </c>
      <c r="B9" s="27">
        <v>8</v>
      </c>
      <c r="C9" s="27" t="s">
        <v>88</v>
      </c>
      <c r="D9" s="27" t="s">
        <v>24</v>
      </c>
      <c r="E9" s="27">
        <v>10.200000000000001</v>
      </c>
      <c r="F9" s="27">
        <v>0.86458082328952912</v>
      </c>
      <c r="G9" s="27" t="e">
        <f t="array" ref="G9">VLOOKUP(INDEX('FoxSports Standings'!$U$1:$U$45,MATCH("*"&amp;D9&amp;"*",'FoxSports Standings'!$U$1:$U$45,0)),'FoxSports Standings'!$U$1:$AI$474,2,FALSE)</f>
        <v>#N/A</v>
      </c>
      <c r="H9" s="27" t="e">
        <f t="shared" si="5"/>
        <v>#N/A</v>
      </c>
      <c r="I9" s="27" t="e">
        <f t="shared" si="6"/>
        <v>#N/A</v>
      </c>
      <c r="J9" s="27" t="e">
        <f t="shared" si="1"/>
        <v>#N/A</v>
      </c>
      <c r="K9" s="27" t="e">
        <f t="shared" si="2"/>
        <v>#N/A</v>
      </c>
      <c r="L9" s="27" t="e">
        <f t="shared" si="3"/>
        <v>#N/A</v>
      </c>
      <c r="M9" s="27" t="e">
        <f t="shared" si="7"/>
        <v>#N/A</v>
      </c>
      <c r="N9" s="27" t="e">
        <f t="shared" si="8"/>
        <v>#N/A</v>
      </c>
      <c r="P9" s="27" t="e">
        <f t="shared" si="4"/>
        <v>#N/A</v>
      </c>
      <c r="T9" s="27">
        <v>7</v>
      </c>
      <c r="U9" s="27" t="s">
        <v>84</v>
      </c>
    </row>
    <row r="10" spans="1:26">
      <c r="A10" s="27" t="str">
        <f t="shared" si="0"/>
        <v>Pick1</v>
      </c>
      <c r="B10" s="27">
        <v>9</v>
      </c>
      <c r="C10" s="27" t="s">
        <v>89</v>
      </c>
      <c r="D10" s="27" t="s">
        <v>18</v>
      </c>
      <c r="E10" s="27">
        <v>9.9124999999999996</v>
      </c>
      <c r="F10" s="27">
        <v>0.2570870475150393</v>
      </c>
      <c r="G10" s="27" t="e">
        <f t="array" ref="G10">VLOOKUP(INDEX('FoxSports Standings'!$U$1:$U$45,MATCH("*"&amp;D10&amp;"*",'FoxSports Standings'!$U$1:$U$45,0)),'FoxSports Standings'!$U$1:$AI$474,2,FALSE)</f>
        <v>#N/A</v>
      </c>
      <c r="H10" s="27" t="e">
        <f t="shared" si="5"/>
        <v>#N/A</v>
      </c>
      <c r="I10" s="27" t="e">
        <f t="shared" si="6"/>
        <v>#N/A</v>
      </c>
      <c r="J10" s="27" t="e">
        <f t="shared" si="1"/>
        <v>#N/A</v>
      </c>
      <c r="K10" s="27" t="e">
        <f t="shared" si="2"/>
        <v>#N/A</v>
      </c>
      <c r="L10" s="27" t="e">
        <f t="shared" si="3"/>
        <v>#N/A</v>
      </c>
      <c r="M10" s="27" t="e">
        <f t="shared" si="7"/>
        <v>#N/A</v>
      </c>
      <c r="N10" s="27" t="e">
        <f t="shared" si="8"/>
        <v>#N/A</v>
      </c>
      <c r="P10" s="27" t="e">
        <f t="shared" si="4"/>
        <v>#N/A</v>
      </c>
      <c r="T10" s="27">
        <v>8</v>
      </c>
      <c r="U10" s="27" t="s">
        <v>84</v>
      </c>
    </row>
    <row r="11" spans="1:26">
      <c r="A11" s="27" t="str">
        <f t="shared" si="0"/>
        <v>Pick1</v>
      </c>
      <c r="B11" s="27">
        <v>10</v>
      </c>
      <c r="C11" s="27" t="s">
        <v>90</v>
      </c>
      <c r="D11" s="27" t="s">
        <v>48</v>
      </c>
      <c r="E11" s="27">
        <v>11.05</v>
      </c>
      <c r="F11" s="27">
        <v>0.82462112512353214</v>
      </c>
      <c r="G11" s="27" t="e">
        <f t="array" ref="G11">VLOOKUP(INDEX('FoxSports Standings'!$U$1:$U$45,MATCH("*"&amp;D11&amp;"*",'FoxSports Standings'!$U$1:$U$45,0)),'FoxSports Standings'!$U$1:$AI$474,2,FALSE)</f>
        <v>#N/A</v>
      </c>
      <c r="H11" s="27" t="e">
        <f t="shared" si="5"/>
        <v>#N/A</v>
      </c>
      <c r="I11" s="27" t="e">
        <f t="shared" si="6"/>
        <v>#N/A</v>
      </c>
      <c r="J11" s="27" t="e">
        <f t="shared" si="1"/>
        <v>#N/A</v>
      </c>
      <c r="K11" s="27" t="e">
        <f t="shared" si="2"/>
        <v>#N/A</v>
      </c>
      <c r="L11" s="27" t="e">
        <f t="shared" si="3"/>
        <v>#N/A</v>
      </c>
      <c r="M11" s="27" t="e">
        <f t="shared" si="7"/>
        <v>#N/A</v>
      </c>
      <c r="N11" s="27" t="e">
        <f t="shared" si="8"/>
        <v>#N/A</v>
      </c>
      <c r="P11" s="27" t="e">
        <f t="shared" si="4"/>
        <v>#N/A</v>
      </c>
      <c r="T11" s="27">
        <v>9</v>
      </c>
      <c r="U11" s="27" t="s">
        <v>84</v>
      </c>
    </row>
    <row r="12" spans="1:26">
      <c r="A12" s="27" t="str">
        <f t="shared" si="0"/>
        <v>Pick2</v>
      </c>
      <c r="B12" s="27">
        <v>11</v>
      </c>
      <c r="C12" s="27" t="s">
        <v>31</v>
      </c>
      <c r="D12" s="27" t="s">
        <v>32</v>
      </c>
      <c r="E12" s="27">
        <v>10.1</v>
      </c>
      <c r="F12" s="27">
        <v>0.59371710435189595</v>
      </c>
      <c r="G12" s="27" t="e">
        <f t="array" ref="G12">VLOOKUP(INDEX('FoxSports Standings'!$U$1:$U$45,MATCH("*"&amp;D12&amp;"*",'FoxSports Standings'!$U$1:$U$45,0)),'FoxSports Standings'!$U$1:$AI$474,2,FALSE)</f>
        <v>#N/A</v>
      </c>
      <c r="H12" s="27" t="e">
        <f t="shared" ref="H12:H21" si="9">IF($A$12:$A$21="Pick2",IF(MAX($G$12:$G$21)=G12,"Best",""),"")</f>
        <v>#N/A</v>
      </c>
      <c r="I12" s="27" t="e">
        <f t="shared" ref="I12:I21" si="10">IF($A$12:$A$21="Pick2",IF(MIN($G$12:$G$21)=G12,"Worst",""),"")</f>
        <v>#N/A</v>
      </c>
      <c r="J12" s="27" t="e">
        <f t="shared" si="1"/>
        <v>#N/A</v>
      </c>
      <c r="K12" s="27" t="e">
        <f t="shared" ref="K12:K21" si="11">IF($A$12:$A$21="Pick2",IF(MAX($J$12:$J$21)=J12,"Best",""),"")</f>
        <v>#N/A</v>
      </c>
      <c r="L12" s="27" t="e">
        <f t="shared" ref="L12:L21" si="12">IF($A$12:$A$21="Pick2",IF(MIN($J$12:$J$21)=J12,"Worst",""),"")</f>
        <v>#N/A</v>
      </c>
      <c r="M12" s="27" t="e">
        <f t="shared" si="7"/>
        <v>#N/A</v>
      </c>
      <c r="N12" s="27" t="e">
        <f t="shared" si="8"/>
        <v>#N/A</v>
      </c>
      <c r="P12" s="27" t="e">
        <f t="shared" si="4"/>
        <v>#N/A</v>
      </c>
      <c r="T12" s="27">
        <v>10</v>
      </c>
      <c r="U12" s="27" t="s">
        <v>84</v>
      </c>
    </row>
    <row r="13" spans="1:26">
      <c r="A13" s="27" t="str">
        <f t="shared" si="0"/>
        <v>Pick2</v>
      </c>
      <c r="B13" s="27">
        <v>12</v>
      </c>
      <c r="C13" s="27" t="s">
        <v>90</v>
      </c>
      <c r="D13" s="27" t="s">
        <v>16</v>
      </c>
      <c r="E13" s="27">
        <v>9.9124999999999996</v>
      </c>
      <c r="F13" s="27">
        <v>1.3033010972143009</v>
      </c>
      <c r="G13" s="27" t="e">
        <f t="array" ref="G13">VLOOKUP(INDEX('FoxSports Standings'!$U$1:$U$45,MATCH("*"&amp;D13&amp;"*",'FoxSports Standings'!$U$1:$U$45,0)),'FoxSports Standings'!$U$1:$AI$474,2,FALSE)</f>
        <v>#N/A</v>
      </c>
      <c r="H13" s="27" t="e">
        <f t="shared" si="9"/>
        <v>#N/A</v>
      </c>
      <c r="I13" s="27" t="e">
        <f t="shared" si="10"/>
        <v>#N/A</v>
      </c>
      <c r="J13" s="27" t="e">
        <f t="shared" si="1"/>
        <v>#N/A</v>
      </c>
      <c r="K13" s="27" t="e">
        <f t="shared" si="11"/>
        <v>#N/A</v>
      </c>
      <c r="L13" s="27" t="e">
        <f t="shared" si="12"/>
        <v>#N/A</v>
      </c>
      <c r="M13" s="27" t="e">
        <f t="shared" si="7"/>
        <v>#N/A</v>
      </c>
      <c r="N13" s="27" t="e">
        <f t="shared" si="8"/>
        <v>#N/A</v>
      </c>
      <c r="P13" s="27" t="e">
        <f t="shared" si="4"/>
        <v>#N/A</v>
      </c>
      <c r="T13" s="27">
        <v>20</v>
      </c>
      <c r="U13" s="27" t="s">
        <v>91</v>
      </c>
    </row>
    <row r="14" spans="1:26">
      <c r="A14" s="27" t="str">
        <f t="shared" si="0"/>
        <v>Pick2</v>
      </c>
      <c r="B14" s="27">
        <v>13</v>
      </c>
      <c r="C14" s="27" t="s">
        <v>85</v>
      </c>
      <c r="D14" s="27" t="s">
        <v>20</v>
      </c>
      <c r="E14" s="27">
        <v>10.199999999999999</v>
      </c>
      <c r="F14" s="27">
        <v>0.89022469073824284</v>
      </c>
      <c r="G14" s="27" t="e">
        <f t="array" ref="G14">VLOOKUP(INDEX('FoxSports Standings'!$U$1:$U$45,MATCH("*"&amp;D14&amp;"*",'FoxSports Standings'!$U$1:$U$45,0)),'FoxSports Standings'!$U$1:$AI$474,2,FALSE)</f>
        <v>#N/A</v>
      </c>
      <c r="H14" s="27" t="e">
        <f t="shared" si="9"/>
        <v>#N/A</v>
      </c>
      <c r="I14" s="27" t="e">
        <f t="shared" si="10"/>
        <v>#N/A</v>
      </c>
      <c r="J14" s="27" t="e">
        <f t="shared" si="1"/>
        <v>#N/A</v>
      </c>
      <c r="K14" s="27" t="e">
        <f t="shared" si="11"/>
        <v>#N/A</v>
      </c>
      <c r="L14" s="27" t="e">
        <f t="shared" si="12"/>
        <v>#N/A</v>
      </c>
      <c r="M14" s="27" t="e">
        <f t="shared" si="7"/>
        <v>#N/A</v>
      </c>
      <c r="N14" s="27" t="e">
        <f t="shared" si="8"/>
        <v>#N/A</v>
      </c>
      <c r="P14" s="27" t="e">
        <f t="shared" si="4"/>
        <v>#N/A</v>
      </c>
      <c r="T14" s="27">
        <v>16</v>
      </c>
      <c r="U14" s="27" t="s">
        <v>91</v>
      </c>
    </row>
    <row r="15" spans="1:26">
      <c r="A15" s="27" t="str">
        <f t="shared" si="0"/>
        <v>Pick2</v>
      </c>
      <c r="B15" s="27">
        <v>14</v>
      </c>
      <c r="C15" s="27" t="s">
        <v>89</v>
      </c>
      <c r="D15" s="27" t="s">
        <v>41</v>
      </c>
      <c r="E15" s="27">
        <v>9.35</v>
      </c>
      <c r="F15" s="27">
        <v>0.64420493633625631</v>
      </c>
      <c r="G15" s="27" t="e">
        <f t="array" ref="G15">VLOOKUP(INDEX('FoxSports Standings'!$U$1:$U$45,MATCH("*"&amp;D15&amp;"*",'FoxSports Standings'!$U$1:$U$45,0)),'FoxSports Standings'!$U$1:$AI$474,2,FALSE)</f>
        <v>#N/A</v>
      </c>
      <c r="H15" s="27" t="e">
        <f t="shared" si="9"/>
        <v>#N/A</v>
      </c>
      <c r="I15" s="27" t="e">
        <f t="shared" si="10"/>
        <v>#N/A</v>
      </c>
      <c r="J15" s="27" t="e">
        <f t="shared" si="1"/>
        <v>#N/A</v>
      </c>
      <c r="K15" s="27" t="e">
        <f t="shared" si="11"/>
        <v>#N/A</v>
      </c>
      <c r="L15" s="27" t="e">
        <f t="shared" si="12"/>
        <v>#N/A</v>
      </c>
      <c r="M15" s="27" t="e">
        <f t="shared" si="7"/>
        <v>#N/A</v>
      </c>
      <c r="N15" s="27" t="e">
        <f t="shared" si="8"/>
        <v>#N/A</v>
      </c>
      <c r="P15" s="27" t="e">
        <f t="shared" si="4"/>
        <v>#N/A</v>
      </c>
      <c r="T15" s="27">
        <v>13</v>
      </c>
      <c r="U15" s="27" t="s">
        <v>91</v>
      </c>
    </row>
    <row r="16" spans="1:26">
      <c r="A16" s="27" t="str">
        <f t="shared" si="0"/>
        <v>Pick2</v>
      </c>
      <c r="B16" s="27">
        <v>15</v>
      </c>
      <c r="C16" s="27" t="s">
        <v>87</v>
      </c>
      <c r="D16" s="27" t="s">
        <v>21</v>
      </c>
      <c r="E16" s="27">
        <v>8.4250000000000007</v>
      </c>
      <c r="F16" s="27">
        <v>0.67221648298743764</v>
      </c>
      <c r="G16" s="27" t="e">
        <f t="array" ref="G16">VLOOKUP(INDEX('FoxSports Standings'!$U$1:$U$45,MATCH("*"&amp;D16&amp;"*",'FoxSports Standings'!$U$1:$U$45,0)),'FoxSports Standings'!$U$1:$AI$474,2,FALSE)</f>
        <v>#N/A</v>
      </c>
      <c r="H16" s="27" t="e">
        <f t="shared" si="9"/>
        <v>#N/A</v>
      </c>
      <c r="I16" s="27" t="e">
        <f t="shared" si="10"/>
        <v>#N/A</v>
      </c>
      <c r="J16" s="27" t="e">
        <f t="shared" si="1"/>
        <v>#N/A</v>
      </c>
      <c r="K16" s="27" t="e">
        <f t="shared" si="11"/>
        <v>#N/A</v>
      </c>
      <c r="L16" s="27" t="e">
        <f t="shared" si="12"/>
        <v>#N/A</v>
      </c>
      <c r="M16" s="27" t="e">
        <f t="shared" si="7"/>
        <v>#N/A</v>
      </c>
      <c r="N16" s="27" t="e">
        <f t="shared" si="8"/>
        <v>#N/A</v>
      </c>
      <c r="P16" s="27" t="e">
        <f t="shared" si="4"/>
        <v>#N/A</v>
      </c>
      <c r="T16" s="27">
        <v>18</v>
      </c>
      <c r="U16" s="27" t="s">
        <v>91</v>
      </c>
    </row>
    <row r="17" spans="1:21">
      <c r="A17" s="27" t="str">
        <f t="shared" si="0"/>
        <v>Pick2</v>
      </c>
      <c r="B17" s="27">
        <v>16</v>
      </c>
      <c r="C17" s="27" t="s">
        <v>83</v>
      </c>
      <c r="D17" s="27" t="s">
        <v>37</v>
      </c>
      <c r="E17" s="27">
        <v>8.8000000000000007</v>
      </c>
      <c r="F17" s="27">
        <v>0.68738635424337602</v>
      </c>
      <c r="G17" s="27" t="e">
        <f t="array" ref="G17">VLOOKUP(INDEX('FoxSports Standings'!$U$1:$U$45,MATCH("*"&amp;D17&amp;"*",'FoxSports Standings'!$U$1:$U$45,0)),'FoxSports Standings'!$U$1:$AI$474,2,FALSE)</f>
        <v>#N/A</v>
      </c>
      <c r="H17" s="27" t="e">
        <f t="shared" si="9"/>
        <v>#N/A</v>
      </c>
      <c r="I17" s="27" t="e">
        <f t="shared" si="10"/>
        <v>#N/A</v>
      </c>
      <c r="J17" s="27" t="e">
        <f t="shared" si="1"/>
        <v>#N/A</v>
      </c>
      <c r="K17" s="27" t="e">
        <f t="shared" si="11"/>
        <v>#N/A</v>
      </c>
      <c r="L17" s="27" t="e">
        <f t="shared" si="12"/>
        <v>#N/A</v>
      </c>
      <c r="M17" s="27" t="e">
        <f t="shared" si="7"/>
        <v>#N/A</v>
      </c>
      <c r="N17" s="27" t="e">
        <f t="shared" si="8"/>
        <v>#N/A</v>
      </c>
      <c r="P17" s="27" t="e">
        <f t="shared" si="4"/>
        <v>#N/A</v>
      </c>
      <c r="T17" s="27">
        <v>15</v>
      </c>
      <c r="U17" s="27" t="s">
        <v>91</v>
      </c>
    </row>
    <row r="18" spans="1:21">
      <c r="A18" s="27" t="str">
        <f t="shared" si="0"/>
        <v>Pick2</v>
      </c>
      <c r="B18" s="27">
        <v>17</v>
      </c>
      <c r="C18" s="27" t="s">
        <v>88</v>
      </c>
      <c r="D18" s="27" t="s">
        <v>57</v>
      </c>
      <c r="E18" s="27">
        <v>8.1750000000000007</v>
      </c>
      <c r="F18" s="27">
        <v>0.93106122247679235</v>
      </c>
      <c r="G18" s="27" t="e">
        <f t="array" ref="G18">VLOOKUP(INDEX('FoxSports Standings'!$U$1:$U$45,MATCH("*"&amp;D18&amp;"*",'FoxSports Standings'!$U$1:$U$45,0)),'FoxSports Standings'!$U$1:$AI$474,2,FALSE)</f>
        <v>#N/A</v>
      </c>
      <c r="H18" s="27" t="e">
        <f t="shared" si="9"/>
        <v>#N/A</v>
      </c>
      <c r="I18" s="27" t="e">
        <f t="shared" si="10"/>
        <v>#N/A</v>
      </c>
      <c r="J18" s="27" t="e">
        <f t="shared" si="1"/>
        <v>#N/A</v>
      </c>
      <c r="K18" s="27" t="e">
        <f t="shared" si="11"/>
        <v>#N/A</v>
      </c>
      <c r="L18" s="27" t="e">
        <f t="shared" si="12"/>
        <v>#N/A</v>
      </c>
      <c r="M18" s="27" t="e">
        <f t="shared" si="7"/>
        <v>#N/A</v>
      </c>
      <c r="N18" s="27" t="e">
        <f t="shared" si="8"/>
        <v>#N/A</v>
      </c>
      <c r="P18" s="27" t="e">
        <f t="shared" si="4"/>
        <v>#N/A</v>
      </c>
      <c r="T18" s="27">
        <v>19</v>
      </c>
      <c r="U18" s="27" t="s">
        <v>91</v>
      </c>
    </row>
    <row r="19" spans="1:21">
      <c r="A19" s="27" t="str">
        <f t="shared" si="0"/>
        <v>Pick2</v>
      </c>
      <c r="B19" s="27">
        <v>18</v>
      </c>
      <c r="C19" s="27" t="s">
        <v>86</v>
      </c>
      <c r="D19" s="27" t="s">
        <v>50</v>
      </c>
      <c r="E19" s="27">
        <v>8.625</v>
      </c>
      <c r="F19" s="27">
        <v>0.81047825387236649</v>
      </c>
      <c r="G19" s="27" t="e">
        <f t="array" ref="G19">VLOOKUP(INDEX('FoxSports Standings'!$U$1:$U$45,MATCH("*"&amp;D19&amp;"*",'FoxSports Standings'!$U$1:$U$45,0)),'FoxSports Standings'!$U$1:$AI$474,2,FALSE)</f>
        <v>#N/A</v>
      </c>
      <c r="H19" s="27" t="e">
        <f t="shared" si="9"/>
        <v>#N/A</v>
      </c>
      <c r="I19" s="27" t="e">
        <f t="shared" si="10"/>
        <v>#N/A</v>
      </c>
      <c r="J19" s="27" t="e">
        <f t="shared" si="1"/>
        <v>#N/A</v>
      </c>
      <c r="K19" s="27" t="e">
        <f t="shared" si="11"/>
        <v>#N/A</v>
      </c>
      <c r="L19" s="27" t="e">
        <f t="shared" si="12"/>
        <v>#N/A</v>
      </c>
      <c r="M19" s="27" t="e">
        <f t="shared" si="7"/>
        <v>#N/A</v>
      </c>
      <c r="N19" s="27" t="e">
        <f t="shared" si="8"/>
        <v>#N/A</v>
      </c>
      <c r="P19" s="27" t="e">
        <f t="shared" si="4"/>
        <v>#N/A</v>
      </c>
      <c r="T19" s="27">
        <v>11</v>
      </c>
      <c r="U19" s="27" t="s">
        <v>91</v>
      </c>
    </row>
    <row r="20" spans="1:21">
      <c r="A20" s="27" t="str">
        <f t="shared" si="0"/>
        <v>Pick2</v>
      </c>
      <c r="B20" s="27">
        <v>19</v>
      </c>
      <c r="C20" s="27" t="s">
        <v>39</v>
      </c>
      <c r="D20" s="27" t="s">
        <v>25</v>
      </c>
      <c r="E20" s="27">
        <v>8.1875</v>
      </c>
      <c r="F20" s="27">
        <v>0.75405155659278356</v>
      </c>
      <c r="G20" s="27" t="e">
        <f t="array" ref="G20">VLOOKUP(INDEX('FoxSports Standings'!$U$1:$U$45,MATCH("*"&amp;D20&amp;"*",'FoxSports Standings'!$U$1:$U$45,0)),'FoxSports Standings'!$U$1:$AI$474,2,FALSE)</f>
        <v>#N/A</v>
      </c>
      <c r="H20" s="27" t="e">
        <f t="shared" si="9"/>
        <v>#N/A</v>
      </c>
      <c r="I20" s="27" t="e">
        <f t="shared" si="10"/>
        <v>#N/A</v>
      </c>
      <c r="J20" s="27" t="e">
        <f t="shared" si="1"/>
        <v>#N/A</v>
      </c>
      <c r="K20" s="27" t="e">
        <f t="shared" si="11"/>
        <v>#N/A</v>
      </c>
      <c r="L20" s="27" t="e">
        <f t="shared" si="12"/>
        <v>#N/A</v>
      </c>
      <c r="M20" s="27" t="e">
        <f t="shared" si="7"/>
        <v>#N/A</v>
      </c>
      <c r="N20" s="27" t="e">
        <f t="shared" si="8"/>
        <v>#N/A</v>
      </c>
      <c r="P20" s="27" t="e">
        <f t="shared" si="4"/>
        <v>#N/A</v>
      </c>
      <c r="T20" s="27">
        <v>17</v>
      </c>
      <c r="U20" s="27" t="s">
        <v>91</v>
      </c>
    </row>
    <row r="21" spans="1:21" ht="15.75" customHeight="1">
      <c r="A21" s="27" t="str">
        <f t="shared" si="0"/>
        <v>Pick2</v>
      </c>
      <c r="B21" s="27">
        <v>20</v>
      </c>
      <c r="C21" s="27" t="s">
        <v>81</v>
      </c>
      <c r="D21" s="27" t="s">
        <v>33</v>
      </c>
      <c r="E21" s="27">
        <v>8.1</v>
      </c>
      <c r="F21" s="27">
        <v>0.96566039579139329</v>
      </c>
      <c r="G21" s="27" t="e">
        <f t="array" ref="G21">VLOOKUP(INDEX('FoxSports Standings'!$U$1:$U$45,MATCH("*"&amp;D21&amp;"*",'FoxSports Standings'!$U$1:$U$45,0)),'FoxSports Standings'!$U$1:$AI$474,2,FALSE)</f>
        <v>#N/A</v>
      </c>
      <c r="H21" s="27" t="e">
        <f t="shared" si="9"/>
        <v>#N/A</v>
      </c>
      <c r="I21" s="27" t="e">
        <f t="shared" si="10"/>
        <v>#N/A</v>
      </c>
      <c r="J21" s="27" t="e">
        <f t="shared" si="1"/>
        <v>#N/A</v>
      </c>
      <c r="K21" s="27" t="e">
        <f t="shared" si="11"/>
        <v>#N/A</v>
      </c>
      <c r="L21" s="27" t="e">
        <f t="shared" si="12"/>
        <v>#N/A</v>
      </c>
      <c r="M21" s="27" t="e">
        <f t="shared" si="7"/>
        <v>#N/A</v>
      </c>
      <c r="N21" s="27" t="e">
        <f t="shared" si="8"/>
        <v>#N/A</v>
      </c>
      <c r="P21" s="27" t="e">
        <f t="shared" si="4"/>
        <v>#N/A</v>
      </c>
      <c r="T21" s="27">
        <v>14</v>
      </c>
      <c r="U21" s="27" t="s">
        <v>91</v>
      </c>
    </row>
    <row r="22" spans="1:21" ht="15.75" customHeight="1">
      <c r="A22" s="27" t="str">
        <f t="shared" si="0"/>
        <v>Pick3</v>
      </c>
      <c r="B22" s="27">
        <v>21</v>
      </c>
      <c r="C22" s="27" t="s">
        <v>88</v>
      </c>
      <c r="D22" s="27" t="s">
        <v>17</v>
      </c>
      <c r="E22" s="27">
        <v>6.85</v>
      </c>
      <c r="F22" s="27">
        <v>0.39370039370059068</v>
      </c>
      <c r="G22" s="27" t="e">
        <f t="array" ref="G22">VLOOKUP(INDEX('FoxSports Standings'!$U$1:$U$45,MATCH("*"&amp;D22&amp;"*",'FoxSports Standings'!$U$1:$U$45,0)),'FoxSports Standings'!$U$1:$AI$474,2,FALSE)</f>
        <v>#N/A</v>
      </c>
      <c r="H22" s="27" t="e">
        <f t="shared" ref="H22:H31" si="13">IF($A$22:$A$31="Pick3",IF(MAX($G$22:$G$31)=G22,"Best",""),"")</f>
        <v>#N/A</v>
      </c>
      <c r="I22" s="27" t="e">
        <f t="shared" ref="I22:I31" si="14">IF($A$22:$A$31="Pick3",IF(MIN($G$22:$G$31)=G22,"Worst",""),"")</f>
        <v>#N/A</v>
      </c>
      <c r="J22" s="27" t="e">
        <f t="shared" si="1"/>
        <v>#N/A</v>
      </c>
      <c r="K22" s="27" t="e">
        <f t="shared" ref="K22:K31" si="15">IF($A$22:$A$31="Pick3",IF(MAX($J$22:$J$31)=J22,"Best",""),"")</f>
        <v>#N/A</v>
      </c>
      <c r="L22" s="27" t="e">
        <f t="shared" ref="L22:L31" si="16">IF($A$22:$A$31="Pick3",IF(MIN($J$22:$J$31)=J22,"Worst",""),"")</f>
        <v>#N/A</v>
      </c>
      <c r="M22" s="27" t="e">
        <f t="shared" si="7"/>
        <v>#N/A</v>
      </c>
      <c r="N22" s="27" t="e">
        <f t="shared" si="8"/>
        <v>#N/A</v>
      </c>
      <c r="P22" s="27" t="e">
        <f t="shared" si="4"/>
        <v>#N/A</v>
      </c>
      <c r="T22" s="27">
        <v>12</v>
      </c>
      <c r="U22" s="27" t="s">
        <v>91</v>
      </c>
    </row>
    <row r="23" spans="1:21" ht="15.75" customHeight="1">
      <c r="A23" s="27" t="str">
        <f t="shared" si="0"/>
        <v>Pick3</v>
      </c>
      <c r="B23" s="27">
        <v>22</v>
      </c>
      <c r="C23" s="27" t="s">
        <v>39</v>
      </c>
      <c r="D23" s="27" t="s">
        <v>30</v>
      </c>
      <c r="E23" s="27">
        <v>7.8125</v>
      </c>
      <c r="F23" s="27">
        <v>1.1558952158392197</v>
      </c>
      <c r="G23" s="27" t="e">
        <f t="array" ref="G23">VLOOKUP(INDEX('FoxSports Standings'!$U$1:$U$45,MATCH("*"&amp;D23&amp;"*",'FoxSports Standings'!$U$1:$U$45,0)),'FoxSports Standings'!$U$1:$AI$474,2,FALSE)</f>
        <v>#N/A</v>
      </c>
      <c r="H23" s="27" t="e">
        <f t="shared" si="13"/>
        <v>#N/A</v>
      </c>
      <c r="I23" s="27" t="e">
        <f t="shared" si="14"/>
        <v>#N/A</v>
      </c>
      <c r="J23" s="27" t="e">
        <f t="shared" si="1"/>
        <v>#N/A</v>
      </c>
      <c r="K23" s="27" t="e">
        <f t="shared" si="15"/>
        <v>#N/A</v>
      </c>
      <c r="L23" s="27" t="e">
        <f t="shared" si="16"/>
        <v>#N/A</v>
      </c>
      <c r="M23" s="27" t="e">
        <f t="shared" si="7"/>
        <v>#N/A</v>
      </c>
      <c r="N23" s="27" t="e">
        <f t="shared" si="8"/>
        <v>#N/A</v>
      </c>
      <c r="P23" s="27" t="e">
        <f t="shared" si="4"/>
        <v>#N/A</v>
      </c>
      <c r="T23" s="27">
        <v>26</v>
      </c>
      <c r="U23" s="27" t="s">
        <v>92</v>
      </c>
    </row>
    <row r="24" spans="1:21" ht="15.75" customHeight="1">
      <c r="A24" s="27" t="str">
        <f t="shared" si="0"/>
        <v>Pick3</v>
      </c>
      <c r="B24" s="27">
        <v>23</v>
      </c>
      <c r="C24" s="27" t="s">
        <v>89</v>
      </c>
      <c r="D24" s="27" t="s">
        <v>34</v>
      </c>
      <c r="E24" s="27">
        <v>8.4</v>
      </c>
      <c r="F24" s="27">
        <v>0.83216584885466183</v>
      </c>
      <c r="G24" s="27" t="e">
        <f t="array" ref="G24">VLOOKUP(INDEX('FoxSports Standings'!$U$1:$U$45,MATCH("*"&amp;D24&amp;"*",'FoxSports Standings'!$U$1:$U$45,0)),'FoxSports Standings'!$U$1:$AI$474,2,FALSE)</f>
        <v>#N/A</v>
      </c>
      <c r="H24" s="27" t="e">
        <f t="shared" si="13"/>
        <v>#N/A</v>
      </c>
      <c r="I24" s="27" t="e">
        <f t="shared" si="14"/>
        <v>#N/A</v>
      </c>
      <c r="J24" s="27" t="e">
        <f t="shared" si="1"/>
        <v>#N/A</v>
      </c>
      <c r="K24" s="27" t="e">
        <f t="shared" si="15"/>
        <v>#N/A</v>
      </c>
      <c r="L24" s="27" t="e">
        <f t="shared" si="16"/>
        <v>#N/A</v>
      </c>
      <c r="M24" s="27" t="e">
        <f t="shared" si="7"/>
        <v>#N/A</v>
      </c>
      <c r="N24" s="27" t="e">
        <f t="shared" si="8"/>
        <v>#N/A</v>
      </c>
      <c r="P24" s="27" t="e">
        <f t="shared" si="4"/>
        <v>#N/A</v>
      </c>
      <c r="T24" s="27">
        <v>29</v>
      </c>
      <c r="U24" s="27" t="s">
        <v>92</v>
      </c>
    </row>
    <row r="25" spans="1:21" ht="15.75" customHeight="1">
      <c r="A25" s="27" t="str">
        <f t="shared" si="0"/>
        <v>Pick3</v>
      </c>
      <c r="B25" s="27">
        <v>24</v>
      </c>
      <c r="C25" s="27" t="s">
        <v>90</v>
      </c>
      <c r="D25" s="27" t="s">
        <v>45</v>
      </c>
      <c r="E25" s="27">
        <v>6.1</v>
      </c>
      <c r="F25" s="27">
        <v>1.1543396380615241</v>
      </c>
      <c r="G25" s="27" t="e">
        <f t="array" ref="G25">VLOOKUP(INDEX('FoxSports Standings'!$U$1:$U$45,MATCH("*"&amp;D25&amp;"*",'FoxSports Standings'!$U$1:$U$45,0)),'FoxSports Standings'!$U$1:$AI$474,2,FALSE)</f>
        <v>#N/A</v>
      </c>
      <c r="H25" s="27" t="e">
        <f t="shared" si="13"/>
        <v>#N/A</v>
      </c>
      <c r="I25" s="27" t="e">
        <f t="shared" si="14"/>
        <v>#N/A</v>
      </c>
      <c r="J25" s="27" t="e">
        <f t="shared" si="1"/>
        <v>#N/A</v>
      </c>
      <c r="K25" s="27" t="e">
        <f t="shared" si="15"/>
        <v>#N/A</v>
      </c>
      <c r="L25" s="27" t="e">
        <f t="shared" si="16"/>
        <v>#N/A</v>
      </c>
      <c r="M25" s="27" t="e">
        <f t="shared" si="7"/>
        <v>#N/A</v>
      </c>
      <c r="N25" s="27" t="e">
        <f t="shared" si="8"/>
        <v>#N/A</v>
      </c>
      <c r="P25" s="27" t="e">
        <f t="shared" si="4"/>
        <v>#N/A</v>
      </c>
      <c r="T25" s="27">
        <v>30</v>
      </c>
      <c r="U25" s="27" t="s">
        <v>92</v>
      </c>
    </row>
    <row r="26" spans="1:21" ht="15.75" customHeight="1">
      <c r="A26" s="27" t="str">
        <f t="shared" si="0"/>
        <v>Pick3</v>
      </c>
      <c r="B26" s="27">
        <v>25</v>
      </c>
      <c r="C26" s="27" t="s">
        <v>86</v>
      </c>
      <c r="D26" s="27" t="s">
        <v>42</v>
      </c>
      <c r="E26" s="27">
        <v>7.1624999999999996</v>
      </c>
      <c r="F26" s="27">
        <v>1.4865543212409038</v>
      </c>
      <c r="G26" s="27" t="e">
        <f t="array" ref="G26">VLOOKUP(INDEX('FoxSports Standings'!$U$1:$U$45,MATCH("*"&amp;D26&amp;"*",'FoxSports Standings'!$U$1:$U$45,0)),'FoxSports Standings'!$U$1:$AI$474,2,FALSE)</f>
        <v>#N/A</v>
      </c>
      <c r="H26" s="27" t="e">
        <f t="shared" si="13"/>
        <v>#N/A</v>
      </c>
      <c r="I26" s="27" t="e">
        <f t="shared" si="14"/>
        <v>#N/A</v>
      </c>
      <c r="J26" s="27" t="e">
        <f t="shared" si="1"/>
        <v>#N/A</v>
      </c>
      <c r="K26" s="27" t="e">
        <f t="shared" si="15"/>
        <v>#N/A</v>
      </c>
      <c r="L26" s="27" t="e">
        <f t="shared" si="16"/>
        <v>#N/A</v>
      </c>
      <c r="M26" s="27" t="e">
        <f t="shared" si="7"/>
        <v>#N/A</v>
      </c>
      <c r="N26" s="27" t="e">
        <f t="shared" si="8"/>
        <v>#N/A</v>
      </c>
      <c r="P26" s="27" t="e">
        <f t="shared" si="4"/>
        <v>#N/A</v>
      </c>
      <c r="T26" s="27">
        <v>25</v>
      </c>
      <c r="U26" s="27" t="s">
        <v>92</v>
      </c>
    </row>
    <row r="27" spans="1:21" ht="15.75" customHeight="1">
      <c r="A27" s="27" t="str">
        <f t="shared" si="0"/>
        <v>Pick3</v>
      </c>
      <c r="B27" s="27">
        <v>26</v>
      </c>
      <c r="C27" s="27" t="s">
        <v>81</v>
      </c>
      <c r="D27" s="27" t="s">
        <v>54</v>
      </c>
      <c r="E27" s="27">
        <v>5.9375</v>
      </c>
      <c r="F27" s="27">
        <v>1.0734727523323542</v>
      </c>
      <c r="G27" s="27" t="e">
        <f t="array" ref="G27">VLOOKUP(INDEX('FoxSports Standings'!$U$1:$U$45,MATCH("*"&amp;D27&amp;"*",'FoxSports Standings'!$U$1:$U$45,0)),'FoxSports Standings'!$U$1:$AI$474,2,FALSE)</f>
        <v>#N/A</v>
      </c>
      <c r="H27" s="27" t="e">
        <f t="shared" si="13"/>
        <v>#N/A</v>
      </c>
      <c r="I27" s="27" t="e">
        <f t="shared" si="14"/>
        <v>#N/A</v>
      </c>
      <c r="J27" s="27" t="e">
        <f t="shared" si="1"/>
        <v>#N/A</v>
      </c>
      <c r="K27" s="27" t="e">
        <f t="shared" si="15"/>
        <v>#N/A</v>
      </c>
      <c r="L27" s="27" t="e">
        <f t="shared" si="16"/>
        <v>#N/A</v>
      </c>
      <c r="M27" s="27" t="e">
        <f t="shared" si="7"/>
        <v>#N/A</v>
      </c>
      <c r="N27" s="27" t="e">
        <f t="shared" si="8"/>
        <v>#N/A</v>
      </c>
      <c r="P27" s="27" t="e">
        <f t="shared" si="4"/>
        <v>#N/A</v>
      </c>
      <c r="T27" s="27">
        <v>27</v>
      </c>
      <c r="U27" s="27" t="s">
        <v>92</v>
      </c>
    </row>
    <row r="28" spans="1:21" ht="15.75" customHeight="1">
      <c r="A28" s="27" t="str">
        <f t="shared" si="0"/>
        <v>Pick3</v>
      </c>
      <c r="B28" s="27">
        <v>27</v>
      </c>
      <c r="C28" s="27" t="s">
        <v>87</v>
      </c>
      <c r="D28" s="27" t="s">
        <v>44</v>
      </c>
      <c r="E28" s="27">
        <v>6.1000000000000005</v>
      </c>
      <c r="F28" s="27">
        <v>1.3332291625973343</v>
      </c>
      <c r="G28" s="27" t="e">
        <f t="array" ref="G28">VLOOKUP(INDEX('FoxSports Standings'!$U$1:$U$45,MATCH("*"&amp;D28&amp;"*",'FoxSports Standings'!$U$1:$U$45,0)),'FoxSports Standings'!$U$1:$AI$474,2,FALSE)</f>
        <v>#N/A</v>
      </c>
      <c r="H28" s="27" t="e">
        <f t="shared" si="13"/>
        <v>#N/A</v>
      </c>
      <c r="I28" s="27" t="e">
        <f t="shared" si="14"/>
        <v>#N/A</v>
      </c>
      <c r="J28" s="27" t="e">
        <f t="shared" si="1"/>
        <v>#N/A</v>
      </c>
      <c r="K28" s="27" t="e">
        <f t="shared" si="15"/>
        <v>#N/A</v>
      </c>
      <c r="L28" s="27" t="e">
        <f t="shared" si="16"/>
        <v>#N/A</v>
      </c>
      <c r="M28" s="27" t="e">
        <f t="shared" si="7"/>
        <v>#N/A</v>
      </c>
      <c r="N28" s="27" t="e">
        <f t="shared" si="8"/>
        <v>#N/A</v>
      </c>
      <c r="P28" s="27" t="e">
        <f t="shared" si="4"/>
        <v>#N/A</v>
      </c>
      <c r="T28" s="27">
        <v>22</v>
      </c>
      <c r="U28" s="27" t="s">
        <v>92</v>
      </c>
    </row>
    <row r="29" spans="1:21" ht="15.75" customHeight="1">
      <c r="A29" s="27" t="str">
        <f t="shared" si="0"/>
        <v>Pick3</v>
      </c>
      <c r="B29" s="27">
        <v>28</v>
      </c>
      <c r="C29" s="27" t="s">
        <v>31</v>
      </c>
      <c r="D29" s="27" t="s">
        <v>46</v>
      </c>
      <c r="E29" s="27">
        <v>4.875</v>
      </c>
      <c r="F29" s="27">
        <v>1.3367404385294859</v>
      </c>
      <c r="G29" s="27" t="e">
        <f t="array" ref="G29">VLOOKUP(INDEX('FoxSports Standings'!$U$1:$U$45,MATCH("*"&amp;D29&amp;"*",'FoxSports Standings'!$U$1:$U$45,0)),'FoxSports Standings'!$U$1:$AI$474,2,FALSE)</f>
        <v>#N/A</v>
      </c>
      <c r="H29" s="27" t="e">
        <f t="shared" si="13"/>
        <v>#N/A</v>
      </c>
      <c r="I29" s="27" t="e">
        <f t="shared" si="14"/>
        <v>#N/A</v>
      </c>
      <c r="J29" s="27" t="e">
        <f t="shared" si="1"/>
        <v>#N/A</v>
      </c>
      <c r="K29" s="27" t="e">
        <f t="shared" si="15"/>
        <v>#N/A</v>
      </c>
      <c r="L29" s="27" t="e">
        <f t="shared" si="16"/>
        <v>#N/A</v>
      </c>
      <c r="M29" s="27" t="e">
        <f t="shared" si="7"/>
        <v>#N/A</v>
      </c>
      <c r="N29" s="27" t="e">
        <f t="shared" si="8"/>
        <v>#N/A</v>
      </c>
      <c r="P29" s="27" t="e">
        <f t="shared" si="4"/>
        <v>#N/A</v>
      </c>
      <c r="T29" s="27">
        <v>28</v>
      </c>
      <c r="U29" s="27" t="s">
        <v>92</v>
      </c>
    </row>
    <row r="30" spans="1:21" ht="15.75" customHeight="1">
      <c r="A30" s="27" t="str">
        <f t="shared" si="0"/>
        <v>Pick3</v>
      </c>
      <c r="B30" s="27">
        <v>29</v>
      </c>
      <c r="C30" s="27" t="s">
        <v>83</v>
      </c>
      <c r="D30" s="27" t="s">
        <v>28</v>
      </c>
      <c r="E30" s="27">
        <v>5.7</v>
      </c>
      <c r="F30" s="27">
        <v>0.34278273002005222</v>
      </c>
      <c r="G30" s="27" t="e">
        <f t="array" ref="G30">VLOOKUP(INDEX('FoxSports Standings'!$U$1:$U$45,MATCH("*"&amp;D30&amp;"*",'FoxSports Standings'!$U$1:$U$45,0)),'FoxSports Standings'!$U$1:$AI$474,2,FALSE)</f>
        <v>#N/A</v>
      </c>
      <c r="H30" s="27" t="e">
        <f t="shared" si="13"/>
        <v>#N/A</v>
      </c>
      <c r="I30" s="27" t="e">
        <f t="shared" si="14"/>
        <v>#N/A</v>
      </c>
      <c r="J30" s="27" t="e">
        <f t="shared" si="1"/>
        <v>#N/A</v>
      </c>
      <c r="K30" s="27" t="e">
        <f t="shared" si="15"/>
        <v>#N/A</v>
      </c>
      <c r="L30" s="27" t="e">
        <f t="shared" si="16"/>
        <v>#N/A</v>
      </c>
      <c r="M30" s="27" t="e">
        <f t="shared" ref="M30:M31" si="17">G30&gt;MAX(G2:G29)</f>
        <v>#N/A</v>
      </c>
      <c r="N30" s="27" t="e">
        <f t="shared" si="8"/>
        <v>#N/A</v>
      </c>
      <c r="P30" s="27" t="e">
        <f t="shared" si="4"/>
        <v>#N/A</v>
      </c>
      <c r="T30" s="27">
        <v>21</v>
      </c>
      <c r="U30" s="27" t="s">
        <v>92</v>
      </c>
    </row>
    <row r="31" spans="1:21" ht="15.75" customHeight="1">
      <c r="A31" s="27" t="str">
        <f t="shared" si="0"/>
        <v>Pick3</v>
      </c>
      <c r="B31" s="27">
        <v>30</v>
      </c>
      <c r="C31" s="27" t="s">
        <v>85</v>
      </c>
      <c r="D31" s="27" t="s">
        <v>49</v>
      </c>
      <c r="E31" s="27">
        <v>5.1875</v>
      </c>
      <c r="F31" s="27">
        <v>1.6616539200447238</v>
      </c>
      <c r="G31" s="27" t="e">
        <f t="array" ref="G31">VLOOKUP(INDEX('FoxSports Standings'!$U$1:$U$45,MATCH("*"&amp;D31&amp;"*",'FoxSports Standings'!$U$1:$U$45,0)),'FoxSports Standings'!$U$1:$AI$474,2,FALSE)</f>
        <v>#N/A</v>
      </c>
      <c r="H31" s="27" t="e">
        <f t="shared" si="13"/>
        <v>#N/A</v>
      </c>
      <c r="I31" s="27" t="e">
        <f t="shared" si="14"/>
        <v>#N/A</v>
      </c>
      <c r="J31" s="27" t="e">
        <f t="shared" si="1"/>
        <v>#N/A</v>
      </c>
      <c r="K31" s="27" t="e">
        <f t="shared" si="15"/>
        <v>#N/A</v>
      </c>
      <c r="L31" s="27" t="e">
        <f t="shared" si="16"/>
        <v>#N/A</v>
      </c>
      <c r="M31" s="27" t="e">
        <f t="shared" si="17"/>
        <v>#N/A</v>
      </c>
      <c r="N31" s="27" t="e">
        <f t="shared" si="8"/>
        <v>#N/A</v>
      </c>
      <c r="P31" s="27" t="e">
        <f t="shared" si="4"/>
        <v>#N/A</v>
      </c>
      <c r="T31" s="27">
        <v>23</v>
      </c>
      <c r="U31" s="27" t="s">
        <v>92</v>
      </c>
    </row>
    <row r="32" spans="1:21" ht="15.75" customHeight="1">
      <c r="T32" s="27">
        <v>24</v>
      </c>
      <c r="U32" s="27" t="s">
        <v>92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1:P31" xr:uid="{00000000-0009-0000-0000-000003000000}"/>
  <conditionalFormatting sqref="C2:L31">
    <cfRule type="cellIs" dxfId="51" priority="1" operator="equal">
      <formula>"Worst"</formula>
    </cfRule>
  </conditionalFormatting>
  <conditionalFormatting sqref="C2:L31">
    <cfRule type="cellIs" dxfId="50" priority="2" operator="equal">
      <formula>"Best"</formula>
    </cfRule>
  </conditionalFormatting>
  <conditionalFormatting sqref="N2:N31">
    <cfRule type="cellIs" dxfId="49" priority="3" operator="equal">
      <formula>"TRUE"</formula>
    </cfRule>
  </conditionalFormatting>
  <conditionalFormatting sqref="M2:M31">
    <cfRule type="cellIs" dxfId="48" priority="4" operator="equal">
      <formula>"TRUE"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R1000"/>
  <sheetViews>
    <sheetView workbookViewId="0"/>
  </sheetViews>
  <sheetFormatPr defaultColWidth="14.42578125" defaultRowHeight="15" customHeight="1"/>
  <cols>
    <col min="1" max="26" width="8.7109375" customWidth="1"/>
  </cols>
  <sheetData>
    <row r="1" spans="1:18">
      <c r="C1" s="27">
        <v>15</v>
      </c>
      <c r="D1" s="27">
        <v>14</v>
      </c>
      <c r="E1" s="27">
        <v>13</v>
      </c>
      <c r="F1" s="27">
        <v>12</v>
      </c>
      <c r="G1" s="27">
        <v>11</v>
      </c>
      <c r="H1" s="27">
        <v>10</v>
      </c>
      <c r="I1" s="27">
        <v>9</v>
      </c>
      <c r="J1" s="27">
        <v>8</v>
      </c>
      <c r="K1" s="27">
        <v>7</v>
      </c>
      <c r="L1" s="27">
        <v>6</v>
      </c>
      <c r="M1" s="27">
        <v>5</v>
      </c>
      <c r="N1" s="27">
        <v>4</v>
      </c>
      <c r="O1" s="27">
        <v>3</v>
      </c>
      <c r="P1" s="27">
        <v>2</v>
      </c>
      <c r="Q1" s="27">
        <v>1</v>
      </c>
      <c r="R1" s="27">
        <v>0</v>
      </c>
    </row>
    <row r="2" spans="1:18">
      <c r="A2" s="28" t="s">
        <v>39</v>
      </c>
      <c r="B2" s="29">
        <v>24</v>
      </c>
      <c r="C2" s="29">
        <f t="shared" ref="C2:R2" si="0">$B2+C$1</f>
        <v>39</v>
      </c>
      <c r="D2" s="29">
        <f t="shared" si="0"/>
        <v>38</v>
      </c>
      <c r="E2" s="29">
        <f t="shared" si="0"/>
        <v>37</v>
      </c>
      <c r="F2" s="29">
        <f t="shared" si="0"/>
        <v>36</v>
      </c>
      <c r="G2" s="29">
        <f t="shared" si="0"/>
        <v>35</v>
      </c>
      <c r="H2" s="27">
        <f t="shared" si="0"/>
        <v>34</v>
      </c>
      <c r="I2" s="27">
        <f t="shared" si="0"/>
        <v>33</v>
      </c>
      <c r="J2" s="27">
        <f t="shared" si="0"/>
        <v>32</v>
      </c>
      <c r="K2" s="27">
        <f t="shared" si="0"/>
        <v>31</v>
      </c>
      <c r="L2" s="27">
        <f t="shared" si="0"/>
        <v>30</v>
      </c>
      <c r="M2" s="27">
        <f t="shared" si="0"/>
        <v>29</v>
      </c>
      <c r="N2" s="27">
        <f t="shared" si="0"/>
        <v>28</v>
      </c>
      <c r="O2" s="27">
        <f t="shared" si="0"/>
        <v>27</v>
      </c>
      <c r="P2" s="27">
        <f t="shared" si="0"/>
        <v>26</v>
      </c>
      <c r="Q2" s="27">
        <f t="shared" si="0"/>
        <v>25</v>
      </c>
      <c r="R2" s="27">
        <f t="shared" si="0"/>
        <v>24</v>
      </c>
    </row>
    <row r="3" spans="1:18">
      <c r="A3" s="30" t="s">
        <v>47</v>
      </c>
      <c r="B3" s="27">
        <v>19</v>
      </c>
      <c r="C3" s="27">
        <f t="shared" ref="C3:R3" si="1">$B3+C$1</f>
        <v>34</v>
      </c>
      <c r="D3" s="27">
        <f t="shared" si="1"/>
        <v>33</v>
      </c>
      <c r="E3" s="27">
        <f t="shared" si="1"/>
        <v>32</v>
      </c>
      <c r="F3" s="27">
        <f t="shared" si="1"/>
        <v>31</v>
      </c>
      <c r="G3" s="27">
        <f t="shared" si="1"/>
        <v>30</v>
      </c>
      <c r="H3" s="27">
        <f t="shared" si="1"/>
        <v>29</v>
      </c>
      <c r="I3" s="27">
        <f t="shared" si="1"/>
        <v>28</v>
      </c>
      <c r="J3" s="27">
        <f t="shared" si="1"/>
        <v>27</v>
      </c>
      <c r="K3" s="27">
        <f t="shared" si="1"/>
        <v>26</v>
      </c>
      <c r="L3" s="27">
        <f t="shared" si="1"/>
        <v>25</v>
      </c>
      <c r="M3" s="27">
        <f t="shared" si="1"/>
        <v>24</v>
      </c>
      <c r="N3" s="27">
        <f t="shared" si="1"/>
        <v>23</v>
      </c>
      <c r="O3" s="27">
        <f t="shared" si="1"/>
        <v>22</v>
      </c>
      <c r="P3" s="27">
        <f t="shared" si="1"/>
        <v>21</v>
      </c>
      <c r="Q3" s="27">
        <f t="shared" si="1"/>
        <v>20</v>
      </c>
      <c r="R3" s="27">
        <f t="shared" si="1"/>
        <v>19</v>
      </c>
    </row>
    <row r="4" spans="1:18">
      <c r="A4" s="31" t="s">
        <v>27</v>
      </c>
      <c r="B4" s="27">
        <v>19</v>
      </c>
      <c r="C4" s="27">
        <f t="shared" ref="C4:R4" si="2">$B4+C$1</f>
        <v>34</v>
      </c>
      <c r="D4" s="27">
        <f t="shared" si="2"/>
        <v>33</v>
      </c>
      <c r="E4" s="27">
        <f t="shared" si="2"/>
        <v>32</v>
      </c>
      <c r="F4" s="27">
        <f t="shared" si="2"/>
        <v>31</v>
      </c>
      <c r="G4" s="27">
        <f t="shared" si="2"/>
        <v>30</v>
      </c>
      <c r="H4" s="27">
        <f t="shared" si="2"/>
        <v>29</v>
      </c>
      <c r="I4" s="27">
        <f t="shared" si="2"/>
        <v>28</v>
      </c>
      <c r="J4" s="27">
        <f t="shared" si="2"/>
        <v>27</v>
      </c>
      <c r="K4" s="27">
        <f t="shared" si="2"/>
        <v>26</v>
      </c>
      <c r="L4" s="27">
        <f t="shared" si="2"/>
        <v>25</v>
      </c>
      <c r="M4" s="27">
        <f t="shared" si="2"/>
        <v>24</v>
      </c>
      <c r="N4" s="27">
        <f t="shared" si="2"/>
        <v>23</v>
      </c>
      <c r="O4" s="27">
        <f t="shared" si="2"/>
        <v>22</v>
      </c>
      <c r="P4" s="27">
        <f t="shared" si="2"/>
        <v>21</v>
      </c>
      <c r="Q4" s="27">
        <f t="shared" si="2"/>
        <v>20</v>
      </c>
      <c r="R4" s="27">
        <f t="shared" si="2"/>
        <v>19</v>
      </c>
    </row>
    <row r="5" spans="1:18">
      <c r="A5" s="30" t="s">
        <v>51</v>
      </c>
      <c r="B5" s="27">
        <v>18</v>
      </c>
      <c r="C5" s="27">
        <f t="shared" ref="C5:R5" si="3">$B5+C$1</f>
        <v>33</v>
      </c>
      <c r="D5" s="27">
        <f t="shared" si="3"/>
        <v>32</v>
      </c>
      <c r="E5" s="27">
        <f t="shared" si="3"/>
        <v>31</v>
      </c>
      <c r="F5" s="27">
        <f t="shared" si="3"/>
        <v>30</v>
      </c>
      <c r="G5" s="27">
        <f t="shared" si="3"/>
        <v>29</v>
      </c>
      <c r="H5" s="27">
        <f t="shared" si="3"/>
        <v>28</v>
      </c>
      <c r="I5" s="27">
        <f t="shared" si="3"/>
        <v>27</v>
      </c>
      <c r="J5" s="27">
        <f t="shared" si="3"/>
        <v>26</v>
      </c>
      <c r="K5" s="27">
        <f t="shared" si="3"/>
        <v>25</v>
      </c>
      <c r="L5" s="27">
        <f t="shared" si="3"/>
        <v>24</v>
      </c>
      <c r="M5" s="27">
        <f t="shared" si="3"/>
        <v>23</v>
      </c>
      <c r="N5" s="27">
        <f t="shared" si="3"/>
        <v>22</v>
      </c>
      <c r="O5" s="27">
        <f t="shared" si="3"/>
        <v>21</v>
      </c>
      <c r="P5" s="27">
        <f t="shared" si="3"/>
        <v>20</v>
      </c>
      <c r="Q5" s="27">
        <f t="shared" si="3"/>
        <v>19</v>
      </c>
      <c r="R5" s="27">
        <f t="shared" si="3"/>
        <v>18</v>
      </c>
    </row>
    <row r="6" spans="1:18">
      <c r="A6" s="31" t="s">
        <v>23</v>
      </c>
      <c r="B6" s="27">
        <v>18</v>
      </c>
      <c r="C6" s="27">
        <f t="shared" ref="C6:R6" si="4">$B6+C$1</f>
        <v>33</v>
      </c>
      <c r="D6" s="27">
        <f t="shared" si="4"/>
        <v>32</v>
      </c>
      <c r="E6" s="27">
        <f t="shared" si="4"/>
        <v>31</v>
      </c>
      <c r="F6" s="27">
        <f t="shared" si="4"/>
        <v>30</v>
      </c>
      <c r="G6" s="27">
        <f t="shared" si="4"/>
        <v>29</v>
      </c>
      <c r="H6" s="27">
        <f t="shared" si="4"/>
        <v>28</v>
      </c>
      <c r="I6" s="27">
        <f t="shared" si="4"/>
        <v>27</v>
      </c>
      <c r="J6" s="27">
        <f t="shared" si="4"/>
        <v>26</v>
      </c>
      <c r="K6" s="27">
        <f t="shared" si="4"/>
        <v>25</v>
      </c>
      <c r="L6" s="27">
        <f t="shared" si="4"/>
        <v>24</v>
      </c>
      <c r="M6" s="27">
        <f t="shared" si="4"/>
        <v>23</v>
      </c>
      <c r="N6" s="27">
        <f t="shared" si="4"/>
        <v>22</v>
      </c>
      <c r="O6" s="27">
        <f t="shared" si="4"/>
        <v>21</v>
      </c>
      <c r="P6" s="27">
        <f t="shared" si="4"/>
        <v>20</v>
      </c>
      <c r="Q6" s="27">
        <f t="shared" si="4"/>
        <v>19</v>
      </c>
      <c r="R6" s="27">
        <f t="shared" si="4"/>
        <v>18</v>
      </c>
    </row>
    <row r="7" spans="1:18">
      <c r="A7" s="30" t="s">
        <v>31</v>
      </c>
      <c r="B7" s="27">
        <v>16</v>
      </c>
      <c r="C7" s="27">
        <f t="shared" ref="C7:R7" si="5">$B7+C$1</f>
        <v>31</v>
      </c>
      <c r="D7" s="27">
        <f t="shared" si="5"/>
        <v>30</v>
      </c>
      <c r="E7" s="27">
        <f t="shared" si="5"/>
        <v>29</v>
      </c>
      <c r="F7" s="27">
        <f t="shared" si="5"/>
        <v>28</v>
      </c>
      <c r="G7" s="27">
        <f t="shared" si="5"/>
        <v>27</v>
      </c>
      <c r="H7" s="27">
        <f t="shared" si="5"/>
        <v>26</v>
      </c>
      <c r="I7" s="27">
        <f t="shared" si="5"/>
        <v>25</v>
      </c>
      <c r="J7" s="27">
        <f t="shared" si="5"/>
        <v>24</v>
      </c>
      <c r="K7" s="27">
        <f t="shared" si="5"/>
        <v>23</v>
      </c>
      <c r="L7" s="27">
        <f t="shared" si="5"/>
        <v>22</v>
      </c>
      <c r="M7" s="27">
        <f t="shared" si="5"/>
        <v>21</v>
      </c>
      <c r="N7" s="27">
        <f t="shared" si="5"/>
        <v>20</v>
      </c>
      <c r="O7" s="27">
        <f t="shared" si="5"/>
        <v>19</v>
      </c>
      <c r="P7" s="27">
        <f t="shared" si="5"/>
        <v>18</v>
      </c>
      <c r="Q7" s="27">
        <f t="shared" si="5"/>
        <v>17</v>
      </c>
      <c r="R7" s="27">
        <f t="shared" si="5"/>
        <v>16</v>
      </c>
    </row>
    <row r="8" spans="1:18">
      <c r="A8" s="31" t="s">
        <v>43</v>
      </c>
      <c r="B8" s="27">
        <v>15</v>
      </c>
      <c r="C8" s="27">
        <f t="shared" ref="C8:R8" si="6">$B8+C$1</f>
        <v>30</v>
      </c>
      <c r="D8" s="27">
        <f t="shared" si="6"/>
        <v>29</v>
      </c>
      <c r="E8" s="27">
        <f t="shared" si="6"/>
        <v>28</v>
      </c>
      <c r="F8" s="27">
        <f t="shared" si="6"/>
        <v>27</v>
      </c>
      <c r="G8" s="27">
        <f t="shared" si="6"/>
        <v>26</v>
      </c>
      <c r="H8" s="27">
        <f t="shared" si="6"/>
        <v>25</v>
      </c>
      <c r="I8" s="27">
        <f t="shared" si="6"/>
        <v>24</v>
      </c>
      <c r="J8" s="27">
        <f t="shared" si="6"/>
        <v>23</v>
      </c>
      <c r="K8" s="27">
        <f t="shared" si="6"/>
        <v>22</v>
      </c>
      <c r="L8" s="27">
        <f t="shared" si="6"/>
        <v>21</v>
      </c>
      <c r="M8" s="27">
        <f t="shared" si="6"/>
        <v>20</v>
      </c>
      <c r="N8" s="27">
        <f t="shared" si="6"/>
        <v>19</v>
      </c>
      <c r="O8" s="27">
        <f t="shared" si="6"/>
        <v>18</v>
      </c>
      <c r="P8" s="27">
        <f t="shared" si="6"/>
        <v>17</v>
      </c>
      <c r="Q8" s="27">
        <f t="shared" si="6"/>
        <v>16</v>
      </c>
      <c r="R8" s="27">
        <f t="shared" si="6"/>
        <v>15</v>
      </c>
    </row>
    <row r="9" spans="1:18">
      <c r="A9" s="30" t="s">
        <v>19</v>
      </c>
      <c r="B9" s="27">
        <v>14</v>
      </c>
      <c r="C9" s="27">
        <f t="shared" ref="C9:R9" si="7">$B9+C$1</f>
        <v>29</v>
      </c>
      <c r="D9" s="27">
        <f t="shared" si="7"/>
        <v>28</v>
      </c>
      <c r="E9" s="27">
        <f t="shared" si="7"/>
        <v>27</v>
      </c>
      <c r="F9" s="27">
        <f t="shared" si="7"/>
        <v>26</v>
      </c>
      <c r="G9" s="27">
        <f t="shared" si="7"/>
        <v>25</v>
      </c>
      <c r="H9" s="27">
        <f t="shared" si="7"/>
        <v>24</v>
      </c>
      <c r="I9" s="27">
        <f t="shared" si="7"/>
        <v>23</v>
      </c>
      <c r="J9" s="27">
        <f t="shared" si="7"/>
        <v>22</v>
      </c>
      <c r="K9" s="27">
        <f t="shared" si="7"/>
        <v>21</v>
      </c>
      <c r="L9" s="27">
        <f t="shared" si="7"/>
        <v>20</v>
      </c>
      <c r="M9" s="27">
        <f t="shared" si="7"/>
        <v>19</v>
      </c>
      <c r="N9" s="27">
        <f t="shared" si="7"/>
        <v>18</v>
      </c>
      <c r="O9" s="27">
        <f t="shared" si="7"/>
        <v>17</v>
      </c>
      <c r="P9" s="27">
        <f t="shared" si="7"/>
        <v>16</v>
      </c>
      <c r="Q9" s="27">
        <f t="shared" si="7"/>
        <v>15</v>
      </c>
      <c r="R9" s="27">
        <f t="shared" si="7"/>
        <v>14</v>
      </c>
    </row>
    <row r="10" spans="1:18">
      <c r="A10" s="31" t="s">
        <v>15</v>
      </c>
      <c r="B10" s="27">
        <v>13</v>
      </c>
      <c r="C10" s="27">
        <f t="shared" ref="C10:R10" si="8">$B10+C$1</f>
        <v>28</v>
      </c>
      <c r="D10" s="27">
        <f t="shared" si="8"/>
        <v>27</v>
      </c>
      <c r="E10" s="27">
        <f t="shared" si="8"/>
        <v>26</v>
      </c>
      <c r="F10" s="27">
        <f t="shared" si="8"/>
        <v>25</v>
      </c>
      <c r="G10" s="27">
        <f t="shared" si="8"/>
        <v>24</v>
      </c>
      <c r="H10" s="27">
        <f t="shared" si="8"/>
        <v>23</v>
      </c>
      <c r="I10" s="27">
        <f t="shared" si="8"/>
        <v>22</v>
      </c>
      <c r="J10" s="27">
        <f t="shared" si="8"/>
        <v>21</v>
      </c>
      <c r="K10" s="27">
        <f t="shared" si="8"/>
        <v>20</v>
      </c>
      <c r="L10" s="27">
        <f t="shared" si="8"/>
        <v>19</v>
      </c>
      <c r="M10" s="27">
        <f t="shared" si="8"/>
        <v>18</v>
      </c>
      <c r="N10" s="27">
        <f t="shared" si="8"/>
        <v>17</v>
      </c>
      <c r="O10" s="27">
        <f t="shared" si="8"/>
        <v>16</v>
      </c>
      <c r="P10" s="27">
        <f t="shared" si="8"/>
        <v>15</v>
      </c>
      <c r="Q10" s="27">
        <f t="shared" si="8"/>
        <v>14</v>
      </c>
      <c r="R10" s="27">
        <f t="shared" si="8"/>
        <v>13</v>
      </c>
    </row>
    <row r="11" spans="1:18">
      <c r="A11" s="32" t="s">
        <v>35</v>
      </c>
      <c r="B11" s="27">
        <v>9</v>
      </c>
      <c r="C11" s="27">
        <f t="shared" ref="C11:R11" si="9">$B11+C$1</f>
        <v>24</v>
      </c>
      <c r="D11" s="27">
        <f t="shared" si="9"/>
        <v>23</v>
      </c>
      <c r="E11" s="27">
        <f t="shared" si="9"/>
        <v>22</v>
      </c>
      <c r="F11" s="27">
        <f t="shared" si="9"/>
        <v>21</v>
      </c>
      <c r="G11" s="27">
        <f t="shared" si="9"/>
        <v>20</v>
      </c>
      <c r="H11" s="27">
        <f t="shared" si="9"/>
        <v>19</v>
      </c>
      <c r="I11" s="27">
        <f t="shared" si="9"/>
        <v>18</v>
      </c>
      <c r="J11" s="27">
        <f t="shared" si="9"/>
        <v>17</v>
      </c>
      <c r="K11" s="27">
        <f t="shared" si="9"/>
        <v>16</v>
      </c>
      <c r="L11" s="27">
        <f t="shared" si="9"/>
        <v>15</v>
      </c>
      <c r="M11" s="27">
        <f t="shared" si="9"/>
        <v>14</v>
      </c>
      <c r="N11" s="27">
        <f t="shared" si="9"/>
        <v>13</v>
      </c>
      <c r="O11" s="27">
        <f t="shared" si="9"/>
        <v>12</v>
      </c>
      <c r="P11" s="27">
        <f t="shared" si="9"/>
        <v>11</v>
      </c>
      <c r="Q11" s="27">
        <f t="shared" si="9"/>
        <v>10</v>
      </c>
      <c r="R11" s="27">
        <f t="shared" si="9"/>
        <v>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Z1000"/>
  <sheetViews>
    <sheetView workbookViewId="0">
      <selection sqref="A1:S33"/>
    </sheetView>
  </sheetViews>
  <sheetFormatPr defaultColWidth="14.42578125" defaultRowHeight="15" customHeight="1"/>
  <cols>
    <col min="1" max="1" width="24.140625" bestFit="1" customWidth="1"/>
    <col min="2" max="2" width="5.28515625" bestFit="1" customWidth="1"/>
    <col min="3" max="3" width="4.140625" bestFit="1" customWidth="1"/>
    <col min="4" max="4" width="4.28515625" bestFit="1" customWidth="1"/>
    <col min="5" max="5" width="6.5703125" bestFit="1" customWidth="1"/>
    <col min="6" max="6" width="5.42578125" bestFit="1" customWidth="1"/>
    <col min="7" max="7" width="5.7109375" bestFit="1" customWidth="1"/>
    <col min="8" max="8" width="9.7109375" bestFit="1" customWidth="1"/>
    <col min="9" max="9" width="8.5703125" bestFit="1" customWidth="1"/>
    <col min="10" max="10" width="7.7109375" bestFit="1" customWidth="1"/>
    <col min="11" max="11" width="7.140625" bestFit="1" customWidth="1"/>
    <col min="12" max="12" width="7.5703125" bestFit="1" customWidth="1"/>
    <col min="13" max="13" width="7.42578125" bestFit="1" customWidth="1"/>
    <col min="14" max="14" width="8" bestFit="1" customWidth="1"/>
    <col min="15" max="15" width="11.85546875" bestFit="1" customWidth="1"/>
    <col min="16" max="16" width="6.7109375" bestFit="1" customWidth="1"/>
    <col min="17" max="17" width="8.140625" bestFit="1" customWidth="1"/>
    <col min="18" max="18" width="11.28515625" bestFit="1" customWidth="1"/>
    <col min="19" max="19" width="60.5703125" bestFit="1" customWidth="1"/>
    <col min="20" max="20" width="8.140625" bestFit="1" customWidth="1"/>
    <col min="21" max="21" width="24.140625" customWidth="1"/>
    <col min="22" max="22" width="3" customWidth="1"/>
    <col min="23" max="23" width="6.5703125" customWidth="1"/>
    <col min="24" max="24" width="6" customWidth="1"/>
    <col min="25" max="26" width="4" customWidth="1"/>
    <col min="27" max="27" width="4.7109375" customWidth="1"/>
    <col min="28" max="28" width="5.140625" customWidth="1"/>
    <col min="29" max="30" width="4.140625" customWidth="1"/>
    <col min="31" max="31" width="5.5703125" customWidth="1"/>
    <col min="32" max="34" width="5.42578125" customWidth="1"/>
    <col min="35" max="52" width="4.85546875" customWidth="1"/>
  </cols>
  <sheetData>
    <row r="1" spans="1:32">
      <c r="A1" s="27" t="s">
        <v>74</v>
      </c>
      <c r="B1" t="s">
        <v>94</v>
      </c>
      <c r="C1" t="s">
        <v>95</v>
      </c>
      <c r="D1" s="33" t="s">
        <v>281</v>
      </c>
      <c r="E1" s="33" t="s">
        <v>282</v>
      </c>
      <c r="F1" s="33" t="s">
        <v>97</v>
      </c>
      <c r="G1" s="33" t="s">
        <v>98</v>
      </c>
      <c r="H1" s="33" t="s">
        <v>283</v>
      </c>
      <c r="I1" s="33" t="s">
        <v>284</v>
      </c>
      <c r="J1" s="33" t="s">
        <v>285</v>
      </c>
      <c r="K1" s="33" t="s">
        <v>286</v>
      </c>
      <c r="L1" s="33" t="s">
        <v>287</v>
      </c>
      <c r="M1" t="s">
        <v>288</v>
      </c>
      <c r="N1" t="s">
        <v>289</v>
      </c>
      <c r="O1" t="s">
        <v>290</v>
      </c>
      <c r="P1" t="s">
        <v>291</v>
      </c>
      <c r="Q1" t="s">
        <v>292</v>
      </c>
      <c r="R1" t="s">
        <v>302</v>
      </c>
      <c r="S1" t="s">
        <v>93</v>
      </c>
    </row>
    <row r="2" spans="1:32">
      <c r="A2" s="27" t="s">
        <v>21</v>
      </c>
      <c r="B2">
        <v>1</v>
      </c>
      <c r="C2">
        <v>0</v>
      </c>
      <c r="D2">
        <v>0</v>
      </c>
      <c r="E2">
        <v>1</v>
      </c>
      <c r="F2">
        <v>20</v>
      </c>
      <c r="G2">
        <v>17</v>
      </c>
      <c r="H2">
        <v>3</v>
      </c>
      <c r="I2" s="25" t="s">
        <v>294</v>
      </c>
      <c r="J2" s="25" t="s">
        <v>295</v>
      </c>
      <c r="K2" s="25" t="s">
        <v>295</v>
      </c>
      <c r="L2">
        <v>0</v>
      </c>
      <c r="M2" t="s">
        <v>294</v>
      </c>
      <c r="N2">
        <v>1</v>
      </c>
      <c r="O2" t="s">
        <v>295</v>
      </c>
      <c r="P2" t="s">
        <v>296</v>
      </c>
      <c r="Q2" t="s">
        <v>294</v>
      </c>
      <c r="R2" t="s">
        <v>280</v>
      </c>
      <c r="S2" t="s">
        <v>293</v>
      </c>
      <c r="U2" s="27" t="s">
        <v>93</v>
      </c>
      <c r="V2" s="27" t="s">
        <v>94</v>
      </c>
      <c r="W2" s="27" t="s">
        <v>95</v>
      </c>
      <c r="X2" s="33" t="s">
        <v>96</v>
      </c>
      <c r="Y2" s="33" t="s">
        <v>97</v>
      </c>
      <c r="Z2" s="33" t="s">
        <v>98</v>
      </c>
      <c r="AA2" s="33" t="s">
        <v>99</v>
      </c>
      <c r="AB2" s="33" t="s">
        <v>100</v>
      </c>
      <c r="AC2" s="33" t="s">
        <v>101</v>
      </c>
      <c r="AD2" s="33" t="s">
        <v>102</v>
      </c>
      <c r="AE2" s="33" t="s">
        <v>103</v>
      </c>
      <c r="AF2" s="33" t="s">
        <v>104</v>
      </c>
    </row>
    <row r="3" spans="1:32">
      <c r="A3" s="27" t="s">
        <v>34</v>
      </c>
      <c r="B3">
        <v>1</v>
      </c>
      <c r="C3">
        <v>0</v>
      </c>
      <c r="D3">
        <v>0</v>
      </c>
      <c r="E3">
        <v>1</v>
      </c>
      <c r="F3">
        <v>16</v>
      </c>
      <c r="G3">
        <v>10</v>
      </c>
      <c r="H3">
        <v>6</v>
      </c>
      <c r="I3" s="25" t="s">
        <v>295</v>
      </c>
      <c r="J3" s="25" t="s">
        <v>294</v>
      </c>
      <c r="K3" s="25" t="s">
        <v>295</v>
      </c>
      <c r="L3">
        <v>0</v>
      </c>
      <c r="M3" t="s">
        <v>294</v>
      </c>
      <c r="N3">
        <v>1</v>
      </c>
      <c r="O3" t="s">
        <v>295</v>
      </c>
      <c r="P3" t="s">
        <v>296</v>
      </c>
      <c r="Q3" t="s">
        <v>294</v>
      </c>
      <c r="R3" t="s">
        <v>280</v>
      </c>
      <c r="S3" t="s">
        <v>297</v>
      </c>
    </row>
    <row r="4" spans="1:32">
      <c r="A4" s="27" t="s">
        <v>52</v>
      </c>
      <c r="B4">
        <v>1</v>
      </c>
      <c r="C4">
        <v>0</v>
      </c>
      <c r="D4">
        <v>0</v>
      </c>
      <c r="E4">
        <v>1</v>
      </c>
      <c r="F4">
        <v>34</v>
      </c>
      <c r="G4">
        <v>28</v>
      </c>
      <c r="H4">
        <v>6</v>
      </c>
      <c r="I4" s="25" t="s">
        <v>294</v>
      </c>
      <c r="J4" s="25" t="s">
        <v>295</v>
      </c>
      <c r="K4" s="25" t="s">
        <v>295</v>
      </c>
      <c r="L4">
        <v>0</v>
      </c>
      <c r="M4" t="s">
        <v>295</v>
      </c>
      <c r="N4">
        <v>0</v>
      </c>
      <c r="O4" t="s">
        <v>294</v>
      </c>
      <c r="P4" t="s">
        <v>296</v>
      </c>
      <c r="Q4" t="s">
        <v>294</v>
      </c>
      <c r="R4" t="s">
        <v>280</v>
      </c>
      <c r="S4" t="s">
        <v>298</v>
      </c>
    </row>
    <row r="5" spans="1:32">
      <c r="A5" s="27" t="s">
        <v>28</v>
      </c>
      <c r="B5">
        <v>0</v>
      </c>
      <c r="C5">
        <v>0</v>
      </c>
      <c r="D5">
        <v>0</v>
      </c>
      <c r="E5">
        <v>0</v>
      </c>
      <c r="F5">
        <v>7</v>
      </c>
      <c r="G5">
        <v>6</v>
      </c>
      <c r="H5">
        <v>1</v>
      </c>
      <c r="I5" s="25" t="s">
        <v>295</v>
      </c>
      <c r="J5" s="25" t="s">
        <v>295</v>
      </c>
      <c r="K5" s="25" t="s">
        <v>295</v>
      </c>
      <c r="L5">
        <v>0</v>
      </c>
      <c r="M5" t="s">
        <v>295</v>
      </c>
      <c r="N5">
        <v>0</v>
      </c>
      <c r="O5" t="s">
        <v>295</v>
      </c>
      <c r="P5" t="s">
        <v>300</v>
      </c>
      <c r="Q5" t="s">
        <v>301</v>
      </c>
      <c r="R5" t="s">
        <v>280</v>
      </c>
      <c r="S5" t="s">
        <v>299</v>
      </c>
    </row>
    <row r="6" spans="1:32">
      <c r="A6" t="s">
        <v>33</v>
      </c>
      <c r="B6">
        <v>1</v>
      </c>
      <c r="C6">
        <v>0</v>
      </c>
      <c r="D6">
        <v>0</v>
      </c>
      <c r="E6">
        <v>1</v>
      </c>
      <c r="F6">
        <v>18</v>
      </c>
      <c r="G6">
        <v>10</v>
      </c>
      <c r="H6">
        <v>8</v>
      </c>
      <c r="I6" t="s">
        <v>295</v>
      </c>
      <c r="J6" t="s">
        <v>294</v>
      </c>
      <c r="K6" t="s">
        <v>295</v>
      </c>
      <c r="L6">
        <v>0</v>
      </c>
      <c r="M6" t="s">
        <v>295</v>
      </c>
      <c r="N6">
        <v>0</v>
      </c>
      <c r="O6" t="s">
        <v>294</v>
      </c>
      <c r="P6" t="s">
        <v>296</v>
      </c>
      <c r="Q6" t="s">
        <v>294</v>
      </c>
      <c r="R6" t="s">
        <v>304</v>
      </c>
      <c r="S6" t="s">
        <v>303</v>
      </c>
      <c r="U6" s="27"/>
      <c r="V6" s="27"/>
      <c r="W6" s="27"/>
      <c r="X6" s="33"/>
      <c r="Y6" s="33"/>
      <c r="Z6" s="33"/>
      <c r="AA6" s="33"/>
      <c r="AB6" s="33"/>
      <c r="AC6" s="33"/>
      <c r="AD6" s="33"/>
      <c r="AE6" s="33"/>
      <c r="AF6" s="33"/>
    </row>
    <row r="7" spans="1:32">
      <c r="A7" t="s">
        <v>40</v>
      </c>
      <c r="B7">
        <v>0</v>
      </c>
      <c r="C7">
        <v>1</v>
      </c>
      <c r="D7">
        <v>0</v>
      </c>
      <c r="E7">
        <v>0</v>
      </c>
      <c r="F7">
        <v>20</v>
      </c>
      <c r="G7">
        <v>27</v>
      </c>
      <c r="H7">
        <v>-7</v>
      </c>
      <c r="I7" t="s">
        <v>295</v>
      </c>
      <c r="J7" t="s">
        <v>306</v>
      </c>
      <c r="K7" t="s">
        <v>295</v>
      </c>
      <c r="L7">
        <v>0</v>
      </c>
      <c r="M7" t="s">
        <v>306</v>
      </c>
      <c r="N7">
        <v>0</v>
      </c>
      <c r="O7" t="s">
        <v>295</v>
      </c>
      <c r="P7" t="s">
        <v>307</v>
      </c>
      <c r="Q7" t="s">
        <v>306</v>
      </c>
      <c r="R7" t="s">
        <v>304</v>
      </c>
      <c r="S7" t="s">
        <v>305</v>
      </c>
      <c r="U7" s="27"/>
      <c r="V7" s="27"/>
      <c r="W7" s="27"/>
      <c r="X7" s="33"/>
      <c r="Y7" s="33"/>
      <c r="Z7" s="33"/>
      <c r="AA7" s="33"/>
      <c r="AB7" s="33"/>
      <c r="AC7" s="33"/>
      <c r="AD7" s="33"/>
      <c r="AE7" s="33"/>
      <c r="AF7" s="33"/>
    </row>
    <row r="8" spans="1:32">
      <c r="A8" t="s">
        <v>24</v>
      </c>
      <c r="B8">
        <v>0</v>
      </c>
      <c r="C8">
        <v>1</v>
      </c>
      <c r="D8">
        <v>0</v>
      </c>
      <c r="E8">
        <v>0</v>
      </c>
      <c r="F8">
        <v>10</v>
      </c>
      <c r="G8">
        <v>16</v>
      </c>
      <c r="H8">
        <v>-6</v>
      </c>
      <c r="I8" t="s">
        <v>306</v>
      </c>
      <c r="J8" t="s">
        <v>295</v>
      </c>
      <c r="K8" t="s">
        <v>295</v>
      </c>
      <c r="L8">
        <v>0</v>
      </c>
      <c r="M8" t="s">
        <v>306</v>
      </c>
      <c r="N8">
        <v>0</v>
      </c>
      <c r="O8" t="s">
        <v>295</v>
      </c>
      <c r="P8" t="s">
        <v>307</v>
      </c>
      <c r="Q8" t="s">
        <v>306</v>
      </c>
      <c r="R8" t="s">
        <v>304</v>
      </c>
      <c r="S8" t="s">
        <v>308</v>
      </c>
      <c r="U8" s="27"/>
      <c r="X8" s="33"/>
      <c r="Y8" s="33"/>
      <c r="Z8" s="33"/>
      <c r="AA8" s="33"/>
      <c r="AB8" s="33"/>
      <c r="AC8" s="33"/>
      <c r="AD8" s="33"/>
      <c r="AE8" s="33"/>
      <c r="AF8" s="33"/>
    </row>
    <row r="9" spans="1:32">
      <c r="A9" t="s">
        <v>30</v>
      </c>
      <c r="B9">
        <v>0</v>
      </c>
      <c r="C9">
        <v>1</v>
      </c>
      <c r="D9">
        <v>0</v>
      </c>
      <c r="E9">
        <v>0</v>
      </c>
      <c r="F9">
        <v>17</v>
      </c>
      <c r="G9">
        <v>33</v>
      </c>
      <c r="H9">
        <v>-16</v>
      </c>
      <c r="I9" t="s">
        <v>306</v>
      </c>
      <c r="J9" t="s">
        <v>295</v>
      </c>
      <c r="K9" t="s">
        <v>295</v>
      </c>
      <c r="L9">
        <v>0</v>
      </c>
      <c r="M9" t="s">
        <v>295</v>
      </c>
      <c r="N9">
        <v>0</v>
      </c>
      <c r="O9" t="s">
        <v>306</v>
      </c>
      <c r="P9" t="s">
        <v>307</v>
      </c>
      <c r="Q9" t="s">
        <v>306</v>
      </c>
      <c r="R9" t="s">
        <v>304</v>
      </c>
      <c r="S9" t="s">
        <v>309</v>
      </c>
      <c r="U9" s="27"/>
      <c r="V9" s="27"/>
      <c r="W9" s="27"/>
      <c r="X9" s="33"/>
      <c r="Y9" s="33"/>
      <c r="Z9" s="33"/>
      <c r="AA9" s="33"/>
      <c r="AB9" s="33"/>
      <c r="AC9" s="33"/>
      <c r="AD9" s="33"/>
      <c r="AE9" s="33"/>
      <c r="AF9" s="33"/>
    </row>
    <row r="10" spans="1:32">
      <c r="A10" t="s">
        <v>26</v>
      </c>
      <c r="B10">
        <v>1</v>
      </c>
      <c r="C10">
        <v>0</v>
      </c>
      <c r="D10">
        <v>0</v>
      </c>
      <c r="E10">
        <v>1</v>
      </c>
      <c r="F10">
        <v>29</v>
      </c>
      <c r="G10">
        <v>27</v>
      </c>
      <c r="H10">
        <v>2</v>
      </c>
      <c r="I10" t="s">
        <v>295</v>
      </c>
      <c r="J10" t="s">
        <v>294</v>
      </c>
      <c r="K10" t="s">
        <v>294</v>
      </c>
      <c r="L10">
        <v>1</v>
      </c>
      <c r="M10" t="s">
        <v>294</v>
      </c>
      <c r="N10">
        <v>1</v>
      </c>
      <c r="O10" t="s">
        <v>295</v>
      </c>
      <c r="P10" t="s">
        <v>296</v>
      </c>
      <c r="Q10" t="s">
        <v>294</v>
      </c>
      <c r="R10" t="s">
        <v>311</v>
      </c>
      <c r="S10" t="s">
        <v>310</v>
      </c>
      <c r="U10" s="27"/>
      <c r="V10" s="27"/>
      <c r="W10" s="27"/>
      <c r="X10" s="33"/>
      <c r="Y10" s="33"/>
      <c r="Z10" s="33"/>
      <c r="AA10" s="33"/>
      <c r="AB10" s="33"/>
      <c r="AC10" s="33"/>
      <c r="AD10" s="33"/>
      <c r="AE10" s="33"/>
      <c r="AF10" s="33"/>
    </row>
    <row r="11" spans="1:32">
      <c r="A11" t="s">
        <v>44</v>
      </c>
      <c r="B11">
        <v>0</v>
      </c>
      <c r="C11">
        <v>1</v>
      </c>
      <c r="D11">
        <v>0</v>
      </c>
      <c r="E11">
        <v>0</v>
      </c>
      <c r="F11">
        <v>17</v>
      </c>
      <c r="G11">
        <v>20</v>
      </c>
      <c r="H11">
        <v>-3</v>
      </c>
      <c r="I11" t="s">
        <v>295</v>
      </c>
      <c r="J11" t="s">
        <v>306</v>
      </c>
      <c r="K11" t="s">
        <v>295</v>
      </c>
      <c r="L11">
        <v>0</v>
      </c>
      <c r="M11" t="s">
        <v>306</v>
      </c>
      <c r="N11">
        <v>0</v>
      </c>
      <c r="O11" t="s">
        <v>295</v>
      </c>
      <c r="P11" t="s">
        <v>307</v>
      </c>
      <c r="Q11" t="s">
        <v>306</v>
      </c>
      <c r="R11" t="s">
        <v>311</v>
      </c>
      <c r="S11" t="s">
        <v>312</v>
      </c>
      <c r="U11" s="27"/>
      <c r="V11" s="27"/>
      <c r="W11" s="27"/>
      <c r="X11" s="33"/>
      <c r="Y11" s="33"/>
      <c r="Z11" s="33"/>
      <c r="AA11" s="33"/>
      <c r="AB11" s="33"/>
      <c r="AC11" s="33"/>
      <c r="AD11" s="33"/>
      <c r="AE11" s="33"/>
      <c r="AF11" s="33"/>
    </row>
    <row r="12" spans="1:32">
      <c r="A12" t="s">
        <v>18</v>
      </c>
      <c r="B12">
        <v>0</v>
      </c>
      <c r="C12">
        <v>1</v>
      </c>
      <c r="D12">
        <v>0</v>
      </c>
      <c r="E12">
        <v>0</v>
      </c>
      <c r="F12">
        <v>27</v>
      </c>
      <c r="G12">
        <v>29</v>
      </c>
      <c r="H12">
        <v>-2</v>
      </c>
      <c r="I12" t="s">
        <v>306</v>
      </c>
      <c r="J12" t="s">
        <v>295</v>
      </c>
      <c r="K12" t="s">
        <v>306</v>
      </c>
      <c r="L12">
        <v>0</v>
      </c>
      <c r="M12" t="s">
        <v>306</v>
      </c>
      <c r="N12">
        <v>0</v>
      </c>
      <c r="O12" t="s">
        <v>295</v>
      </c>
      <c r="P12" t="s">
        <v>307</v>
      </c>
      <c r="Q12" t="s">
        <v>306</v>
      </c>
      <c r="R12" t="s">
        <v>311</v>
      </c>
      <c r="S12" t="s">
        <v>313</v>
      </c>
      <c r="U12" s="27"/>
      <c r="V12" s="27"/>
      <c r="W12" s="27"/>
      <c r="X12" s="33"/>
      <c r="Y12" s="33"/>
      <c r="Z12" s="33"/>
      <c r="AA12" s="33"/>
      <c r="AB12" s="33"/>
      <c r="AC12" s="33"/>
      <c r="AD12" s="33"/>
      <c r="AE12" s="33"/>
      <c r="AF12" s="33"/>
    </row>
    <row r="13" spans="1:32">
      <c r="A13" t="s">
        <v>37</v>
      </c>
      <c r="B13">
        <v>0</v>
      </c>
      <c r="C13">
        <v>1</v>
      </c>
      <c r="D13">
        <v>0</v>
      </c>
      <c r="E13">
        <v>0</v>
      </c>
      <c r="F13">
        <v>17</v>
      </c>
      <c r="G13">
        <v>24</v>
      </c>
      <c r="H13">
        <v>-7</v>
      </c>
      <c r="I13" t="s">
        <v>295</v>
      </c>
      <c r="J13" t="s">
        <v>306</v>
      </c>
      <c r="K13" t="s">
        <v>295</v>
      </c>
      <c r="L13">
        <v>0</v>
      </c>
      <c r="M13" t="s">
        <v>295</v>
      </c>
      <c r="N13">
        <v>0</v>
      </c>
      <c r="O13" t="s">
        <v>306</v>
      </c>
      <c r="P13" t="s">
        <v>307</v>
      </c>
      <c r="Q13" t="s">
        <v>306</v>
      </c>
      <c r="R13" t="s">
        <v>311</v>
      </c>
      <c r="S13" t="s">
        <v>314</v>
      </c>
      <c r="U13" s="27"/>
      <c r="X13" s="33"/>
      <c r="Y13" s="33"/>
      <c r="Z13" s="33"/>
      <c r="AA13" s="33"/>
      <c r="AB13" s="33"/>
      <c r="AC13" s="33"/>
      <c r="AD13" s="33"/>
      <c r="AE13" s="33"/>
      <c r="AF13" s="33"/>
    </row>
    <row r="14" spans="1:32">
      <c r="A14" t="s">
        <v>48</v>
      </c>
      <c r="B14">
        <v>1</v>
      </c>
      <c r="C14">
        <v>0</v>
      </c>
      <c r="D14">
        <v>0</v>
      </c>
      <c r="E14">
        <v>1</v>
      </c>
      <c r="F14">
        <v>22</v>
      </c>
      <c r="G14">
        <v>10</v>
      </c>
      <c r="H14">
        <v>12</v>
      </c>
      <c r="I14" t="s">
        <v>294</v>
      </c>
      <c r="J14" t="s">
        <v>295</v>
      </c>
      <c r="K14" t="s">
        <v>294</v>
      </c>
      <c r="L14">
        <v>1</v>
      </c>
      <c r="M14" t="s">
        <v>294</v>
      </c>
      <c r="N14">
        <v>1</v>
      </c>
      <c r="O14" t="s">
        <v>295</v>
      </c>
      <c r="P14" t="s">
        <v>296</v>
      </c>
      <c r="Q14" t="s">
        <v>294</v>
      </c>
      <c r="R14" t="s">
        <v>316</v>
      </c>
      <c r="S14" t="s">
        <v>315</v>
      </c>
      <c r="U14" s="27"/>
      <c r="V14" s="27"/>
      <c r="W14" s="27"/>
      <c r="X14" s="33"/>
      <c r="Y14" s="33"/>
      <c r="Z14" s="33"/>
      <c r="AA14" s="33"/>
      <c r="AB14" s="33"/>
      <c r="AC14" s="33"/>
      <c r="AD14" s="33"/>
      <c r="AE14" s="33"/>
      <c r="AF14" s="33"/>
    </row>
    <row r="15" spans="1:32">
      <c r="A15" t="s">
        <v>36</v>
      </c>
      <c r="B15">
        <v>1</v>
      </c>
      <c r="C15">
        <v>0</v>
      </c>
      <c r="D15">
        <v>0</v>
      </c>
      <c r="E15">
        <v>1</v>
      </c>
      <c r="F15">
        <v>27</v>
      </c>
      <c r="G15">
        <v>20</v>
      </c>
      <c r="H15">
        <v>7</v>
      </c>
      <c r="I15" t="s">
        <v>294</v>
      </c>
      <c r="J15" t="s">
        <v>295</v>
      </c>
      <c r="K15" t="s">
        <v>295</v>
      </c>
      <c r="L15">
        <v>0</v>
      </c>
      <c r="M15" t="s">
        <v>294</v>
      </c>
      <c r="N15">
        <v>1</v>
      </c>
      <c r="O15" t="s">
        <v>295</v>
      </c>
      <c r="P15" t="s">
        <v>296</v>
      </c>
      <c r="Q15" t="s">
        <v>294</v>
      </c>
      <c r="R15" t="s">
        <v>316</v>
      </c>
      <c r="S15" t="s">
        <v>317</v>
      </c>
      <c r="U15" s="27"/>
      <c r="V15" s="27"/>
      <c r="W15" s="27"/>
      <c r="X15" s="33"/>
      <c r="Y15" s="33"/>
      <c r="Z15" s="33"/>
      <c r="AA15" s="33"/>
      <c r="AB15" s="33"/>
      <c r="AC15" s="33"/>
      <c r="AD15" s="33"/>
      <c r="AE15" s="33"/>
      <c r="AF15" s="33"/>
    </row>
    <row r="16" spans="1:32">
      <c r="A16" t="s">
        <v>29</v>
      </c>
      <c r="B16">
        <v>0</v>
      </c>
      <c r="C16">
        <v>1</v>
      </c>
      <c r="D16">
        <v>0</v>
      </c>
      <c r="E16">
        <v>0</v>
      </c>
      <c r="F16">
        <v>20</v>
      </c>
      <c r="G16">
        <v>26</v>
      </c>
      <c r="H16">
        <v>-6</v>
      </c>
      <c r="I16" t="s">
        <v>295</v>
      </c>
      <c r="J16" t="s">
        <v>306</v>
      </c>
      <c r="K16" t="s">
        <v>295</v>
      </c>
      <c r="L16">
        <v>0</v>
      </c>
      <c r="M16" t="s">
        <v>295</v>
      </c>
      <c r="N16">
        <v>0</v>
      </c>
      <c r="O16" t="s">
        <v>306</v>
      </c>
      <c r="P16" t="s">
        <v>307</v>
      </c>
      <c r="Q16" t="s">
        <v>306</v>
      </c>
      <c r="R16" t="s">
        <v>316</v>
      </c>
      <c r="S16" t="s">
        <v>318</v>
      </c>
      <c r="U16" s="27"/>
      <c r="V16" s="27"/>
      <c r="W16" s="27"/>
      <c r="X16" s="33"/>
      <c r="Y16" s="33"/>
      <c r="Z16" s="33"/>
      <c r="AA16" s="33"/>
      <c r="AB16" s="33"/>
      <c r="AC16" s="33"/>
      <c r="AD16" s="33"/>
      <c r="AE16" s="33"/>
      <c r="AF16" s="33"/>
    </row>
    <row r="17" spans="1:32">
      <c r="A17" t="s">
        <v>50</v>
      </c>
      <c r="B17">
        <v>0</v>
      </c>
      <c r="C17">
        <v>1</v>
      </c>
      <c r="D17">
        <v>0</v>
      </c>
      <c r="E17">
        <v>0</v>
      </c>
      <c r="F17">
        <v>10</v>
      </c>
      <c r="G17">
        <v>22</v>
      </c>
      <c r="H17">
        <v>-12</v>
      </c>
      <c r="I17" t="s">
        <v>295</v>
      </c>
      <c r="J17" t="s">
        <v>306</v>
      </c>
      <c r="K17" t="s">
        <v>306</v>
      </c>
      <c r="L17">
        <v>0</v>
      </c>
      <c r="M17" t="s">
        <v>306</v>
      </c>
      <c r="N17">
        <v>0</v>
      </c>
      <c r="O17" t="s">
        <v>295</v>
      </c>
      <c r="P17" t="s">
        <v>307</v>
      </c>
      <c r="Q17" t="s">
        <v>306</v>
      </c>
      <c r="R17" t="s">
        <v>316</v>
      </c>
      <c r="S17" t="s">
        <v>319</v>
      </c>
      <c r="U17" s="27"/>
      <c r="V17" s="27"/>
      <c r="W17" s="27"/>
      <c r="X17" s="33"/>
      <c r="Y17" s="33"/>
      <c r="Z17" s="33"/>
      <c r="AA17" s="33"/>
      <c r="AB17" s="33"/>
      <c r="AC17" s="33"/>
      <c r="AD17" s="33"/>
      <c r="AE17" s="33"/>
      <c r="AF17" s="33"/>
    </row>
    <row r="18" spans="1:32">
      <c r="A18" t="s">
        <v>32</v>
      </c>
      <c r="B18">
        <v>1</v>
      </c>
      <c r="C18">
        <v>0</v>
      </c>
      <c r="D18">
        <v>0</v>
      </c>
      <c r="E18">
        <v>1</v>
      </c>
      <c r="F18">
        <v>34</v>
      </c>
      <c r="G18">
        <v>29</v>
      </c>
      <c r="H18">
        <v>5</v>
      </c>
      <c r="I18" t="s">
        <v>294</v>
      </c>
      <c r="J18" t="s">
        <v>295</v>
      </c>
      <c r="K18" t="s">
        <v>295</v>
      </c>
      <c r="L18">
        <v>0</v>
      </c>
      <c r="M18" t="s">
        <v>294</v>
      </c>
      <c r="N18">
        <v>1</v>
      </c>
      <c r="O18" t="s">
        <v>295</v>
      </c>
      <c r="P18" t="s">
        <v>296</v>
      </c>
      <c r="Q18" t="s">
        <v>294</v>
      </c>
      <c r="R18" t="s">
        <v>321</v>
      </c>
      <c r="S18" t="s">
        <v>320</v>
      </c>
      <c r="U18" s="27"/>
      <c r="X18" s="33"/>
      <c r="Y18" s="33"/>
      <c r="Z18" s="33"/>
      <c r="AA18" s="33"/>
      <c r="AB18" s="33"/>
      <c r="AC18" s="33"/>
      <c r="AD18" s="33"/>
      <c r="AE18" s="33"/>
      <c r="AF18" s="33"/>
    </row>
    <row r="19" spans="1:32">
      <c r="A19" t="s">
        <v>20</v>
      </c>
      <c r="B19">
        <v>1</v>
      </c>
      <c r="C19">
        <v>0</v>
      </c>
      <c r="D19">
        <v>0</v>
      </c>
      <c r="E19">
        <v>1</v>
      </c>
      <c r="F19">
        <v>33</v>
      </c>
      <c r="G19">
        <v>17</v>
      </c>
      <c r="H19">
        <v>16</v>
      </c>
      <c r="I19" t="s">
        <v>295</v>
      </c>
      <c r="J19" t="s">
        <v>294</v>
      </c>
      <c r="K19" t="s">
        <v>295</v>
      </c>
      <c r="L19">
        <v>0</v>
      </c>
      <c r="M19" t="s">
        <v>295</v>
      </c>
      <c r="N19">
        <v>0</v>
      </c>
      <c r="O19" t="s">
        <v>294</v>
      </c>
      <c r="P19" t="s">
        <v>296</v>
      </c>
      <c r="Q19" t="s">
        <v>294</v>
      </c>
      <c r="R19" t="s">
        <v>321</v>
      </c>
      <c r="S19" t="s">
        <v>322</v>
      </c>
      <c r="U19" s="27"/>
      <c r="V19" s="27"/>
      <c r="W19" s="27"/>
      <c r="X19" s="33"/>
      <c r="Y19" s="33"/>
      <c r="Z19" s="33"/>
      <c r="AA19" s="33"/>
      <c r="AB19" s="33"/>
      <c r="AC19" s="33"/>
      <c r="AD19" s="33"/>
      <c r="AE19" s="33"/>
      <c r="AF19" s="33"/>
    </row>
    <row r="20" spans="1:32">
      <c r="A20" t="s">
        <v>42</v>
      </c>
      <c r="B20">
        <v>0</v>
      </c>
      <c r="C20">
        <v>1</v>
      </c>
      <c r="D20">
        <v>0</v>
      </c>
      <c r="E20">
        <v>0</v>
      </c>
      <c r="F20">
        <v>20</v>
      </c>
      <c r="G20">
        <v>37</v>
      </c>
      <c r="H20">
        <v>-17</v>
      </c>
      <c r="I20" t="s">
        <v>295</v>
      </c>
      <c r="J20" t="s">
        <v>306</v>
      </c>
      <c r="K20" t="s">
        <v>295</v>
      </c>
      <c r="L20">
        <v>0</v>
      </c>
      <c r="M20" t="s">
        <v>306</v>
      </c>
      <c r="N20">
        <v>0</v>
      </c>
      <c r="O20" t="s">
        <v>295</v>
      </c>
      <c r="P20" t="s">
        <v>307</v>
      </c>
      <c r="Q20" t="s">
        <v>306</v>
      </c>
      <c r="R20" t="s">
        <v>321</v>
      </c>
      <c r="S20" t="s">
        <v>324</v>
      </c>
      <c r="U20" s="27"/>
      <c r="V20" s="27"/>
      <c r="W20" s="34"/>
      <c r="X20" s="33"/>
      <c r="Y20" s="33"/>
      <c r="Z20" s="33"/>
      <c r="AA20" s="33"/>
      <c r="AB20" s="33"/>
      <c r="AC20" s="33"/>
      <c r="AD20" s="33"/>
      <c r="AE20" s="33"/>
      <c r="AF20" s="33"/>
    </row>
    <row r="21" spans="1:32">
      <c r="A21" t="s">
        <v>45</v>
      </c>
      <c r="B21">
        <v>0</v>
      </c>
      <c r="C21">
        <v>1</v>
      </c>
      <c r="D21">
        <v>0</v>
      </c>
      <c r="E21">
        <v>0</v>
      </c>
      <c r="F21">
        <v>6</v>
      </c>
      <c r="G21">
        <v>28</v>
      </c>
      <c r="H21">
        <v>-22</v>
      </c>
      <c r="I21" t="s">
        <v>306</v>
      </c>
      <c r="J21" t="s">
        <v>295</v>
      </c>
      <c r="K21" t="s">
        <v>295</v>
      </c>
      <c r="L21">
        <v>0</v>
      </c>
      <c r="M21" t="s">
        <v>306</v>
      </c>
      <c r="N21">
        <v>0</v>
      </c>
      <c r="O21" t="s">
        <v>295</v>
      </c>
      <c r="P21" t="s">
        <v>307</v>
      </c>
      <c r="Q21" t="s">
        <v>306</v>
      </c>
      <c r="R21" t="s">
        <v>321</v>
      </c>
      <c r="S21" t="s">
        <v>323</v>
      </c>
      <c r="U21" s="27"/>
      <c r="V21" s="27"/>
      <c r="W21" s="27"/>
      <c r="X21" s="33"/>
      <c r="Y21" s="33"/>
      <c r="Z21" s="33"/>
      <c r="AA21" s="33"/>
      <c r="AB21" s="33"/>
      <c r="AC21" s="33"/>
      <c r="AD21" s="33"/>
      <c r="AE21" s="33"/>
      <c r="AF21" s="33"/>
    </row>
    <row r="22" spans="1:32">
      <c r="A22" t="s">
        <v>41</v>
      </c>
      <c r="B22">
        <v>1</v>
      </c>
      <c r="C22">
        <v>0</v>
      </c>
      <c r="D22">
        <v>0</v>
      </c>
      <c r="E22">
        <v>1</v>
      </c>
      <c r="F22">
        <v>28</v>
      </c>
      <c r="G22">
        <v>6</v>
      </c>
      <c r="H22">
        <v>22</v>
      </c>
      <c r="I22" t="s">
        <v>295</v>
      </c>
      <c r="J22" t="s">
        <v>294</v>
      </c>
      <c r="K22" t="s">
        <v>295</v>
      </c>
      <c r="L22">
        <v>0</v>
      </c>
      <c r="M22" t="s">
        <v>294</v>
      </c>
      <c r="N22">
        <v>1</v>
      </c>
      <c r="O22" t="s">
        <v>295</v>
      </c>
      <c r="P22" t="s">
        <v>296</v>
      </c>
      <c r="Q22" t="s">
        <v>294</v>
      </c>
      <c r="R22" t="s">
        <v>326</v>
      </c>
      <c r="S22" t="s">
        <v>325</v>
      </c>
      <c r="U22" s="27"/>
      <c r="V22" s="27"/>
      <c r="W22" s="27"/>
      <c r="X22" s="33"/>
      <c r="Y22" s="33"/>
      <c r="Z22" s="33"/>
      <c r="AA22" s="33"/>
      <c r="AB22" s="33"/>
      <c r="AC22" s="33"/>
      <c r="AD22" s="33"/>
      <c r="AE22" s="33"/>
      <c r="AF22" s="33"/>
    </row>
    <row r="23" spans="1:32">
      <c r="A23" t="s">
        <v>17</v>
      </c>
      <c r="B23">
        <v>1</v>
      </c>
      <c r="C23">
        <v>0</v>
      </c>
      <c r="D23">
        <v>0</v>
      </c>
      <c r="E23">
        <v>1</v>
      </c>
      <c r="F23">
        <v>26</v>
      </c>
      <c r="G23">
        <v>20</v>
      </c>
      <c r="H23">
        <v>6</v>
      </c>
      <c r="I23" t="s">
        <v>294</v>
      </c>
      <c r="J23" t="s">
        <v>295</v>
      </c>
      <c r="K23" t="s">
        <v>295</v>
      </c>
      <c r="L23">
        <v>0</v>
      </c>
      <c r="M23" t="s">
        <v>294</v>
      </c>
      <c r="N23">
        <v>1</v>
      </c>
      <c r="O23" t="s">
        <v>295</v>
      </c>
      <c r="P23" t="s">
        <v>296</v>
      </c>
      <c r="Q23" t="s">
        <v>294</v>
      </c>
      <c r="R23" t="s">
        <v>326</v>
      </c>
      <c r="S23" t="s">
        <v>328</v>
      </c>
      <c r="X23" s="33"/>
      <c r="Y23" s="33"/>
      <c r="Z23" s="33"/>
      <c r="AA23" s="33"/>
      <c r="AB23" s="33"/>
      <c r="AC23" s="33"/>
      <c r="AD23" s="33"/>
      <c r="AE23" s="33"/>
      <c r="AF23" s="33"/>
    </row>
    <row r="24" spans="1:32">
      <c r="A24" t="s">
        <v>46</v>
      </c>
      <c r="B24">
        <v>1</v>
      </c>
      <c r="C24">
        <v>0</v>
      </c>
      <c r="D24">
        <v>0</v>
      </c>
      <c r="E24">
        <v>1</v>
      </c>
      <c r="F24">
        <v>24</v>
      </c>
      <c r="G24">
        <v>17</v>
      </c>
      <c r="H24">
        <v>7</v>
      </c>
      <c r="I24" t="s">
        <v>294</v>
      </c>
      <c r="J24" t="s">
        <v>295</v>
      </c>
      <c r="K24" t="s">
        <v>295</v>
      </c>
      <c r="L24">
        <v>0</v>
      </c>
      <c r="M24" t="s">
        <v>295</v>
      </c>
      <c r="N24">
        <v>0</v>
      </c>
      <c r="O24" t="s">
        <v>294</v>
      </c>
      <c r="P24" t="s">
        <v>296</v>
      </c>
      <c r="Q24" t="s">
        <v>294</v>
      </c>
      <c r="R24" t="s">
        <v>326</v>
      </c>
      <c r="S24" t="s">
        <v>327</v>
      </c>
      <c r="U24" s="27"/>
      <c r="X24" s="33"/>
      <c r="Y24" s="33"/>
      <c r="Z24" s="33"/>
      <c r="AA24" s="33"/>
      <c r="AB24" s="33"/>
      <c r="AC24" s="33"/>
      <c r="AD24" s="33"/>
      <c r="AE24" s="33"/>
      <c r="AF24" s="33"/>
    </row>
    <row r="25" spans="1:32">
      <c r="A25" t="s">
        <v>53</v>
      </c>
      <c r="B25">
        <v>0</v>
      </c>
      <c r="C25">
        <v>1</v>
      </c>
      <c r="D25">
        <v>0</v>
      </c>
      <c r="E25">
        <v>0</v>
      </c>
      <c r="F25">
        <v>29</v>
      </c>
      <c r="G25">
        <v>34</v>
      </c>
      <c r="H25">
        <v>-5</v>
      </c>
      <c r="I25" t="s">
        <v>295</v>
      </c>
      <c r="J25" t="s">
        <v>306</v>
      </c>
      <c r="K25" t="s">
        <v>295</v>
      </c>
      <c r="L25">
        <v>0</v>
      </c>
      <c r="M25" t="s">
        <v>306</v>
      </c>
      <c r="N25">
        <v>0</v>
      </c>
      <c r="O25" t="s">
        <v>295</v>
      </c>
      <c r="P25" t="s">
        <v>307</v>
      </c>
      <c r="Q25" t="s">
        <v>306</v>
      </c>
      <c r="R25" t="s">
        <v>326</v>
      </c>
      <c r="S25" t="s">
        <v>329</v>
      </c>
      <c r="U25" s="27"/>
      <c r="V25" s="27"/>
      <c r="W25" s="27"/>
      <c r="X25" s="33"/>
      <c r="Y25" s="33"/>
      <c r="Z25" s="33"/>
      <c r="AA25" s="33"/>
      <c r="AB25" s="33"/>
      <c r="AC25" s="33"/>
      <c r="AD25" s="33"/>
      <c r="AE25" s="33"/>
      <c r="AF25" s="33"/>
    </row>
    <row r="26" spans="1:32">
      <c r="A26" t="s">
        <v>25</v>
      </c>
      <c r="B26">
        <v>1</v>
      </c>
      <c r="C26">
        <v>0</v>
      </c>
      <c r="D26">
        <v>0</v>
      </c>
      <c r="E26">
        <v>1</v>
      </c>
      <c r="F26">
        <v>47</v>
      </c>
      <c r="G26">
        <v>10</v>
      </c>
      <c r="H26">
        <v>37</v>
      </c>
      <c r="I26" t="s">
        <v>294</v>
      </c>
      <c r="J26" t="s">
        <v>295</v>
      </c>
      <c r="K26" t="s">
        <v>294</v>
      </c>
      <c r="L26">
        <v>1</v>
      </c>
      <c r="M26" t="s">
        <v>294</v>
      </c>
      <c r="N26">
        <v>1</v>
      </c>
      <c r="O26" t="s">
        <v>295</v>
      </c>
      <c r="P26" t="s">
        <v>296</v>
      </c>
      <c r="Q26" t="s">
        <v>294</v>
      </c>
      <c r="R26" t="s">
        <v>331</v>
      </c>
      <c r="S26" t="s">
        <v>330</v>
      </c>
      <c r="U26" s="27"/>
      <c r="X26" s="33"/>
      <c r="Y26" s="33"/>
      <c r="Z26" s="33"/>
      <c r="AA26" s="33"/>
      <c r="AB26" s="33"/>
      <c r="AC26" s="33"/>
      <c r="AD26" s="33"/>
      <c r="AE26" s="33"/>
      <c r="AF26" s="33"/>
    </row>
    <row r="27" spans="1:32">
      <c r="A27" t="s">
        <v>22</v>
      </c>
      <c r="B27">
        <v>1</v>
      </c>
      <c r="C27">
        <v>0</v>
      </c>
      <c r="D27">
        <v>0</v>
      </c>
      <c r="E27">
        <v>1</v>
      </c>
      <c r="F27">
        <v>37</v>
      </c>
      <c r="G27">
        <v>20</v>
      </c>
      <c r="H27">
        <v>17</v>
      </c>
      <c r="I27" t="s">
        <v>294</v>
      </c>
      <c r="J27" t="s">
        <v>295</v>
      </c>
      <c r="K27" t="s">
        <v>295</v>
      </c>
      <c r="L27">
        <v>0</v>
      </c>
      <c r="M27" t="s">
        <v>294</v>
      </c>
      <c r="N27">
        <v>1</v>
      </c>
      <c r="O27" t="s">
        <v>295</v>
      </c>
      <c r="P27" t="s">
        <v>296</v>
      </c>
      <c r="Q27" t="s">
        <v>294</v>
      </c>
      <c r="R27" t="s">
        <v>331</v>
      </c>
      <c r="S27" t="s">
        <v>332</v>
      </c>
      <c r="U27" s="27"/>
      <c r="V27" s="27"/>
      <c r="W27" s="27"/>
      <c r="X27" s="33"/>
      <c r="Y27" s="33"/>
      <c r="Z27" s="33"/>
      <c r="AA27" s="33"/>
      <c r="AB27" s="33"/>
      <c r="AC27" s="33"/>
      <c r="AD27" s="33"/>
      <c r="AE27" s="33"/>
      <c r="AF27" s="33"/>
    </row>
    <row r="28" spans="1:32">
      <c r="A28" t="s">
        <v>38</v>
      </c>
      <c r="B28">
        <v>0</v>
      </c>
      <c r="C28">
        <v>1</v>
      </c>
      <c r="D28">
        <v>0</v>
      </c>
      <c r="E28">
        <v>0</v>
      </c>
      <c r="F28">
        <v>10</v>
      </c>
      <c r="G28">
        <v>18</v>
      </c>
      <c r="H28">
        <v>-8</v>
      </c>
      <c r="I28" t="s">
        <v>306</v>
      </c>
      <c r="J28" t="s">
        <v>295</v>
      </c>
      <c r="K28" t="s">
        <v>295</v>
      </c>
      <c r="L28">
        <v>0</v>
      </c>
      <c r="M28" t="s">
        <v>295</v>
      </c>
      <c r="N28">
        <v>0</v>
      </c>
      <c r="O28" t="s">
        <v>306</v>
      </c>
      <c r="P28" t="s">
        <v>307</v>
      </c>
      <c r="Q28" t="s">
        <v>306</v>
      </c>
      <c r="R28" t="s">
        <v>331</v>
      </c>
      <c r="S28" t="s">
        <v>333</v>
      </c>
      <c r="U28" s="27"/>
      <c r="V28" s="27"/>
      <c r="W28" s="27"/>
      <c r="X28" s="33"/>
      <c r="Y28" s="33"/>
      <c r="Z28" s="33"/>
      <c r="AA28" s="33"/>
      <c r="AB28" s="33"/>
      <c r="AC28" s="33"/>
      <c r="AD28" s="33"/>
      <c r="AE28" s="33"/>
      <c r="AF28" s="33"/>
    </row>
    <row r="29" spans="1:32">
      <c r="A29" t="s">
        <v>54</v>
      </c>
      <c r="B29">
        <v>0</v>
      </c>
      <c r="C29">
        <v>1</v>
      </c>
      <c r="D29">
        <v>0</v>
      </c>
      <c r="E29">
        <v>0</v>
      </c>
      <c r="F29">
        <v>10</v>
      </c>
      <c r="G29">
        <v>47</v>
      </c>
      <c r="H29">
        <v>-37</v>
      </c>
      <c r="I29" t="s">
        <v>295</v>
      </c>
      <c r="J29" t="s">
        <v>306</v>
      </c>
      <c r="K29" t="s">
        <v>306</v>
      </c>
      <c r="L29">
        <v>0</v>
      </c>
      <c r="M29" t="s">
        <v>306</v>
      </c>
      <c r="N29">
        <v>0</v>
      </c>
      <c r="O29" t="s">
        <v>295</v>
      </c>
      <c r="P29" t="s">
        <v>307</v>
      </c>
      <c r="Q29" t="s">
        <v>306</v>
      </c>
      <c r="R29" t="s">
        <v>331</v>
      </c>
      <c r="S29" t="s">
        <v>334</v>
      </c>
      <c r="U29" s="27"/>
      <c r="V29" s="27"/>
      <c r="W29" s="27"/>
      <c r="X29" s="33"/>
      <c r="Y29" s="33"/>
      <c r="Z29" s="33"/>
      <c r="AA29" s="33"/>
      <c r="AB29" s="33"/>
      <c r="AC29" s="33"/>
      <c r="AD29" s="33"/>
      <c r="AE29" s="33"/>
      <c r="AF29" s="33"/>
    </row>
    <row r="30" spans="1:32">
      <c r="A30" t="s">
        <v>49</v>
      </c>
      <c r="B30">
        <v>1</v>
      </c>
      <c r="C30">
        <v>0</v>
      </c>
      <c r="D30">
        <v>0</v>
      </c>
      <c r="E30">
        <v>1</v>
      </c>
      <c r="F30">
        <v>26</v>
      </c>
      <c r="G30">
        <v>20</v>
      </c>
      <c r="H30">
        <v>6</v>
      </c>
      <c r="I30" t="s">
        <v>294</v>
      </c>
      <c r="J30" t="s">
        <v>295</v>
      </c>
      <c r="K30" t="s">
        <v>295</v>
      </c>
      <c r="L30">
        <v>0</v>
      </c>
      <c r="M30" t="s">
        <v>295</v>
      </c>
      <c r="N30">
        <v>0</v>
      </c>
      <c r="O30" t="s">
        <v>294</v>
      </c>
      <c r="P30" t="s">
        <v>296</v>
      </c>
      <c r="Q30" t="s">
        <v>294</v>
      </c>
      <c r="R30" t="s">
        <v>336</v>
      </c>
      <c r="S30" t="s">
        <v>335</v>
      </c>
      <c r="U30" s="27"/>
      <c r="V30" s="27"/>
      <c r="W30" s="27"/>
      <c r="X30" s="33"/>
      <c r="Y30" s="33"/>
      <c r="Z30" s="33"/>
      <c r="AA30" s="33"/>
      <c r="AB30" s="33"/>
      <c r="AC30" s="33"/>
      <c r="AD30" s="33"/>
      <c r="AE30" s="33"/>
      <c r="AF30" s="33"/>
    </row>
    <row r="31" spans="1:32">
      <c r="A31" t="s">
        <v>16</v>
      </c>
      <c r="B31">
        <v>0</v>
      </c>
      <c r="C31">
        <v>0</v>
      </c>
      <c r="D31">
        <v>0</v>
      </c>
      <c r="E31">
        <v>0</v>
      </c>
      <c r="F31">
        <v>6</v>
      </c>
      <c r="G31">
        <v>7</v>
      </c>
      <c r="H31">
        <v>-1</v>
      </c>
      <c r="I31" t="s">
        <v>295</v>
      </c>
      <c r="J31" t="s">
        <v>295</v>
      </c>
      <c r="K31" t="s">
        <v>295</v>
      </c>
      <c r="L31">
        <v>0</v>
      </c>
      <c r="M31" t="s">
        <v>295</v>
      </c>
      <c r="N31">
        <v>0</v>
      </c>
      <c r="O31" t="s">
        <v>295</v>
      </c>
      <c r="P31" t="s">
        <v>300</v>
      </c>
      <c r="Q31" t="s">
        <v>301</v>
      </c>
      <c r="R31" t="s">
        <v>336</v>
      </c>
      <c r="S31" t="s">
        <v>338</v>
      </c>
      <c r="U31" s="27"/>
      <c r="X31" s="33"/>
      <c r="Y31" s="33"/>
      <c r="Z31" s="33"/>
      <c r="AA31" s="33"/>
      <c r="AB31" s="33"/>
      <c r="AC31" s="33"/>
      <c r="AD31" s="33"/>
      <c r="AE31" s="33"/>
      <c r="AF31" s="33"/>
    </row>
    <row r="32" spans="1:32">
      <c r="A32" t="s">
        <v>57</v>
      </c>
      <c r="B32">
        <v>0</v>
      </c>
      <c r="C32">
        <v>1</v>
      </c>
      <c r="D32">
        <v>0</v>
      </c>
      <c r="E32">
        <v>0</v>
      </c>
      <c r="F32">
        <v>28</v>
      </c>
      <c r="G32">
        <v>34</v>
      </c>
      <c r="H32">
        <v>-6</v>
      </c>
      <c r="I32" t="s">
        <v>295</v>
      </c>
      <c r="J32" t="s">
        <v>306</v>
      </c>
      <c r="K32" t="s">
        <v>295</v>
      </c>
      <c r="L32">
        <v>0</v>
      </c>
      <c r="M32" t="s">
        <v>295</v>
      </c>
      <c r="N32">
        <v>0</v>
      </c>
      <c r="O32" t="s">
        <v>306</v>
      </c>
      <c r="P32" t="s">
        <v>307</v>
      </c>
      <c r="Q32" t="s">
        <v>306</v>
      </c>
      <c r="R32" t="s">
        <v>336</v>
      </c>
      <c r="S32" t="s">
        <v>339</v>
      </c>
      <c r="U32" s="27"/>
      <c r="V32" s="27"/>
      <c r="W32" s="27"/>
      <c r="X32" s="33"/>
      <c r="Y32" s="33"/>
      <c r="Z32" s="33"/>
      <c r="AA32" s="33"/>
      <c r="AB32" s="33"/>
      <c r="AC32" s="33"/>
      <c r="AD32" s="33"/>
      <c r="AE32" s="33"/>
      <c r="AF32" s="33"/>
    </row>
    <row r="33" spans="1:32">
      <c r="A33" t="s">
        <v>56</v>
      </c>
      <c r="B33">
        <v>0</v>
      </c>
      <c r="C33">
        <v>1</v>
      </c>
      <c r="D33">
        <v>0</v>
      </c>
      <c r="E33">
        <v>0</v>
      </c>
      <c r="F33">
        <v>20</v>
      </c>
      <c r="G33">
        <v>26</v>
      </c>
      <c r="H33">
        <v>-6</v>
      </c>
      <c r="I33" t="s">
        <v>295</v>
      </c>
      <c r="J33" t="s">
        <v>306</v>
      </c>
      <c r="K33" t="s">
        <v>295</v>
      </c>
      <c r="L33">
        <v>0</v>
      </c>
      <c r="M33" t="s">
        <v>306</v>
      </c>
      <c r="N33">
        <v>0</v>
      </c>
      <c r="O33" t="s">
        <v>295</v>
      </c>
      <c r="P33" t="s">
        <v>307</v>
      </c>
      <c r="Q33" t="s">
        <v>306</v>
      </c>
      <c r="R33" t="s">
        <v>336</v>
      </c>
      <c r="S33" t="s">
        <v>337</v>
      </c>
      <c r="U33" s="27"/>
      <c r="V33" s="27"/>
      <c r="W33" s="27"/>
      <c r="X33" s="33"/>
      <c r="Y33" s="33"/>
      <c r="Z33" s="33"/>
      <c r="AA33" s="33"/>
      <c r="AB33" s="33"/>
      <c r="AC33" s="33"/>
      <c r="AD33" s="33"/>
      <c r="AE33" s="33"/>
      <c r="AF33" s="33"/>
    </row>
    <row r="34" spans="1:32" ht="15.75" customHeight="1">
      <c r="U34" s="27"/>
      <c r="V34" s="27"/>
      <c r="W34" s="27"/>
      <c r="X34" s="33"/>
      <c r="Y34" s="33"/>
      <c r="Z34" s="33"/>
      <c r="AA34" s="33"/>
      <c r="AB34" s="33"/>
      <c r="AC34" s="33"/>
      <c r="AD34" s="33"/>
      <c r="AE34" s="33"/>
      <c r="AF34" s="33"/>
    </row>
    <row r="35" spans="1:32" ht="15.75" customHeight="1">
      <c r="U35" s="27"/>
      <c r="V35" s="27"/>
      <c r="W35" s="27"/>
      <c r="X35" s="33"/>
      <c r="Y35" s="33"/>
      <c r="Z35" s="33"/>
      <c r="AA35" s="33"/>
      <c r="AB35" s="33"/>
      <c r="AC35" s="33"/>
      <c r="AD35" s="33"/>
      <c r="AE35" s="33"/>
      <c r="AF35" s="33"/>
    </row>
    <row r="36" spans="1:32" ht="15.75" customHeight="1">
      <c r="U36" s="27"/>
      <c r="X36" s="33"/>
      <c r="Y36" s="33"/>
      <c r="Z36" s="33"/>
      <c r="AA36" s="33"/>
      <c r="AB36" s="33"/>
      <c r="AC36" s="33"/>
      <c r="AD36" s="33"/>
      <c r="AE36" s="33"/>
      <c r="AF36" s="33"/>
    </row>
    <row r="37" spans="1:32" ht="15.75" customHeight="1">
      <c r="U37" s="27"/>
      <c r="V37" s="27"/>
      <c r="W37" s="27"/>
      <c r="X37" s="33"/>
      <c r="Y37" s="33"/>
      <c r="Z37" s="33"/>
      <c r="AA37" s="33"/>
      <c r="AB37" s="33"/>
      <c r="AC37" s="33"/>
      <c r="AD37" s="33"/>
      <c r="AE37" s="33"/>
      <c r="AF37" s="33"/>
    </row>
    <row r="38" spans="1:32" ht="15.75" customHeight="1">
      <c r="U38" s="27"/>
      <c r="V38" s="27"/>
      <c r="W38" s="27"/>
      <c r="X38" s="33"/>
      <c r="Y38" s="33"/>
      <c r="Z38" s="33"/>
      <c r="AA38" s="33"/>
      <c r="AB38" s="33"/>
      <c r="AC38" s="33"/>
      <c r="AD38" s="33"/>
      <c r="AE38" s="33"/>
      <c r="AF38" s="33"/>
    </row>
    <row r="39" spans="1:32" ht="15.75" customHeight="1">
      <c r="U39" s="27"/>
      <c r="V39" s="27"/>
      <c r="W39" s="27"/>
      <c r="X39" s="33"/>
      <c r="Y39" s="33"/>
      <c r="Z39" s="33"/>
      <c r="AA39" s="33"/>
      <c r="AB39" s="33"/>
      <c r="AC39" s="33"/>
      <c r="AD39" s="33"/>
      <c r="AE39" s="33"/>
      <c r="AF39" s="33"/>
    </row>
    <row r="40" spans="1:32" ht="15.75" customHeight="1">
      <c r="U40" s="27"/>
      <c r="V40" s="27"/>
      <c r="W40" s="27"/>
      <c r="X40" s="33"/>
      <c r="Y40" s="33"/>
      <c r="Z40" s="33"/>
      <c r="AA40" s="33"/>
      <c r="AB40" s="33"/>
      <c r="AC40" s="33"/>
      <c r="AD40" s="33"/>
      <c r="AE40" s="33"/>
      <c r="AF40" s="33"/>
    </row>
    <row r="41" spans="1:32" ht="15.75" customHeight="1">
      <c r="U41" s="27"/>
      <c r="X41" s="33"/>
      <c r="Y41" s="33"/>
      <c r="Z41" s="33"/>
      <c r="AA41" s="33"/>
      <c r="AB41" s="33"/>
      <c r="AC41" s="33"/>
      <c r="AD41" s="33"/>
      <c r="AE41" s="33"/>
      <c r="AF41" s="33"/>
    </row>
    <row r="42" spans="1:32" ht="15.75" customHeight="1">
      <c r="U42" s="27"/>
      <c r="V42" s="27"/>
      <c r="W42" s="27"/>
      <c r="X42" s="33"/>
      <c r="Y42" s="33"/>
      <c r="Z42" s="33"/>
      <c r="AA42" s="33"/>
      <c r="AB42" s="33"/>
      <c r="AC42" s="33"/>
      <c r="AD42" s="33"/>
      <c r="AE42" s="33"/>
      <c r="AF42" s="33"/>
    </row>
    <row r="43" spans="1:32" ht="15.75" customHeight="1">
      <c r="U43" s="27"/>
      <c r="V43" s="27"/>
      <c r="W43" s="27"/>
      <c r="X43" s="33"/>
      <c r="Y43" s="33"/>
      <c r="Z43" s="33"/>
      <c r="AA43" s="33"/>
      <c r="AB43" s="33"/>
      <c r="AC43" s="33"/>
      <c r="AD43" s="33"/>
      <c r="AE43" s="33"/>
      <c r="AF43" s="33"/>
    </row>
    <row r="44" spans="1:32" ht="15.75" customHeight="1">
      <c r="U44" s="27"/>
      <c r="V44" s="27"/>
      <c r="W44" s="27"/>
      <c r="X44" s="33"/>
      <c r="Y44" s="33"/>
      <c r="Z44" s="33"/>
      <c r="AA44" s="33"/>
      <c r="AB44" s="33"/>
      <c r="AC44" s="33"/>
      <c r="AD44" s="33"/>
      <c r="AE44" s="33"/>
      <c r="AF44" s="33"/>
    </row>
    <row r="45" spans="1:32" ht="15.75" customHeight="1">
      <c r="U45" s="27"/>
      <c r="V45" s="27"/>
      <c r="W45" s="27"/>
      <c r="X45" s="33"/>
      <c r="Y45" s="33"/>
      <c r="Z45" s="33"/>
      <c r="AA45" s="33"/>
      <c r="AB45" s="33"/>
      <c r="AC45" s="33"/>
      <c r="AD45" s="33"/>
      <c r="AE45" s="33"/>
      <c r="AF45" s="33"/>
    </row>
    <row r="46" spans="1:32" ht="15.75" customHeight="1"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ht="15.75" customHeight="1">
      <c r="X47" s="33"/>
      <c r="Y47" s="33"/>
      <c r="Z47" s="33"/>
      <c r="AA47" s="33"/>
      <c r="AB47" s="33"/>
      <c r="AC47" s="33"/>
      <c r="AD47" s="33"/>
      <c r="AE47" s="33"/>
      <c r="AF47" s="33"/>
    </row>
    <row r="48" spans="1:32" ht="15.75" customHeight="1">
      <c r="X48" s="33"/>
      <c r="Y48" s="33"/>
      <c r="Z48" s="33"/>
      <c r="AA48" s="33"/>
      <c r="AB48" s="33"/>
      <c r="AC48" s="33"/>
      <c r="AD48" s="33"/>
      <c r="AE48" s="33"/>
      <c r="AF48" s="33"/>
    </row>
    <row r="49" spans="24:52" ht="15.75" customHeight="1">
      <c r="X49" s="33"/>
      <c r="Y49" s="33"/>
      <c r="Z49" s="33"/>
      <c r="AA49" s="33"/>
      <c r="AB49" s="33"/>
      <c r="AC49" s="33"/>
      <c r="AD49" s="33"/>
      <c r="AE49" s="33"/>
      <c r="AF49" s="33"/>
    </row>
    <row r="50" spans="24:52" ht="15.75" customHeight="1">
      <c r="X50" s="33"/>
      <c r="Y50" s="33"/>
      <c r="Z50" s="33"/>
      <c r="AA50" s="33"/>
      <c r="AB50" s="33"/>
      <c r="AC50" s="33"/>
      <c r="AD50" s="33"/>
      <c r="AE50" s="33"/>
      <c r="AF50" s="33"/>
    </row>
    <row r="51" spans="24:52" ht="15.75" customHeight="1">
      <c r="X51" s="33"/>
      <c r="Y51" s="33"/>
      <c r="Z51" s="33"/>
      <c r="AA51" s="33"/>
      <c r="AB51" s="33"/>
      <c r="AC51" s="33"/>
      <c r="AD51" s="33"/>
      <c r="AE51" s="33"/>
      <c r="AF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</row>
    <row r="52" spans="24:52" ht="15.75" customHeight="1">
      <c r="X52" s="33"/>
      <c r="Y52" s="33"/>
      <c r="Z52" s="33"/>
      <c r="AA52" s="33"/>
      <c r="AB52" s="33"/>
      <c r="AC52" s="33"/>
      <c r="AD52" s="33"/>
      <c r="AE52" s="33"/>
      <c r="AF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</row>
    <row r="53" spans="24:52" ht="15.75" customHeight="1">
      <c r="X53" s="33"/>
      <c r="Y53" s="33"/>
      <c r="Z53" s="33"/>
      <c r="AA53" s="33"/>
      <c r="AB53" s="33"/>
      <c r="AC53" s="33"/>
      <c r="AD53" s="33"/>
      <c r="AE53" s="33"/>
      <c r="AF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</row>
    <row r="54" spans="24:52" ht="15.75" customHeight="1">
      <c r="X54" s="33"/>
      <c r="Y54" s="33"/>
      <c r="Z54" s="33"/>
      <c r="AA54" s="33"/>
      <c r="AB54" s="33"/>
      <c r="AC54" s="33"/>
      <c r="AD54" s="33"/>
      <c r="AE54" s="33"/>
      <c r="AF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</row>
    <row r="55" spans="24:52" ht="15.75" customHeight="1">
      <c r="X55" s="33"/>
      <c r="Y55" s="33"/>
      <c r="Z55" s="33"/>
      <c r="AA55" s="33"/>
      <c r="AB55" s="33"/>
      <c r="AC55" s="33"/>
      <c r="AD55" s="33"/>
      <c r="AE55" s="33"/>
      <c r="AF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</row>
    <row r="56" spans="24:52" ht="15.75" customHeight="1">
      <c r="X56" s="33"/>
      <c r="Y56" s="33"/>
      <c r="Z56" s="33"/>
      <c r="AA56" s="33"/>
      <c r="AB56" s="33"/>
      <c r="AC56" s="33"/>
      <c r="AD56" s="33"/>
      <c r="AE56" s="33"/>
      <c r="AF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</row>
    <row r="57" spans="24:52" ht="15.75" customHeight="1">
      <c r="X57" s="33"/>
      <c r="Y57" s="33"/>
      <c r="Z57" s="33"/>
      <c r="AA57" s="33"/>
      <c r="AB57" s="33"/>
      <c r="AC57" s="33"/>
      <c r="AD57" s="33"/>
      <c r="AE57" s="33"/>
      <c r="AF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</row>
    <row r="58" spans="24:52" ht="15.75" customHeight="1">
      <c r="X58" s="33"/>
      <c r="Y58" s="33"/>
      <c r="Z58" s="33"/>
      <c r="AA58" s="33"/>
      <c r="AB58" s="33"/>
      <c r="AC58" s="33"/>
      <c r="AD58" s="33"/>
      <c r="AE58" s="33"/>
      <c r="AF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</row>
    <row r="59" spans="24:52" ht="15.75" customHeight="1">
      <c r="X59" s="33"/>
      <c r="Y59" s="33"/>
      <c r="Z59" s="33"/>
      <c r="AA59" s="33"/>
      <c r="AB59" s="33"/>
      <c r="AC59" s="33"/>
      <c r="AD59" s="33"/>
      <c r="AE59" s="33"/>
      <c r="AF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</row>
    <row r="60" spans="24:52" ht="15.75" customHeight="1">
      <c r="X60" s="33"/>
      <c r="Y60" s="33"/>
      <c r="Z60" s="33"/>
      <c r="AA60" s="33"/>
      <c r="AB60" s="33"/>
      <c r="AC60" s="33"/>
      <c r="AD60" s="33"/>
      <c r="AE60" s="33"/>
      <c r="AF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</row>
    <row r="61" spans="24:52" ht="15.75" customHeight="1">
      <c r="X61" s="33"/>
      <c r="Y61" s="33"/>
      <c r="Z61" s="33"/>
      <c r="AA61" s="33"/>
      <c r="AB61" s="33"/>
      <c r="AC61" s="33"/>
      <c r="AD61" s="33"/>
      <c r="AE61" s="33"/>
      <c r="AF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</row>
    <row r="62" spans="24:52" ht="15.75" customHeight="1">
      <c r="X62" s="33"/>
      <c r="Y62" s="33"/>
      <c r="Z62" s="33"/>
      <c r="AA62" s="33"/>
      <c r="AB62" s="33"/>
      <c r="AC62" s="33"/>
      <c r="AD62" s="33"/>
      <c r="AE62" s="33"/>
      <c r="AF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</row>
    <row r="63" spans="24:52" ht="15.75" customHeight="1">
      <c r="X63" s="33"/>
      <c r="Y63" s="33"/>
      <c r="Z63" s="33"/>
      <c r="AA63" s="33"/>
      <c r="AB63" s="33"/>
      <c r="AC63" s="33"/>
      <c r="AD63" s="33"/>
      <c r="AE63" s="33"/>
      <c r="AF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</row>
    <row r="64" spans="24:52" ht="15.75" customHeight="1">
      <c r="X64" s="33"/>
      <c r="Y64" s="33"/>
      <c r="Z64" s="33"/>
      <c r="AA64" s="33"/>
      <c r="AB64" s="33"/>
      <c r="AC64" s="33"/>
      <c r="AD64" s="33"/>
      <c r="AE64" s="33"/>
      <c r="AF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</row>
    <row r="65" spans="24:52" ht="15.75" customHeight="1">
      <c r="X65" s="33"/>
      <c r="Y65" s="33"/>
      <c r="Z65" s="33"/>
      <c r="AA65" s="33"/>
      <c r="AB65" s="33"/>
      <c r="AC65" s="33"/>
      <c r="AD65" s="33"/>
      <c r="AE65" s="33"/>
      <c r="AF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</row>
    <row r="66" spans="24:52" ht="15.75" customHeight="1">
      <c r="X66" s="33"/>
      <c r="Y66" s="33"/>
      <c r="Z66" s="33"/>
      <c r="AA66" s="33"/>
      <c r="AB66" s="33"/>
      <c r="AC66" s="33"/>
      <c r="AD66" s="33"/>
      <c r="AE66" s="33"/>
      <c r="AF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</row>
    <row r="67" spans="24:52" ht="15.75" customHeight="1">
      <c r="X67" s="33"/>
      <c r="Y67" s="33"/>
      <c r="Z67" s="33"/>
      <c r="AA67" s="33"/>
      <c r="AB67" s="33"/>
      <c r="AC67" s="33"/>
      <c r="AD67" s="33"/>
      <c r="AE67" s="33"/>
      <c r="AF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</row>
    <row r="68" spans="24:52" ht="15.75" customHeight="1">
      <c r="X68" s="33"/>
      <c r="Y68" s="33"/>
      <c r="Z68" s="33"/>
      <c r="AA68" s="33"/>
      <c r="AB68" s="33"/>
      <c r="AC68" s="33"/>
      <c r="AD68" s="33"/>
      <c r="AE68" s="33"/>
      <c r="AF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</row>
    <row r="69" spans="24:52" ht="15.75" customHeight="1">
      <c r="X69" s="33"/>
      <c r="Y69" s="33"/>
      <c r="Z69" s="33"/>
      <c r="AA69" s="33"/>
      <c r="AB69" s="33"/>
      <c r="AC69" s="33"/>
      <c r="AD69" s="33"/>
      <c r="AE69" s="33"/>
      <c r="AF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</row>
    <row r="70" spans="24:52" ht="15.75" customHeight="1">
      <c r="X70" s="33"/>
      <c r="Y70" s="33"/>
      <c r="Z70" s="33"/>
      <c r="AA70" s="33"/>
      <c r="AB70" s="33"/>
      <c r="AC70" s="33"/>
      <c r="AD70" s="33"/>
      <c r="AE70" s="33"/>
      <c r="AF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</row>
    <row r="71" spans="24:52" ht="15.75" customHeight="1">
      <c r="X71" s="33"/>
      <c r="Y71" s="33"/>
      <c r="Z71" s="33"/>
      <c r="AA71" s="33"/>
      <c r="AB71" s="33"/>
      <c r="AC71" s="33"/>
      <c r="AD71" s="33"/>
      <c r="AE71" s="33"/>
      <c r="AF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</row>
    <row r="72" spans="24:52" ht="15.75" customHeight="1">
      <c r="X72" s="33"/>
      <c r="Y72" s="33"/>
      <c r="Z72" s="33"/>
      <c r="AA72" s="33"/>
      <c r="AB72" s="33"/>
      <c r="AC72" s="33"/>
      <c r="AD72" s="33"/>
      <c r="AE72" s="33"/>
      <c r="AF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</row>
    <row r="73" spans="24:52" ht="15.75" customHeight="1">
      <c r="X73" s="33"/>
      <c r="Y73" s="33"/>
      <c r="Z73" s="33"/>
      <c r="AA73" s="33"/>
      <c r="AB73" s="33"/>
      <c r="AC73" s="33"/>
      <c r="AD73" s="33"/>
      <c r="AE73" s="33"/>
      <c r="AF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</row>
    <row r="74" spans="24:52" ht="15.75" customHeight="1">
      <c r="X74" s="33"/>
      <c r="Y74" s="33"/>
      <c r="Z74" s="33"/>
      <c r="AA74" s="33"/>
      <c r="AB74" s="33"/>
      <c r="AC74" s="33"/>
      <c r="AD74" s="33"/>
      <c r="AE74" s="33"/>
      <c r="AF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</row>
    <row r="75" spans="24:52" ht="15.75" customHeight="1">
      <c r="X75" s="33"/>
      <c r="Y75" s="33"/>
      <c r="Z75" s="33"/>
      <c r="AA75" s="33"/>
      <c r="AB75" s="33"/>
      <c r="AC75" s="33"/>
      <c r="AD75" s="33"/>
      <c r="AE75" s="33"/>
      <c r="AF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</row>
    <row r="76" spans="24:52" ht="15.75" customHeight="1">
      <c r="X76" s="33"/>
      <c r="Y76" s="33"/>
      <c r="Z76" s="33"/>
      <c r="AA76" s="33"/>
      <c r="AB76" s="33"/>
      <c r="AC76" s="33"/>
      <c r="AD76" s="33"/>
      <c r="AE76" s="33"/>
      <c r="AF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</row>
    <row r="77" spans="24:52" ht="15.75" customHeight="1">
      <c r="X77" s="33"/>
      <c r="Y77" s="33"/>
      <c r="Z77" s="33"/>
      <c r="AA77" s="33"/>
      <c r="AB77" s="33"/>
      <c r="AC77" s="33"/>
      <c r="AD77" s="33"/>
      <c r="AE77" s="33"/>
      <c r="AF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</row>
    <row r="78" spans="24:52" ht="15.75" customHeight="1">
      <c r="X78" s="33"/>
      <c r="Y78" s="33"/>
      <c r="Z78" s="33"/>
      <c r="AA78" s="33"/>
      <c r="AB78" s="33"/>
      <c r="AC78" s="33"/>
      <c r="AD78" s="33"/>
      <c r="AE78" s="33"/>
      <c r="AF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</row>
    <row r="79" spans="24:52" ht="15.75" customHeight="1">
      <c r="X79" s="33"/>
      <c r="Y79" s="33"/>
      <c r="Z79" s="33"/>
      <c r="AA79" s="33"/>
      <c r="AB79" s="33"/>
      <c r="AC79" s="33"/>
      <c r="AD79" s="33"/>
      <c r="AE79" s="33"/>
      <c r="AF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</row>
    <row r="80" spans="24:52" ht="15.75" customHeight="1">
      <c r="X80" s="33"/>
      <c r="Y80" s="33"/>
      <c r="Z80" s="33"/>
      <c r="AA80" s="33"/>
      <c r="AB80" s="33"/>
      <c r="AC80" s="33"/>
      <c r="AD80" s="33"/>
      <c r="AE80" s="33"/>
      <c r="AF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</row>
    <row r="81" spans="24:52" ht="15.75" customHeight="1">
      <c r="X81" s="33"/>
      <c r="Y81" s="33"/>
      <c r="Z81" s="33"/>
      <c r="AA81" s="33"/>
      <c r="AB81" s="33"/>
      <c r="AC81" s="33"/>
      <c r="AD81" s="33"/>
      <c r="AE81" s="33"/>
      <c r="AF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</row>
    <row r="82" spans="24:52" ht="15.75" customHeight="1">
      <c r="X82" s="33"/>
      <c r="Y82" s="33"/>
      <c r="Z82" s="33"/>
      <c r="AA82" s="33"/>
      <c r="AB82" s="33"/>
      <c r="AC82" s="33"/>
      <c r="AD82" s="33"/>
      <c r="AE82" s="33"/>
      <c r="AF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</row>
    <row r="83" spans="24:52" ht="15.75" customHeight="1">
      <c r="X83" s="33"/>
      <c r="Y83" s="33"/>
      <c r="Z83" s="33"/>
      <c r="AA83" s="33"/>
      <c r="AB83" s="33"/>
      <c r="AC83" s="33"/>
      <c r="AD83" s="33"/>
      <c r="AE83" s="33"/>
      <c r="AF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</row>
    <row r="84" spans="24:52" ht="15.75" customHeight="1">
      <c r="X84" s="33"/>
      <c r="Y84" s="33"/>
      <c r="Z84" s="33"/>
      <c r="AA84" s="33"/>
      <c r="AB84" s="33"/>
      <c r="AC84" s="33"/>
      <c r="AD84" s="33"/>
      <c r="AE84" s="33"/>
      <c r="AF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</row>
    <row r="85" spans="24:52" ht="15.75" customHeight="1">
      <c r="X85" s="33"/>
      <c r="Y85" s="33"/>
      <c r="Z85" s="33"/>
      <c r="AA85" s="33"/>
      <c r="AB85" s="33"/>
      <c r="AC85" s="33"/>
      <c r="AD85" s="33"/>
      <c r="AE85" s="33"/>
      <c r="AF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</row>
    <row r="86" spans="24:52" ht="15.75" customHeight="1">
      <c r="X86" s="33"/>
      <c r="Y86" s="33"/>
      <c r="Z86" s="33"/>
      <c r="AA86" s="33"/>
      <c r="AB86" s="33"/>
      <c r="AC86" s="33"/>
      <c r="AD86" s="33"/>
      <c r="AE86" s="33"/>
      <c r="AF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</row>
    <row r="87" spans="24:52" ht="15.75" customHeight="1">
      <c r="X87" s="33"/>
      <c r="Y87" s="33"/>
      <c r="Z87" s="33"/>
      <c r="AA87" s="33"/>
      <c r="AB87" s="33"/>
      <c r="AC87" s="33"/>
      <c r="AD87" s="33"/>
      <c r="AE87" s="33"/>
      <c r="AF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</row>
    <row r="88" spans="24:52" ht="15.75" customHeight="1">
      <c r="X88" s="33"/>
      <c r="Y88" s="33"/>
      <c r="Z88" s="33"/>
      <c r="AA88" s="33"/>
      <c r="AB88" s="33"/>
      <c r="AC88" s="33"/>
      <c r="AD88" s="33"/>
      <c r="AE88" s="33"/>
      <c r="AF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</row>
    <row r="89" spans="24:52" ht="15.75" customHeight="1">
      <c r="X89" s="33"/>
      <c r="Y89" s="33"/>
      <c r="Z89" s="33"/>
      <c r="AA89" s="33"/>
      <c r="AB89" s="33"/>
      <c r="AC89" s="33"/>
      <c r="AD89" s="33"/>
      <c r="AE89" s="33"/>
      <c r="AF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</row>
    <row r="90" spans="24:52" ht="15.75" customHeight="1">
      <c r="X90" s="33"/>
      <c r="Y90" s="33"/>
      <c r="Z90" s="33"/>
      <c r="AA90" s="33"/>
      <c r="AB90" s="33"/>
      <c r="AC90" s="33"/>
      <c r="AD90" s="33"/>
      <c r="AE90" s="33"/>
      <c r="AF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</row>
    <row r="91" spans="24:52" ht="15.75" customHeight="1">
      <c r="X91" s="33"/>
      <c r="Y91" s="33"/>
      <c r="Z91" s="33"/>
      <c r="AA91" s="33"/>
      <c r="AB91" s="33"/>
      <c r="AC91" s="33"/>
      <c r="AD91" s="33"/>
      <c r="AE91" s="33"/>
      <c r="AF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</row>
    <row r="92" spans="24:52" ht="15.75" customHeight="1">
      <c r="X92" s="33"/>
      <c r="Y92" s="33"/>
      <c r="Z92" s="33"/>
      <c r="AA92" s="33"/>
      <c r="AB92" s="33"/>
      <c r="AC92" s="33"/>
      <c r="AD92" s="33"/>
      <c r="AE92" s="33"/>
      <c r="AF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</row>
    <row r="93" spans="24:52" ht="15.75" customHeight="1">
      <c r="X93" s="33"/>
      <c r="Y93" s="33"/>
      <c r="Z93" s="33"/>
      <c r="AA93" s="33"/>
      <c r="AB93" s="33"/>
      <c r="AC93" s="33"/>
      <c r="AD93" s="33"/>
      <c r="AE93" s="33"/>
      <c r="AF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</row>
    <row r="94" spans="24:52" ht="15.75" customHeight="1">
      <c r="X94" s="33"/>
      <c r="Y94" s="33"/>
      <c r="Z94" s="33"/>
      <c r="AA94" s="33"/>
      <c r="AB94" s="33"/>
      <c r="AC94" s="33"/>
      <c r="AD94" s="33"/>
      <c r="AE94" s="33"/>
      <c r="AF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</row>
    <row r="95" spans="24:52" ht="15.75" customHeight="1">
      <c r="X95" s="33"/>
      <c r="Y95" s="33"/>
      <c r="Z95" s="33"/>
      <c r="AA95" s="33"/>
      <c r="AB95" s="33"/>
      <c r="AC95" s="33"/>
      <c r="AD95" s="33"/>
      <c r="AE95" s="33"/>
      <c r="AF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</row>
    <row r="96" spans="24:52" ht="15.75" customHeight="1">
      <c r="X96" s="33"/>
      <c r="Y96" s="33"/>
      <c r="Z96" s="33"/>
      <c r="AA96" s="33"/>
      <c r="AB96" s="33"/>
      <c r="AC96" s="33"/>
      <c r="AD96" s="33"/>
      <c r="AE96" s="33"/>
      <c r="AF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</row>
    <row r="97" spans="24:52" ht="15.75" customHeight="1">
      <c r="X97" s="33"/>
      <c r="Y97" s="33"/>
      <c r="Z97" s="33"/>
      <c r="AA97" s="33"/>
      <c r="AB97" s="33"/>
      <c r="AC97" s="33"/>
      <c r="AD97" s="33"/>
      <c r="AE97" s="33"/>
      <c r="AF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</row>
    <row r="98" spans="24:52" ht="15.75" customHeight="1">
      <c r="X98" s="33"/>
      <c r="Y98" s="33"/>
      <c r="Z98" s="33"/>
      <c r="AA98" s="33"/>
      <c r="AB98" s="33"/>
      <c r="AC98" s="33"/>
      <c r="AD98" s="33"/>
      <c r="AE98" s="33"/>
      <c r="AF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</row>
    <row r="99" spans="24:52" ht="15.75" customHeight="1">
      <c r="X99" s="33"/>
      <c r="Y99" s="33"/>
      <c r="Z99" s="33"/>
      <c r="AA99" s="33"/>
      <c r="AB99" s="33"/>
      <c r="AC99" s="33"/>
      <c r="AD99" s="33"/>
      <c r="AE99" s="33"/>
      <c r="AF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</row>
    <row r="100" spans="24:52" ht="15.75" customHeight="1">
      <c r="X100" s="33"/>
      <c r="Y100" s="33"/>
      <c r="Z100" s="33"/>
      <c r="AA100" s="33"/>
      <c r="AB100" s="33"/>
      <c r="AC100" s="33"/>
      <c r="AD100" s="33"/>
      <c r="AE100" s="33"/>
      <c r="AF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</row>
    <row r="101" spans="24:52" ht="15.75" customHeight="1">
      <c r="X101" s="33"/>
      <c r="Y101" s="33"/>
      <c r="Z101" s="33"/>
      <c r="AA101" s="33"/>
      <c r="AB101" s="33"/>
      <c r="AC101" s="33"/>
      <c r="AD101" s="33"/>
      <c r="AE101" s="33"/>
      <c r="AF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</row>
    <row r="102" spans="24:52" ht="15.75" customHeight="1">
      <c r="X102" s="33"/>
      <c r="Y102" s="33"/>
      <c r="Z102" s="33"/>
      <c r="AA102" s="33"/>
      <c r="AB102" s="33"/>
      <c r="AC102" s="33"/>
      <c r="AD102" s="33"/>
      <c r="AE102" s="33"/>
      <c r="AF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</row>
    <row r="103" spans="24:52" ht="15.75" customHeight="1">
      <c r="X103" s="33"/>
      <c r="Y103" s="33"/>
      <c r="Z103" s="33"/>
      <c r="AA103" s="33"/>
      <c r="AB103" s="33"/>
      <c r="AC103" s="33"/>
      <c r="AD103" s="33"/>
      <c r="AE103" s="33"/>
      <c r="AF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</row>
    <row r="104" spans="24:52" ht="15.75" customHeight="1">
      <c r="X104" s="33"/>
      <c r="Y104" s="33"/>
      <c r="Z104" s="33"/>
      <c r="AA104" s="33"/>
      <c r="AB104" s="33"/>
      <c r="AC104" s="33"/>
      <c r="AD104" s="33"/>
      <c r="AE104" s="33"/>
      <c r="AF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</row>
    <row r="105" spans="24:52" ht="15.75" customHeight="1">
      <c r="X105" s="33"/>
      <c r="Y105" s="33"/>
      <c r="Z105" s="33"/>
      <c r="AA105" s="33"/>
      <c r="AB105" s="33"/>
      <c r="AC105" s="33"/>
      <c r="AD105" s="33"/>
      <c r="AE105" s="33"/>
      <c r="AF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</row>
    <row r="106" spans="24:52" ht="15.75" customHeight="1">
      <c r="X106" s="33"/>
      <c r="Y106" s="33"/>
      <c r="Z106" s="33"/>
      <c r="AA106" s="33"/>
      <c r="AB106" s="33"/>
      <c r="AC106" s="33"/>
      <c r="AD106" s="33"/>
      <c r="AE106" s="33"/>
      <c r="AF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</row>
    <row r="107" spans="24:52" ht="15.75" customHeight="1">
      <c r="X107" s="33"/>
      <c r="Y107" s="33"/>
      <c r="Z107" s="33"/>
      <c r="AA107" s="33"/>
      <c r="AB107" s="33"/>
      <c r="AC107" s="33"/>
      <c r="AD107" s="33"/>
      <c r="AE107" s="33"/>
      <c r="AF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</row>
    <row r="108" spans="24:52" ht="15.75" customHeight="1">
      <c r="X108" s="33"/>
      <c r="Y108" s="33"/>
      <c r="Z108" s="33"/>
      <c r="AA108" s="33"/>
      <c r="AB108" s="33"/>
      <c r="AC108" s="33"/>
      <c r="AD108" s="33"/>
      <c r="AE108" s="33"/>
      <c r="AF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</row>
    <row r="109" spans="24:52" ht="15.75" customHeight="1">
      <c r="X109" s="33"/>
      <c r="Y109" s="33"/>
      <c r="Z109" s="33"/>
      <c r="AA109" s="33"/>
      <c r="AB109" s="33"/>
      <c r="AC109" s="33"/>
      <c r="AD109" s="33"/>
      <c r="AE109" s="33"/>
      <c r="AF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</row>
    <row r="110" spans="24:52" ht="15.75" customHeight="1">
      <c r="X110" s="33"/>
      <c r="Y110" s="33"/>
      <c r="Z110" s="33"/>
      <c r="AA110" s="33"/>
      <c r="AB110" s="33"/>
      <c r="AC110" s="33"/>
      <c r="AD110" s="33"/>
      <c r="AE110" s="33"/>
      <c r="AF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</row>
    <row r="111" spans="24:52" ht="15.75" customHeight="1">
      <c r="X111" s="33"/>
      <c r="Y111" s="33"/>
      <c r="Z111" s="33"/>
      <c r="AA111" s="33"/>
      <c r="AB111" s="33"/>
      <c r="AC111" s="33"/>
      <c r="AD111" s="33"/>
      <c r="AE111" s="33"/>
      <c r="AF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</row>
    <row r="112" spans="24:52" ht="15.75" customHeight="1">
      <c r="X112" s="33"/>
      <c r="Y112" s="33"/>
      <c r="Z112" s="33"/>
      <c r="AA112" s="33"/>
      <c r="AB112" s="33"/>
      <c r="AC112" s="33"/>
      <c r="AD112" s="33"/>
      <c r="AE112" s="33"/>
      <c r="AF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</row>
    <row r="113" spans="24:52" ht="15.75" customHeight="1">
      <c r="X113" s="33"/>
      <c r="Y113" s="33"/>
      <c r="Z113" s="33"/>
      <c r="AA113" s="33"/>
      <c r="AB113" s="33"/>
      <c r="AC113" s="33"/>
      <c r="AD113" s="33"/>
      <c r="AE113" s="33"/>
      <c r="AF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</row>
    <row r="114" spans="24:52" ht="15.75" customHeight="1">
      <c r="X114" s="33"/>
      <c r="Y114" s="33"/>
      <c r="Z114" s="33"/>
      <c r="AA114" s="33"/>
      <c r="AB114" s="33"/>
      <c r="AC114" s="33"/>
      <c r="AD114" s="33"/>
      <c r="AE114" s="33"/>
      <c r="AF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</row>
    <row r="115" spans="24:52" ht="15.75" customHeight="1">
      <c r="X115" s="33"/>
      <c r="Y115" s="33"/>
      <c r="Z115" s="33"/>
      <c r="AA115" s="33"/>
      <c r="AB115" s="33"/>
      <c r="AC115" s="33"/>
      <c r="AD115" s="33"/>
      <c r="AE115" s="33"/>
      <c r="AF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</row>
    <row r="116" spans="24:52" ht="15.75" customHeight="1">
      <c r="X116" s="33"/>
      <c r="Y116" s="33"/>
      <c r="Z116" s="33"/>
      <c r="AA116" s="33"/>
      <c r="AB116" s="33"/>
      <c r="AC116" s="33"/>
      <c r="AD116" s="33"/>
      <c r="AE116" s="33"/>
      <c r="AF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</row>
    <row r="117" spans="24:52" ht="15.75" customHeight="1">
      <c r="X117" s="33"/>
      <c r="Y117" s="33"/>
      <c r="Z117" s="33"/>
      <c r="AA117" s="33"/>
      <c r="AB117" s="33"/>
      <c r="AC117" s="33"/>
      <c r="AD117" s="33"/>
      <c r="AE117" s="33"/>
      <c r="AF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</row>
    <row r="118" spans="24:52" ht="15.75" customHeight="1">
      <c r="X118" s="33"/>
      <c r="Y118" s="33"/>
      <c r="Z118" s="33"/>
      <c r="AA118" s="33"/>
      <c r="AB118" s="33"/>
      <c r="AC118" s="33"/>
      <c r="AD118" s="33"/>
      <c r="AE118" s="33"/>
      <c r="AF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</row>
    <row r="119" spans="24:52" ht="15.75" customHeight="1">
      <c r="X119" s="33"/>
      <c r="Y119" s="33"/>
      <c r="Z119" s="33"/>
      <c r="AA119" s="33"/>
      <c r="AB119" s="33"/>
      <c r="AC119" s="33"/>
      <c r="AD119" s="33"/>
      <c r="AE119" s="33"/>
      <c r="AF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</row>
    <row r="120" spans="24:52" ht="15.75" customHeight="1">
      <c r="X120" s="33"/>
      <c r="Y120" s="33"/>
      <c r="Z120" s="33"/>
      <c r="AA120" s="33"/>
      <c r="AB120" s="33"/>
      <c r="AC120" s="33"/>
      <c r="AD120" s="33"/>
      <c r="AE120" s="33"/>
      <c r="AF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</row>
    <row r="121" spans="24:52" ht="15.75" customHeight="1">
      <c r="X121" s="33"/>
      <c r="Y121" s="33"/>
      <c r="Z121" s="33"/>
      <c r="AA121" s="33"/>
      <c r="AB121" s="33"/>
      <c r="AC121" s="33"/>
      <c r="AD121" s="33"/>
      <c r="AE121" s="33"/>
      <c r="AF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</row>
    <row r="122" spans="24:52" ht="15.75" customHeight="1">
      <c r="X122" s="33"/>
      <c r="Y122" s="33"/>
      <c r="Z122" s="33"/>
      <c r="AA122" s="33"/>
      <c r="AB122" s="33"/>
      <c r="AC122" s="33"/>
      <c r="AD122" s="33"/>
      <c r="AE122" s="33"/>
      <c r="AF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</row>
    <row r="123" spans="24:52" ht="15.75" customHeight="1">
      <c r="X123" s="33"/>
      <c r="Y123" s="33"/>
      <c r="Z123" s="33"/>
      <c r="AA123" s="33"/>
      <c r="AB123" s="33"/>
      <c r="AC123" s="33"/>
      <c r="AD123" s="33"/>
      <c r="AE123" s="33"/>
      <c r="AF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</row>
    <row r="124" spans="24:52" ht="15.75" customHeight="1">
      <c r="X124" s="33"/>
      <c r="Y124" s="33"/>
      <c r="Z124" s="33"/>
      <c r="AA124" s="33"/>
      <c r="AB124" s="33"/>
      <c r="AC124" s="33"/>
      <c r="AD124" s="33"/>
      <c r="AE124" s="33"/>
      <c r="AF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</row>
    <row r="125" spans="24:52" ht="15.75" customHeight="1">
      <c r="X125" s="33"/>
      <c r="Y125" s="33"/>
      <c r="Z125" s="33"/>
      <c r="AA125" s="33"/>
      <c r="AB125" s="33"/>
      <c r="AC125" s="33"/>
      <c r="AD125" s="33"/>
      <c r="AE125" s="33"/>
      <c r="AF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</row>
    <row r="126" spans="24:52" ht="15.75" customHeight="1">
      <c r="X126" s="33"/>
      <c r="Y126" s="33"/>
      <c r="Z126" s="33"/>
      <c r="AA126" s="33"/>
      <c r="AB126" s="33"/>
      <c r="AC126" s="33"/>
      <c r="AD126" s="33"/>
      <c r="AE126" s="33"/>
      <c r="AF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</row>
    <row r="127" spans="24:52" ht="15.75" customHeight="1">
      <c r="X127" s="33"/>
      <c r="Y127" s="33"/>
      <c r="Z127" s="33"/>
      <c r="AA127" s="33"/>
      <c r="AB127" s="33"/>
      <c r="AC127" s="33"/>
      <c r="AD127" s="33"/>
      <c r="AE127" s="33"/>
      <c r="AF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</row>
    <row r="128" spans="24:52" ht="15.75" customHeight="1">
      <c r="X128" s="33"/>
      <c r="Y128" s="33"/>
      <c r="Z128" s="33"/>
      <c r="AA128" s="33"/>
      <c r="AB128" s="33"/>
      <c r="AC128" s="33"/>
      <c r="AD128" s="33"/>
      <c r="AE128" s="33"/>
      <c r="AF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</row>
    <row r="129" spans="24:52" ht="15.75" customHeight="1">
      <c r="X129" s="33"/>
      <c r="Y129" s="33"/>
      <c r="Z129" s="33"/>
      <c r="AA129" s="33"/>
      <c r="AB129" s="33"/>
      <c r="AC129" s="33"/>
      <c r="AD129" s="33"/>
      <c r="AE129" s="33"/>
      <c r="AF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</row>
    <row r="130" spans="24:52" ht="15.75" customHeight="1">
      <c r="X130" s="33"/>
      <c r="Y130" s="33"/>
      <c r="Z130" s="33"/>
      <c r="AA130" s="33"/>
      <c r="AB130" s="33"/>
      <c r="AC130" s="33"/>
      <c r="AD130" s="33"/>
      <c r="AE130" s="33"/>
      <c r="AF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</row>
    <row r="131" spans="24:52" ht="15.75" customHeight="1">
      <c r="X131" s="33"/>
      <c r="Y131" s="33"/>
      <c r="Z131" s="33"/>
      <c r="AA131" s="33"/>
      <c r="AB131" s="33"/>
      <c r="AC131" s="33"/>
      <c r="AD131" s="33"/>
      <c r="AE131" s="33"/>
      <c r="AF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</row>
    <row r="132" spans="24:52" ht="15.75" customHeight="1">
      <c r="X132" s="33"/>
      <c r="Y132" s="33"/>
      <c r="Z132" s="33"/>
      <c r="AA132" s="33"/>
      <c r="AB132" s="33"/>
      <c r="AC132" s="33"/>
      <c r="AD132" s="33"/>
      <c r="AE132" s="33"/>
      <c r="AF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</row>
    <row r="133" spans="24:52" ht="15.75" customHeight="1">
      <c r="X133" s="33"/>
      <c r="Y133" s="33"/>
      <c r="Z133" s="33"/>
      <c r="AA133" s="33"/>
      <c r="AB133" s="33"/>
      <c r="AC133" s="33"/>
      <c r="AD133" s="33"/>
      <c r="AE133" s="33"/>
      <c r="AF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</row>
    <row r="134" spans="24:52" ht="15.75" customHeight="1">
      <c r="X134" s="33"/>
      <c r="Y134" s="33"/>
      <c r="Z134" s="33"/>
      <c r="AA134" s="33"/>
      <c r="AB134" s="33"/>
      <c r="AC134" s="33"/>
      <c r="AD134" s="33"/>
      <c r="AE134" s="33"/>
      <c r="AF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</row>
    <row r="135" spans="24:52" ht="15.75" customHeight="1">
      <c r="X135" s="33"/>
      <c r="Y135" s="33"/>
      <c r="Z135" s="33"/>
      <c r="AA135" s="33"/>
      <c r="AB135" s="33"/>
      <c r="AC135" s="33"/>
      <c r="AD135" s="33"/>
      <c r="AE135" s="33"/>
      <c r="AF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</row>
    <row r="136" spans="24:52" ht="15.75" customHeight="1">
      <c r="X136" s="33"/>
      <c r="Y136" s="33"/>
      <c r="Z136" s="33"/>
      <c r="AA136" s="33"/>
      <c r="AB136" s="33"/>
      <c r="AC136" s="33"/>
      <c r="AD136" s="33"/>
      <c r="AE136" s="33"/>
      <c r="AF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</row>
    <row r="137" spans="24:52" ht="15.75" customHeight="1">
      <c r="X137" s="33"/>
      <c r="Y137" s="33"/>
      <c r="Z137" s="33"/>
      <c r="AA137" s="33"/>
      <c r="AB137" s="33"/>
      <c r="AC137" s="33"/>
      <c r="AD137" s="33"/>
      <c r="AE137" s="33"/>
      <c r="AF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</row>
    <row r="138" spans="24:52" ht="15.75" customHeight="1">
      <c r="X138" s="33"/>
      <c r="Y138" s="33"/>
      <c r="Z138" s="33"/>
      <c r="AA138" s="33"/>
      <c r="AB138" s="33"/>
      <c r="AC138" s="33"/>
      <c r="AD138" s="33"/>
      <c r="AE138" s="33"/>
      <c r="AF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</row>
    <row r="139" spans="24:52" ht="15.75" customHeight="1">
      <c r="X139" s="33"/>
      <c r="Y139" s="33"/>
      <c r="Z139" s="33"/>
      <c r="AA139" s="33"/>
      <c r="AB139" s="33"/>
      <c r="AC139" s="33"/>
      <c r="AD139" s="33"/>
      <c r="AE139" s="33"/>
      <c r="AF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</row>
    <row r="140" spans="24:52" ht="15.75" customHeight="1">
      <c r="X140" s="33"/>
      <c r="Y140" s="33"/>
      <c r="Z140" s="33"/>
      <c r="AA140" s="33"/>
      <c r="AB140" s="33"/>
      <c r="AC140" s="33"/>
      <c r="AD140" s="33"/>
      <c r="AE140" s="33"/>
      <c r="AF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</row>
    <row r="141" spans="24:52" ht="15.75" customHeight="1">
      <c r="X141" s="33"/>
      <c r="Y141" s="33"/>
      <c r="Z141" s="33"/>
      <c r="AA141" s="33"/>
      <c r="AB141" s="33"/>
      <c r="AC141" s="33"/>
      <c r="AD141" s="33"/>
      <c r="AE141" s="33"/>
      <c r="AF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</row>
    <row r="142" spans="24:52" ht="15.75" customHeight="1">
      <c r="X142" s="33"/>
      <c r="Y142" s="33"/>
      <c r="Z142" s="33"/>
      <c r="AA142" s="33"/>
      <c r="AB142" s="33"/>
      <c r="AC142" s="33"/>
      <c r="AD142" s="33"/>
      <c r="AE142" s="33"/>
      <c r="AF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</row>
    <row r="143" spans="24:52" ht="15.75" customHeight="1">
      <c r="X143" s="33"/>
      <c r="Y143" s="33"/>
      <c r="Z143" s="33"/>
      <c r="AA143" s="33"/>
      <c r="AB143" s="33"/>
      <c r="AC143" s="33"/>
      <c r="AD143" s="33"/>
      <c r="AE143" s="33"/>
      <c r="AF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</row>
    <row r="144" spans="24:52" ht="15.75" customHeight="1">
      <c r="X144" s="33"/>
      <c r="Y144" s="33"/>
      <c r="Z144" s="33"/>
      <c r="AA144" s="33"/>
      <c r="AB144" s="33"/>
      <c r="AC144" s="33"/>
      <c r="AD144" s="33"/>
      <c r="AE144" s="33"/>
      <c r="AF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</row>
    <row r="145" spans="24:52" ht="15.75" customHeight="1">
      <c r="X145" s="33"/>
      <c r="Y145" s="33"/>
      <c r="Z145" s="33"/>
      <c r="AA145" s="33"/>
      <c r="AB145" s="33"/>
      <c r="AC145" s="33"/>
      <c r="AD145" s="33"/>
      <c r="AE145" s="33"/>
      <c r="AF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</row>
    <row r="146" spans="24:52" ht="15.75" customHeight="1">
      <c r="X146" s="33"/>
      <c r="Y146" s="33"/>
      <c r="Z146" s="33"/>
      <c r="AA146" s="33"/>
      <c r="AB146" s="33"/>
      <c r="AC146" s="33"/>
      <c r="AD146" s="33"/>
      <c r="AE146" s="33"/>
      <c r="AF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</row>
    <row r="147" spans="24:52" ht="15.75" customHeight="1">
      <c r="X147" s="33"/>
      <c r="Y147" s="33"/>
      <c r="Z147" s="33"/>
      <c r="AA147" s="33"/>
      <c r="AB147" s="33"/>
      <c r="AC147" s="33"/>
      <c r="AD147" s="33"/>
      <c r="AE147" s="33"/>
      <c r="AF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</row>
    <row r="148" spans="24:52" ht="15.75" customHeight="1">
      <c r="X148" s="33"/>
      <c r="Y148" s="33"/>
      <c r="Z148" s="33"/>
      <c r="AA148" s="33"/>
      <c r="AB148" s="33"/>
      <c r="AC148" s="33"/>
      <c r="AD148" s="33"/>
      <c r="AE148" s="33"/>
      <c r="AF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</row>
    <row r="149" spans="24:52" ht="15.75" customHeight="1">
      <c r="X149" s="33"/>
      <c r="Y149" s="33"/>
      <c r="Z149" s="33"/>
      <c r="AA149" s="33"/>
      <c r="AB149" s="33"/>
      <c r="AC149" s="33"/>
      <c r="AD149" s="33"/>
      <c r="AE149" s="33"/>
      <c r="AF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</row>
    <row r="150" spans="24:52" ht="15.75" customHeight="1">
      <c r="X150" s="33"/>
      <c r="Y150" s="33"/>
      <c r="Z150" s="33"/>
      <c r="AA150" s="33"/>
      <c r="AB150" s="33"/>
      <c r="AC150" s="33"/>
      <c r="AD150" s="33"/>
      <c r="AE150" s="33"/>
      <c r="AF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</row>
    <row r="151" spans="24:52" ht="15.75" customHeight="1">
      <c r="X151" s="33"/>
      <c r="Y151" s="33"/>
      <c r="Z151" s="33"/>
      <c r="AA151" s="33"/>
      <c r="AB151" s="33"/>
      <c r="AC151" s="33"/>
      <c r="AD151" s="33"/>
      <c r="AE151" s="33"/>
      <c r="AF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</row>
    <row r="152" spans="24:52" ht="15.75" customHeight="1">
      <c r="X152" s="33"/>
      <c r="Y152" s="33"/>
      <c r="Z152" s="33"/>
      <c r="AA152" s="33"/>
      <c r="AB152" s="33"/>
      <c r="AC152" s="33"/>
      <c r="AD152" s="33"/>
      <c r="AE152" s="33"/>
      <c r="AF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</row>
    <row r="153" spans="24:52" ht="15.75" customHeight="1">
      <c r="X153" s="33"/>
      <c r="Y153" s="33"/>
      <c r="Z153" s="33"/>
      <c r="AA153" s="33"/>
      <c r="AB153" s="33"/>
      <c r="AC153" s="33"/>
      <c r="AD153" s="33"/>
      <c r="AE153" s="33"/>
      <c r="AF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</row>
    <row r="154" spans="24:52" ht="15.75" customHeight="1">
      <c r="X154" s="33"/>
      <c r="Y154" s="33"/>
      <c r="Z154" s="33"/>
      <c r="AA154" s="33"/>
      <c r="AB154" s="33"/>
      <c r="AC154" s="33"/>
      <c r="AD154" s="33"/>
      <c r="AE154" s="33"/>
      <c r="AF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</row>
    <row r="155" spans="24:52" ht="15.75" customHeight="1">
      <c r="X155" s="33"/>
      <c r="Y155" s="33"/>
      <c r="Z155" s="33"/>
      <c r="AA155" s="33"/>
      <c r="AB155" s="33"/>
      <c r="AC155" s="33"/>
      <c r="AD155" s="33"/>
      <c r="AE155" s="33"/>
      <c r="AF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</row>
    <row r="156" spans="24:52" ht="15.75" customHeight="1">
      <c r="X156" s="33"/>
      <c r="Y156" s="33"/>
      <c r="Z156" s="33"/>
      <c r="AA156" s="33"/>
      <c r="AB156" s="33"/>
      <c r="AC156" s="33"/>
      <c r="AD156" s="33"/>
      <c r="AE156" s="33"/>
      <c r="AF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</row>
    <row r="157" spans="24:52" ht="15.75" customHeight="1">
      <c r="X157" s="33"/>
      <c r="Y157" s="33"/>
      <c r="Z157" s="33"/>
      <c r="AA157" s="33"/>
      <c r="AB157" s="33"/>
      <c r="AC157" s="33"/>
      <c r="AD157" s="33"/>
      <c r="AE157" s="33"/>
      <c r="AF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</row>
    <row r="158" spans="24:52" ht="15.75" customHeight="1">
      <c r="X158" s="33"/>
      <c r="Y158" s="33"/>
      <c r="Z158" s="33"/>
      <c r="AA158" s="33"/>
      <c r="AB158" s="33"/>
      <c r="AC158" s="33"/>
      <c r="AD158" s="33"/>
      <c r="AE158" s="33"/>
      <c r="AF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</row>
    <row r="159" spans="24:52" ht="15.75" customHeight="1">
      <c r="X159" s="33"/>
      <c r="Y159" s="33"/>
      <c r="Z159" s="33"/>
      <c r="AA159" s="33"/>
      <c r="AB159" s="33"/>
      <c r="AC159" s="33"/>
      <c r="AD159" s="33"/>
      <c r="AE159" s="33"/>
      <c r="AF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</row>
    <row r="160" spans="24:52" ht="15.75" customHeight="1">
      <c r="X160" s="33"/>
      <c r="Y160" s="33"/>
      <c r="Z160" s="33"/>
      <c r="AA160" s="33"/>
      <c r="AB160" s="33"/>
      <c r="AC160" s="33"/>
      <c r="AD160" s="33"/>
      <c r="AE160" s="33"/>
      <c r="AF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</row>
    <row r="161" spans="24:52" ht="15.75" customHeight="1">
      <c r="X161" s="33"/>
      <c r="Y161" s="33"/>
      <c r="Z161" s="33"/>
      <c r="AA161" s="33"/>
      <c r="AB161" s="33"/>
      <c r="AC161" s="33"/>
      <c r="AD161" s="33"/>
      <c r="AE161" s="33"/>
      <c r="AF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</row>
    <row r="162" spans="24:52" ht="15.75" customHeight="1">
      <c r="X162" s="33"/>
      <c r="Y162" s="33"/>
      <c r="Z162" s="33"/>
      <c r="AA162" s="33"/>
      <c r="AB162" s="33"/>
      <c r="AC162" s="33"/>
      <c r="AD162" s="33"/>
      <c r="AE162" s="33"/>
      <c r="AF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</row>
    <row r="163" spans="24:52" ht="15.75" customHeight="1">
      <c r="X163" s="33"/>
      <c r="Y163" s="33"/>
      <c r="Z163" s="33"/>
      <c r="AA163" s="33"/>
      <c r="AB163" s="33"/>
      <c r="AC163" s="33"/>
      <c r="AD163" s="33"/>
      <c r="AE163" s="33"/>
      <c r="AF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</row>
    <row r="164" spans="24:52" ht="15.75" customHeight="1">
      <c r="X164" s="33"/>
      <c r="Y164" s="33"/>
      <c r="Z164" s="33"/>
      <c r="AA164" s="33"/>
      <c r="AB164" s="33"/>
      <c r="AC164" s="33"/>
      <c r="AD164" s="33"/>
      <c r="AE164" s="33"/>
      <c r="AF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</row>
    <row r="165" spans="24:52" ht="15.75" customHeight="1">
      <c r="X165" s="33"/>
      <c r="Y165" s="33"/>
      <c r="Z165" s="33"/>
      <c r="AA165" s="33"/>
      <c r="AB165" s="33"/>
      <c r="AC165" s="33"/>
      <c r="AD165" s="33"/>
      <c r="AE165" s="33"/>
      <c r="AF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</row>
    <row r="166" spans="24:52" ht="15.75" customHeight="1">
      <c r="X166" s="33"/>
      <c r="Y166" s="33"/>
      <c r="Z166" s="33"/>
      <c r="AA166" s="33"/>
      <c r="AB166" s="33"/>
      <c r="AC166" s="33"/>
      <c r="AD166" s="33"/>
      <c r="AE166" s="33"/>
      <c r="AF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</row>
    <row r="167" spans="24:52" ht="15.75" customHeight="1">
      <c r="X167" s="33"/>
      <c r="Y167" s="33"/>
      <c r="Z167" s="33"/>
      <c r="AA167" s="33"/>
      <c r="AB167" s="33"/>
      <c r="AC167" s="33"/>
      <c r="AD167" s="33"/>
      <c r="AE167" s="33"/>
      <c r="AF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</row>
    <row r="168" spans="24:52" ht="15.75" customHeight="1">
      <c r="X168" s="33"/>
      <c r="Y168" s="33"/>
      <c r="Z168" s="33"/>
      <c r="AA168" s="33"/>
      <c r="AB168" s="33"/>
      <c r="AC168" s="33"/>
      <c r="AD168" s="33"/>
      <c r="AE168" s="33"/>
      <c r="AF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</row>
    <row r="169" spans="24:52" ht="15.75" customHeight="1">
      <c r="X169" s="33"/>
      <c r="Y169" s="33"/>
      <c r="Z169" s="33"/>
      <c r="AA169" s="33"/>
      <c r="AB169" s="33"/>
      <c r="AC169" s="33"/>
      <c r="AD169" s="33"/>
      <c r="AE169" s="33"/>
      <c r="AF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</row>
    <row r="170" spans="24:52" ht="15.75" customHeight="1">
      <c r="X170" s="33"/>
      <c r="Y170" s="33"/>
      <c r="Z170" s="33"/>
      <c r="AA170" s="33"/>
      <c r="AB170" s="33"/>
      <c r="AC170" s="33"/>
      <c r="AD170" s="33"/>
      <c r="AE170" s="33"/>
      <c r="AF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</row>
    <row r="171" spans="24:52" ht="15.75" customHeight="1">
      <c r="X171" s="33"/>
      <c r="Y171" s="33"/>
      <c r="Z171" s="33"/>
      <c r="AA171" s="33"/>
      <c r="AB171" s="33"/>
      <c r="AC171" s="33"/>
      <c r="AD171" s="33"/>
      <c r="AE171" s="33"/>
      <c r="AF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</row>
    <row r="172" spans="24:52" ht="15.75" customHeight="1">
      <c r="X172" s="33"/>
      <c r="Y172" s="33"/>
      <c r="Z172" s="33"/>
      <c r="AA172" s="33"/>
      <c r="AB172" s="33"/>
      <c r="AC172" s="33"/>
      <c r="AD172" s="33"/>
      <c r="AE172" s="33"/>
      <c r="AF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</row>
    <row r="173" spans="24:52" ht="15.75" customHeight="1">
      <c r="X173" s="33"/>
      <c r="Y173" s="33"/>
      <c r="Z173" s="33"/>
      <c r="AA173" s="33"/>
      <c r="AB173" s="33"/>
      <c r="AC173" s="33"/>
      <c r="AD173" s="33"/>
      <c r="AE173" s="33"/>
      <c r="AF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</row>
    <row r="174" spans="24:52" ht="15.75" customHeight="1">
      <c r="X174" s="33"/>
      <c r="Y174" s="33"/>
      <c r="Z174" s="33"/>
      <c r="AA174" s="33"/>
      <c r="AB174" s="33"/>
      <c r="AC174" s="33"/>
      <c r="AD174" s="33"/>
      <c r="AE174" s="33"/>
      <c r="AF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</row>
    <row r="175" spans="24:52" ht="15.75" customHeight="1">
      <c r="X175" s="33"/>
      <c r="Y175" s="33"/>
      <c r="Z175" s="33"/>
      <c r="AA175" s="33"/>
      <c r="AB175" s="33"/>
      <c r="AC175" s="33"/>
      <c r="AD175" s="33"/>
      <c r="AE175" s="33"/>
      <c r="AF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</row>
    <row r="176" spans="24:52" ht="15.75" customHeight="1">
      <c r="X176" s="33"/>
      <c r="Y176" s="33"/>
      <c r="Z176" s="33"/>
      <c r="AA176" s="33"/>
      <c r="AB176" s="33"/>
      <c r="AC176" s="33"/>
      <c r="AD176" s="33"/>
      <c r="AE176" s="33"/>
      <c r="AF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</row>
    <row r="177" spans="24:52" ht="15.75" customHeight="1">
      <c r="X177" s="33"/>
      <c r="Y177" s="33"/>
      <c r="Z177" s="33"/>
      <c r="AA177" s="33"/>
      <c r="AB177" s="33"/>
      <c r="AC177" s="33"/>
      <c r="AD177" s="33"/>
      <c r="AE177" s="33"/>
      <c r="AF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</row>
    <row r="178" spans="24:52" ht="15.75" customHeight="1">
      <c r="X178" s="33"/>
      <c r="Y178" s="33"/>
      <c r="Z178" s="33"/>
      <c r="AA178" s="33"/>
      <c r="AB178" s="33"/>
      <c r="AC178" s="33"/>
      <c r="AD178" s="33"/>
      <c r="AE178" s="33"/>
      <c r="AF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</row>
    <row r="179" spans="24:52" ht="15.75" customHeight="1">
      <c r="X179" s="33"/>
      <c r="Y179" s="33"/>
      <c r="Z179" s="33"/>
      <c r="AA179" s="33"/>
      <c r="AB179" s="33"/>
      <c r="AC179" s="33"/>
      <c r="AD179" s="33"/>
      <c r="AE179" s="33"/>
      <c r="AF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</row>
    <row r="180" spans="24:52" ht="15.75" customHeight="1">
      <c r="X180" s="33"/>
      <c r="Y180" s="33"/>
      <c r="Z180" s="33"/>
      <c r="AA180" s="33"/>
      <c r="AB180" s="33"/>
      <c r="AC180" s="33"/>
      <c r="AD180" s="33"/>
      <c r="AE180" s="33"/>
      <c r="AF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</row>
    <row r="181" spans="24:52" ht="15.75" customHeight="1">
      <c r="X181" s="33"/>
      <c r="Y181" s="33"/>
      <c r="Z181" s="33"/>
      <c r="AA181" s="33"/>
      <c r="AB181" s="33"/>
      <c r="AC181" s="33"/>
      <c r="AD181" s="33"/>
      <c r="AE181" s="33"/>
      <c r="AF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</row>
    <row r="182" spans="24:52" ht="15.75" customHeight="1">
      <c r="X182" s="33"/>
      <c r="Y182" s="33"/>
      <c r="Z182" s="33"/>
      <c r="AA182" s="33"/>
      <c r="AB182" s="33"/>
      <c r="AC182" s="33"/>
      <c r="AD182" s="33"/>
      <c r="AE182" s="33"/>
      <c r="AF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</row>
    <row r="183" spans="24:52" ht="15.75" customHeight="1">
      <c r="X183" s="33"/>
      <c r="Y183" s="33"/>
      <c r="Z183" s="33"/>
      <c r="AA183" s="33"/>
      <c r="AB183" s="33"/>
      <c r="AC183" s="33"/>
      <c r="AD183" s="33"/>
      <c r="AE183" s="33"/>
      <c r="AF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</row>
    <row r="184" spans="24:52" ht="15.75" customHeight="1">
      <c r="X184" s="33"/>
      <c r="Y184" s="33"/>
      <c r="Z184" s="33"/>
      <c r="AA184" s="33"/>
      <c r="AB184" s="33"/>
      <c r="AC184" s="33"/>
      <c r="AD184" s="33"/>
      <c r="AE184" s="33"/>
      <c r="AF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</row>
    <row r="185" spans="24:52" ht="15.75" customHeight="1">
      <c r="X185" s="33"/>
      <c r="Y185" s="33"/>
      <c r="Z185" s="33"/>
      <c r="AA185" s="33"/>
      <c r="AB185" s="33"/>
      <c r="AC185" s="33"/>
      <c r="AD185" s="33"/>
      <c r="AE185" s="33"/>
      <c r="AF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</row>
    <row r="186" spans="24:52" ht="15.75" customHeight="1">
      <c r="X186" s="33"/>
      <c r="Y186" s="33"/>
      <c r="Z186" s="33"/>
      <c r="AA186" s="33"/>
      <c r="AB186" s="33"/>
      <c r="AC186" s="33"/>
      <c r="AD186" s="33"/>
      <c r="AE186" s="33"/>
      <c r="AF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</row>
    <row r="187" spans="24:52" ht="15.75" customHeight="1">
      <c r="X187" s="33"/>
      <c r="Y187" s="33"/>
      <c r="Z187" s="33"/>
      <c r="AA187" s="33"/>
      <c r="AB187" s="33"/>
      <c r="AC187" s="33"/>
      <c r="AD187" s="33"/>
      <c r="AE187" s="33"/>
      <c r="AF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</row>
    <row r="188" spans="24:52" ht="15.75" customHeight="1">
      <c r="X188" s="33"/>
      <c r="Y188" s="33"/>
      <c r="Z188" s="33"/>
      <c r="AA188" s="33"/>
      <c r="AB188" s="33"/>
      <c r="AC188" s="33"/>
      <c r="AD188" s="33"/>
      <c r="AE188" s="33"/>
      <c r="AF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</row>
    <row r="189" spans="24:52" ht="15.75" customHeight="1">
      <c r="X189" s="33"/>
      <c r="Y189" s="33"/>
      <c r="Z189" s="33"/>
      <c r="AA189" s="33"/>
      <c r="AB189" s="33"/>
      <c r="AC189" s="33"/>
      <c r="AD189" s="33"/>
      <c r="AE189" s="33"/>
      <c r="AF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</row>
    <row r="190" spans="24:52" ht="15.75" customHeight="1">
      <c r="X190" s="33"/>
      <c r="Y190" s="33"/>
      <c r="Z190" s="33"/>
      <c r="AA190" s="33"/>
      <c r="AB190" s="33"/>
      <c r="AC190" s="33"/>
      <c r="AD190" s="33"/>
      <c r="AE190" s="33"/>
      <c r="AF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</row>
    <row r="191" spans="24:52" ht="15.75" customHeight="1">
      <c r="X191" s="33"/>
      <c r="Y191" s="33"/>
      <c r="Z191" s="33"/>
      <c r="AA191" s="33"/>
      <c r="AB191" s="33"/>
      <c r="AC191" s="33"/>
      <c r="AD191" s="33"/>
      <c r="AE191" s="33"/>
      <c r="AF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</row>
    <row r="192" spans="24:52" ht="15.75" customHeight="1">
      <c r="X192" s="33"/>
      <c r="Y192" s="33"/>
      <c r="Z192" s="33"/>
      <c r="AA192" s="33"/>
      <c r="AB192" s="33"/>
      <c r="AC192" s="33"/>
      <c r="AD192" s="33"/>
      <c r="AE192" s="33"/>
      <c r="AF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</row>
    <row r="193" spans="24:52" ht="15.75" customHeight="1">
      <c r="X193" s="33"/>
      <c r="Y193" s="33"/>
      <c r="Z193" s="33"/>
      <c r="AA193" s="33"/>
      <c r="AB193" s="33"/>
      <c r="AC193" s="33"/>
      <c r="AD193" s="33"/>
      <c r="AE193" s="33"/>
      <c r="AF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</row>
    <row r="194" spans="24:52" ht="15.75" customHeight="1">
      <c r="X194" s="33"/>
      <c r="Y194" s="33"/>
      <c r="Z194" s="33"/>
      <c r="AA194" s="33"/>
      <c r="AB194" s="33"/>
      <c r="AC194" s="33"/>
      <c r="AD194" s="33"/>
      <c r="AE194" s="33"/>
      <c r="AF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</row>
    <row r="195" spans="24:52" ht="15.75" customHeight="1">
      <c r="X195" s="33"/>
      <c r="Y195" s="33"/>
      <c r="Z195" s="33"/>
      <c r="AA195" s="33"/>
      <c r="AB195" s="33"/>
      <c r="AC195" s="33"/>
      <c r="AD195" s="33"/>
      <c r="AE195" s="33"/>
      <c r="AF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</row>
    <row r="196" spans="24:52" ht="15.75" customHeight="1">
      <c r="X196" s="33"/>
      <c r="Y196" s="33"/>
      <c r="Z196" s="33"/>
      <c r="AA196" s="33"/>
      <c r="AB196" s="33"/>
      <c r="AC196" s="33"/>
      <c r="AD196" s="33"/>
      <c r="AE196" s="33"/>
      <c r="AF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</row>
    <row r="197" spans="24:52" ht="15.75" customHeight="1">
      <c r="X197" s="33"/>
      <c r="Y197" s="33"/>
      <c r="Z197" s="33"/>
      <c r="AA197" s="33"/>
      <c r="AB197" s="33"/>
      <c r="AC197" s="33"/>
      <c r="AD197" s="33"/>
      <c r="AE197" s="33"/>
      <c r="AF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</row>
    <row r="198" spans="24:52" ht="15.75" customHeight="1">
      <c r="X198" s="33"/>
      <c r="Y198" s="33"/>
      <c r="Z198" s="33"/>
      <c r="AA198" s="33"/>
      <c r="AB198" s="33"/>
      <c r="AC198" s="33"/>
      <c r="AD198" s="33"/>
      <c r="AE198" s="33"/>
      <c r="AF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</row>
    <row r="199" spans="24:52" ht="15.75" customHeight="1">
      <c r="X199" s="33"/>
      <c r="Y199" s="33"/>
      <c r="Z199" s="33"/>
      <c r="AA199" s="33"/>
      <c r="AB199" s="33"/>
      <c r="AC199" s="33"/>
      <c r="AD199" s="33"/>
      <c r="AE199" s="33"/>
      <c r="AF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</row>
    <row r="200" spans="24:52" ht="15.75" customHeight="1">
      <c r="X200" s="33"/>
      <c r="Y200" s="33"/>
      <c r="Z200" s="33"/>
      <c r="AA200" s="33"/>
      <c r="AB200" s="33"/>
      <c r="AC200" s="33"/>
      <c r="AD200" s="33"/>
      <c r="AE200" s="33"/>
      <c r="AF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</row>
    <row r="201" spans="24:52" ht="15.75" customHeight="1">
      <c r="X201" s="33"/>
      <c r="Y201" s="33"/>
      <c r="Z201" s="33"/>
      <c r="AA201" s="33"/>
      <c r="AB201" s="33"/>
      <c r="AC201" s="33"/>
      <c r="AD201" s="33"/>
      <c r="AE201" s="33"/>
      <c r="AF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</row>
    <row r="202" spans="24:52" ht="15.75" customHeight="1">
      <c r="X202" s="33"/>
      <c r="Y202" s="33"/>
      <c r="Z202" s="33"/>
      <c r="AA202" s="33"/>
      <c r="AB202" s="33"/>
      <c r="AC202" s="33"/>
      <c r="AD202" s="33"/>
      <c r="AE202" s="33"/>
      <c r="AF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</row>
    <row r="203" spans="24:52" ht="15.75" customHeight="1">
      <c r="X203" s="33"/>
      <c r="Y203" s="33"/>
      <c r="Z203" s="33"/>
      <c r="AA203" s="33"/>
      <c r="AB203" s="33"/>
      <c r="AC203" s="33"/>
      <c r="AD203" s="33"/>
      <c r="AE203" s="33"/>
      <c r="AF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</row>
    <row r="204" spans="24:52" ht="15.75" customHeight="1">
      <c r="X204" s="33"/>
      <c r="Y204" s="33"/>
      <c r="Z204" s="33"/>
      <c r="AA204" s="33"/>
      <c r="AB204" s="33"/>
      <c r="AC204" s="33"/>
      <c r="AD204" s="33"/>
      <c r="AE204" s="33"/>
      <c r="AF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</row>
    <row r="205" spans="24:52" ht="15.75" customHeight="1">
      <c r="X205" s="33"/>
      <c r="Y205" s="33"/>
      <c r="Z205" s="33"/>
      <c r="AA205" s="33"/>
      <c r="AB205" s="33"/>
      <c r="AC205" s="33"/>
      <c r="AD205" s="33"/>
      <c r="AE205" s="33"/>
      <c r="AF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</row>
    <row r="206" spans="24:52" ht="15.75" customHeight="1">
      <c r="X206" s="33"/>
      <c r="Y206" s="33"/>
      <c r="Z206" s="33"/>
      <c r="AA206" s="33"/>
      <c r="AB206" s="33"/>
      <c r="AC206" s="33"/>
      <c r="AD206" s="33"/>
      <c r="AE206" s="33"/>
      <c r="AF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</row>
    <row r="207" spans="24:52" ht="15.75" customHeight="1">
      <c r="X207" s="33"/>
      <c r="Y207" s="33"/>
      <c r="Z207" s="33"/>
      <c r="AA207" s="33"/>
      <c r="AB207" s="33"/>
      <c r="AC207" s="33"/>
      <c r="AD207" s="33"/>
      <c r="AE207" s="33"/>
      <c r="AF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</row>
    <row r="208" spans="24:52" ht="15.75" customHeight="1">
      <c r="X208" s="33"/>
      <c r="Y208" s="33"/>
      <c r="Z208" s="33"/>
      <c r="AA208" s="33"/>
      <c r="AB208" s="33"/>
      <c r="AC208" s="33"/>
      <c r="AD208" s="33"/>
      <c r="AE208" s="33"/>
      <c r="AF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</row>
    <row r="209" spans="24:52" ht="15.75" customHeight="1">
      <c r="X209" s="33"/>
      <c r="Y209" s="33"/>
      <c r="Z209" s="33"/>
      <c r="AA209" s="33"/>
      <c r="AB209" s="33"/>
      <c r="AC209" s="33"/>
      <c r="AD209" s="33"/>
      <c r="AE209" s="33"/>
      <c r="AF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</row>
    <row r="210" spans="24:52" ht="15.75" customHeight="1">
      <c r="X210" s="33"/>
      <c r="Y210" s="33"/>
      <c r="Z210" s="33"/>
      <c r="AA210" s="33"/>
      <c r="AB210" s="33"/>
      <c r="AC210" s="33"/>
      <c r="AD210" s="33"/>
      <c r="AE210" s="33"/>
      <c r="AF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</row>
    <row r="211" spans="24:52" ht="15.75" customHeight="1">
      <c r="X211" s="33"/>
      <c r="Y211" s="33"/>
      <c r="Z211" s="33"/>
      <c r="AA211" s="33"/>
      <c r="AB211" s="33"/>
      <c r="AC211" s="33"/>
      <c r="AD211" s="33"/>
      <c r="AE211" s="33"/>
      <c r="AF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</row>
    <row r="212" spans="24:52" ht="15.75" customHeight="1">
      <c r="X212" s="33"/>
      <c r="Y212" s="33"/>
      <c r="Z212" s="33"/>
      <c r="AA212" s="33"/>
      <c r="AB212" s="33"/>
      <c r="AC212" s="33"/>
      <c r="AD212" s="33"/>
      <c r="AE212" s="33"/>
      <c r="AF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</row>
    <row r="213" spans="24:52" ht="15.75" customHeight="1">
      <c r="X213" s="33"/>
      <c r="Y213" s="33"/>
      <c r="Z213" s="33"/>
      <c r="AA213" s="33"/>
      <c r="AB213" s="33"/>
      <c r="AC213" s="33"/>
      <c r="AD213" s="33"/>
      <c r="AE213" s="33"/>
      <c r="AF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</row>
    <row r="214" spans="24:52" ht="15.75" customHeight="1">
      <c r="X214" s="33"/>
      <c r="Y214" s="33"/>
      <c r="Z214" s="33"/>
      <c r="AA214" s="33"/>
      <c r="AB214" s="33"/>
      <c r="AC214" s="33"/>
      <c r="AD214" s="33"/>
      <c r="AE214" s="33"/>
      <c r="AF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</row>
    <row r="215" spans="24:52" ht="15.75" customHeight="1">
      <c r="X215" s="33"/>
      <c r="Y215" s="33"/>
      <c r="Z215" s="33"/>
      <c r="AA215" s="33"/>
      <c r="AB215" s="33"/>
      <c r="AC215" s="33"/>
      <c r="AD215" s="33"/>
      <c r="AE215" s="33"/>
      <c r="AF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</row>
    <row r="216" spans="24:52" ht="15.75" customHeight="1">
      <c r="X216" s="33"/>
      <c r="Y216" s="33"/>
      <c r="Z216" s="33"/>
      <c r="AA216" s="33"/>
      <c r="AB216" s="33"/>
      <c r="AC216" s="33"/>
      <c r="AD216" s="33"/>
      <c r="AE216" s="33"/>
      <c r="AF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</row>
    <row r="217" spans="24:52" ht="15.75" customHeight="1">
      <c r="X217" s="33"/>
      <c r="Y217" s="33"/>
      <c r="Z217" s="33"/>
      <c r="AA217" s="33"/>
      <c r="AB217" s="33"/>
      <c r="AC217" s="33"/>
      <c r="AD217" s="33"/>
      <c r="AE217" s="33"/>
      <c r="AF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</row>
    <row r="218" spans="24:52" ht="15.75" customHeight="1">
      <c r="X218" s="33"/>
      <c r="Y218" s="33"/>
      <c r="Z218" s="33"/>
      <c r="AA218" s="33"/>
      <c r="AB218" s="33"/>
      <c r="AC218" s="33"/>
      <c r="AD218" s="33"/>
      <c r="AE218" s="33"/>
      <c r="AF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</row>
    <row r="219" spans="24:52" ht="15.75" customHeight="1">
      <c r="X219" s="33"/>
      <c r="Y219" s="33"/>
      <c r="Z219" s="33"/>
      <c r="AA219" s="33"/>
      <c r="AB219" s="33"/>
      <c r="AC219" s="33"/>
      <c r="AD219" s="33"/>
      <c r="AE219" s="33"/>
      <c r="AF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</row>
    <row r="220" spans="24:52" ht="15.75" customHeight="1">
      <c r="X220" s="33"/>
      <c r="Y220" s="33"/>
      <c r="Z220" s="33"/>
      <c r="AA220" s="33"/>
      <c r="AB220" s="33"/>
      <c r="AC220" s="33"/>
      <c r="AD220" s="33"/>
      <c r="AE220" s="33"/>
      <c r="AF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</row>
    <row r="221" spans="24:52" ht="15.75" customHeight="1">
      <c r="X221" s="33"/>
      <c r="Y221" s="33"/>
      <c r="Z221" s="33"/>
      <c r="AA221" s="33"/>
      <c r="AB221" s="33"/>
      <c r="AC221" s="33"/>
      <c r="AD221" s="33"/>
      <c r="AE221" s="33"/>
      <c r="AF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</row>
    <row r="222" spans="24:52" ht="15.75" customHeight="1">
      <c r="X222" s="33"/>
      <c r="Y222" s="33"/>
      <c r="Z222" s="33"/>
      <c r="AA222" s="33"/>
      <c r="AB222" s="33"/>
      <c r="AC222" s="33"/>
      <c r="AD222" s="33"/>
      <c r="AE222" s="33"/>
      <c r="AF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</row>
    <row r="223" spans="24:52" ht="15.75" customHeight="1">
      <c r="X223" s="33"/>
      <c r="Y223" s="33"/>
      <c r="Z223" s="33"/>
      <c r="AA223" s="33"/>
      <c r="AB223" s="33"/>
      <c r="AC223" s="33"/>
      <c r="AD223" s="33"/>
      <c r="AE223" s="33"/>
      <c r="AF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</row>
    <row r="224" spans="24:52" ht="15.75" customHeight="1">
      <c r="X224" s="33"/>
      <c r="Y224" s="33"/>
      <c r="Z224" s="33"/>
      <c r="AA224" s="33"/>
      <c r="AB224" s="33"/>
      <c r="AC224" s="33"/>
      <c r="AD224" s="33"/>
      <c r="AE224" s="33"/>
      <c r="AF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</row>
    <row r="225" spans="24:52" ht="15.75" customHeight="1">
      <c r="X225" s="33"/>
      <c r="Y225" s="33"/>
      <c r="Z225" s="33"/>
      <c r="AA225" s="33"/>
      <c r="AB225" s="33"/>
      <c r="AC225" s="33"/>
      <c r="AD225" s="33"/>
      <c r="AE225" s="33"/>
      <c r="AF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</row>
    <row r="226" spans="24:52" ht="15.75" customHeight="1">
      <c r="X226" s="33"/>
      <c r="Y226" s="33"/>
      <c r="Z226" s="33"/>
      <c r="AA226" s="33"/>
      <c r="AB226" s="33"/>
      <c r="AC226" s="33"/>
      <c r="AD226" s="33"/>
      <c r="AE226" s="33"/>
      <c r="AF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</row>
    <row r="227" spans="24:52" ht="15.75" customHeight="1">
      <c r="X227" s="33"/>
      <c r="Y227" s="33"/>
      <c r="Z227" s="33"/>
      <c r="AA227" s="33"/>
      <c r="AB227" s="33"/>
      <c r="AC227" s="33"/>
      <c r="AD227" s="33"/>
      <c r="AE227" s="33"/>
      <c r="AF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</row>
    <row r="228" spans="24:52" ht="15.75" customHeight="1">
      <c r="X228" s="33"/>
      <c r="Y228" s="33"/>
      <c r="Z228" s="33"/>
      <c r="AA228" s="33"/>
      <c r="AB228" s="33"/>
      <c r="AC228" s="33"/>
      <c r="AD228" s="33"/>
      <c r="AE228" s="33"/>
      <c r="AF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</row>
    <row r="229" spans="24:52" ht="15.75" customHeight="1">
      <c r="X229" s="33"/>
      <c r="Y229" s="33"/>
      <c r="Z229" s="33"/>
      <c r="AA229" s="33"/>
      <c r="AB229" s="33"/>
      <c r="AC229" s="33"/>
      <c r="AD229" s="33"/>
      <c r="AE229" s="33"/>
      <c r="AF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</row>
    <row r="230" spans="24:52" ht="15.75" customHeight="1">
      <c r="X230" s="33"/>
      <c r="Y230" s="33"/>
      <c r="Z230" s="33"/>
      <c r="AA230" s="33"/>
      <c r="AB230" s="33"/>
      <c r="AC230" s="33"/>
      <c r="AD230" s="33"/>
      <c r="AE230" s="33"/>
      <c r="AF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</row>
    <row r="231" spans="24:52" ht="15.75" customHeight="1">
      <c r="X231" s="33"/>
      <c r="Y231" s="33"/>
      <c r="Z231" s="33"/>
      <c r="AA231" s="33"/>
      <c r="AB231" s="33"/>
      <c r="AC231" s="33"/>
      <c r="AD231" s="33"/>
      <c r="AE231" s="33"/>
      <c r="AF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</row>
    <row r="232" spans="24:52" ht="15.75" customHeight="1">
      <c r="X232" s="33"/>
      <c r="Y232" s="33"/>
      <c r="Z232" s="33"/>
      <c r="AA232" s="33"/>
      <c r="AB232" s="33"/>
      <c r="AC232" s="33"/>
      <c r="AD232" s="33"/>
      <c r="AE232" s="33"/>
      <c r="AF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</row>
    <row r="233" spans="24:52" ht="15.75" customHeight="1">
      <c r="X233" s="33"/>
      <c r="Y233" s="33"/>
      <c r="Z233" s="33"/>
      <c r="AA233" s="33"/>
      <c r="AB233" s="33"/>
      <c r="AC233" s="33"/>
      <c r="AD233" s="33"/>
      <c r="AE233" s="33"/>
      <c r="AF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</row>
    <row r="234" spans="24:52" ht="15.75" customHeight="1">
      <c r="X234" s="33"/>
      <c r="Y234" s="33"/>
      <c r="Z234" s="33"/>
      <c r="AA234" s="33"/>
      <c r="AB234" s="33"/>
      <c r="AC234" s="33"/>
      <c r="AD234" s="33"/>
      <c r="AE234" s="33"/>
      <c r="AF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</row>
    <row r="235" spans="24:52" ht="15.75" customHeight="1">
      <c r="X235" s="33"/>
      <c r="Y235" s="33"/>
      <c r="Z235" s="33"/>
      <c r="AA235" s="33"/>
      <c r="AB235" s="33"/>
      <c r="AC235" s="33"/>
      <c r="AD235" s="33"/>
      <c r="AE235" s="33"/>
      <c r="AF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</row>
    <row r="236" spans="24:52" ht="15.75" customHeight="1">
      <c r="X236" s="33"/>
      <c r="Y236" s="33"/>
      <c r="Z236" s="33"/>
      <c r="AA236" s="33"/>
      <c r="AB236" s="33"/>
      <c r="AC236" s="33"/>
      <c r="AD236" s="33"/>
      <c r="AE236" s="33"/>
      <c r="AF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</row>
    <row r="237" spans="24:52" ht="15.75" customHeight="1">
      <c r="X237" s="33"/>
      <c r="Y237" s="33"/>
      <c r="Z237" s="33"/>
      <c r="AA237" s="33"/>
      <c r="AB237" s="33"/>
      <c r="AC237" s="33"/>
      <c r="AD237" s="33"/>
      <c r="AE237" s="33"/>
      <c r="AF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</row>
    <row r="238" spans="24:52" ht="15.75" customHeight="1">
      <c r="X238" s="33"/>
      <c r="Y238" s="33"/>
      <c r="Z238" s="33"/>
      <c r="AA238" s="33"/>
      <c r="AB238" s="33"/>
      <c r="AC238" s="33"/>
      <c r="AD238" s="33"/>
      <c r="AE238" s="33"/>
      <c r="AF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</row>
    <row r="239" spans="24:52" ht="15.75" customHeight="1">
      <c r="X239" s="33"/>
      <c r="Y239" s="33"/>
      <c r="Z239" s="33"/>
      <c r="AA239" s="33"/>
      <c r="AB239" s="33"/>
      <c r="AC239" s="33"/>
      <c r="AD239" s="33"/>
      <c r="AE239" s="33"/>
      <c r="AF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</row>
    <row r="240" spans="24:52" ht="15.75" customHeight="1">
      <c r="X240" s="33"/>
      <c r="Y240" s="33"/>
      <c r="Z240" s="33"/>
      <c r="AA240" s="33"/>
      <c r="AB240" s="33"/>
      <c r="AC240" s="33"/>
      <c r="AD240" s="33"/>
      <c r="AE240" s="33"/>
      <c r="AF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</row>
    <row r="241" spans="24:52" ht="15.75" customHeight="1">
      <c r="X241" s="33"/>
      <c r="Y241" s="33"/>
      <c r="Z241" s="33"/>
      <c r="AA241" s="33"/>
      <c r="AB241" s="33"/>
      <c r="AC241" s="33"/>
      <c r="AD241" s="33"/>
      <c r="AE241" s="33"/>
      <c r="AF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</row>
    <row r="242" spans="24:52" ht="15.75" customHeight="1">
      <c r="X242" s="33"/>
      <c r="Y242" s="33"/>
      <c r="Z242" s="33"/>
      <c r="AA242" s="33"/>
      <c r="AB242" s="33"/>
      <c r="AC242" s="33"/>
      <c r="AD242" s="33"/>
      <c r="AE242" s="33"/>
      <c r="AF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</row>
    <row r="243" spans="24:52" ht="15.75" customHeight="1">
      <c r="X243" s="33"/>
      <c r="Y243" s="33"/>
      <c r="Z243" s="33"/>
      <c r="AA243" s="33"/>
      <c r="AB243" s="33"/>
      <c r="AC243" s="33"/>
      <c r="AD243" s="33"/>
      <c r="AE243" s="33"/>
      <c r="AF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</row>
    <row r="244" spans="24:52" ht="15.75" customHeight="1">
      <c r="X244" s="33"/>
      <c r="Y244" s="33"/>
      <c r="Z244" s="33"/>
      <c r="AA244" s="33"/>
      <c r="AB244" s="33"/>
      <c r="AC244" s="33"/>
      <c r="AD244" s="33"/>
      <c r="AE244" s="33"/>
      <c r="AF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</row>
    <row r="245" spans="24:52" ht="15.75" customHeight="1">
      <c r="X245" s="33"/>
      <c r="Y245" s="33"/>
      <c r="Z245" s="33"/>
      <c r="AA245" s="33"/>
      <c r="AB245" s="33"/>
      <c r="AC245" s="33"/>
      <c r="AD245" s="33"/>
      <c r="AE245" s="33"/>
      <c r="AF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</row>
    <row r="246" spans="24:52" ht="15.75" customHeight="1"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</row>
    <row r="247" spans="24:52" ht="15.75" customHeight="1"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</row>
    <row r="248" spans="24:52" ht="15.75" customHeight="1"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</row>
    <row r="249" spans="24:52" ht="15.75" customHeight="1"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</row>
    <row r="250" spans="24:52" ht="15.75" customHeight="1"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</row>
    <row r="251" spans="24:52" ht="15.75" customHeight="1"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</row>
    <row r="252" spans="24:52" ht="15.75" customHeight="1"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</row>
    <row r="253" spans="24:52" ht="15.75" customHeight="1"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</row>
    <row r="254" spans="24:52" ht="15.75" customHeight="1"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</row>
    <row r="255" spans="24:52" ht="15.75" customHeight="1"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</row>
    <row r="256" spans="24:52" ht="15.75" customHeight="1"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</row>
    <row r="257" spans="24:52" ht="15.75" customHeight="1"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</row>
    <row r="258" spans="24:52" ht="15.75" customHeight="1"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</row>
    <row r="259" spans="24:52" ht="15.75" customHeight="1"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</row>
    <row r="260" spans="24:52" ht="15.75" customHeight="1"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</row>
    <row r="261" spans="24:52" ht="15.75" customHeight="1"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</row>
    <row r="262" spans="24:52" ht="15.75" customHeight="1"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</row>
    <row r="263" spans="24:52" ht="15.75" customHeight="1"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</row>
    <row r="264" spans="24:52" ht="15.75" customHeight="1"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</row>
    <row r="265" spans="24:52" ht="15.75" customHeight="1"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</row>
    <row r="266" spans="24:52" ht="15.75" customHeight="1"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</row>
    <row r="267" spans="24:52" ht="15.75" customHeight="1"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</row>
    <row r="268" spans="24:52" ht="15.75" customHeight="1"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</row>
    <row r="269" spans="24:52" ht="15.75" customHeight="1"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</row>
    <row r="270" spans="24:52" ht="15.75" customHeight="1"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</row>
    <row r="271" spans="24:52" ht="15.75" customHeight="1"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</row>
    <row r="272" spans="24:52" ht="15.75" customHeight="1"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</row>
    <row r="273" spans="24:52" ht="15.75" customHeight="1"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</row>
    <row r="274" spans="24:52" ht="15.75" customHeight="1"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</row>
    <row r="275" spans="24:52" ht="15.75" customHeight="1"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</row>
    <row r="276" spans="24:52" ht="15.75" customHeight="1"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</row>
    <row r="277" spans="24:52" ht="15.75" customHeight="1"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</row>
    <row r="278" spans="24:52" ht="15.75" customHeight="1"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</row>
    <row r="279" spans="24:52" ht="15.75" customHeight="1"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</row>
    <row r="280" spans="24:52" ht="15.75" customHeight="1"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</row>
    <row r="281" spans="24:52" ht="15.75" customHeight="1"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</row>
    <row r="282" spans="24:52" ht="15.75" customHeight="1"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</row>
    <row r="283" spans="24:52" ht="15.75" customHeight="1"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</row>
    <row r="284" spans="24:52" ht="15.75" customHeight="1"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</row>
    <row r="285" spans="24:52" ht="15.75" customHeight="1"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</row>
    <row r="286" spans="24:52" ht="15.75" customHeight="1"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</row>
    <row r="287" spans="24:52" ht="15.75" customHeight="1"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</row>
    <row r="288" spans="24:52" ht="15.75" customHeight="1"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</row>
    <row r="289" spans="24:52" ht="15.75" customHeight="1"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</row>
    <row r="290" spans="24:52" ht="15.75" customHeight="1"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</row>
    <row r="291" spans="24:52" ht="15.75" customHeight="1"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</row>
    <row r="292" spans="24:52" ht="15.75" customHeight="1"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</row>
    <row r="293" spans="24:52" ht="15.75" customHeight="1"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</row>
    <row r="294" spans="24:52" ht="15.75" customHeight="1"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</row>
    <row r="295" spans="24:52" ht="15.75" customHeight="1"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</row>
    <row r="296" spans="24:52" ht="15.75" customHeight="1"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</row>
    <row r="297" spans="24:52" ht="15.75" customHeight="1"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</row>
    <row r="298" spans="24:52" ht="15.75" customHeight="1"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</row>
    <row r="299" spans="24:52" ht="15.75" customHeight="1"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</row>
    <row r="300" spans="24:52" ht="15.75" customHeight="1"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</row>
    <row r="301" spans="24:52" ht="15.75" customHeight="1"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</row>
    <row r="302" spans="24:52" ht="15.75" customHeight="1"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</row>
    <row r="303" spans="24:52" ht="15.75" customHeight="1"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</row>
    <row r="304" spans="24:52" ht="15.75" customHeight="1"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</row>
    <row r="305" spans="24:52" ht="15.75" customHeight="1"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</row>
    <row r="306" spans="24:52" ht="15.75" customHeight="1"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</row>
    <row r="307" spans="24:52" ht="15.75" customHeight="1"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</row>
    <row r="308" spans="24:52" ht="15.75" customHeight="1"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</row>
    <row r="309" spans="24:52" ht="15.75" customHeight="1"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</row>
    <row r="310" spans="24:52" ht="15.75" customHeight="1"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</row>
    <row r="311" spans="24:52" ht="15.75" customHeight="1"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</row>
    <row r="312" spans="24:52" ht="15.75" customHeight="1"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</row>
    <row r="313" spans="24:52" ht="15.75" customHeight="1"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</row>
    <row r="314" spans="24:52" ht="15.75" customHeight="1"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</row>
    <row r="315" spans="24:52" ht="15.75" customHeight="1"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</row>
    <row r="316" spans="24:52" ht="15.75" customHeight="1"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</row>
    <row r="317" spans="24:52" ht="15.75" customHeight="1"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</row>
    <row r="318" spans="24:52" ht="15.75" customHeight="1"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</row>
    <row r="319" spans="24:52" ht="15.75" customHeight="1"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</row>
    <row r="320" spans="24:52" ht="15.75" customHeight="1"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</row>
    <row r="321" spans="24:52" ht="15.75" customHeight="1"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</row>
    <row r="322" spans="24:52" ht="15.75" customHeight="1"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</row>
    <row r="323" spans="24:52" ht="15.75" customHeight="1"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</row>
    <row r="324" spans="24:52" ht="15.75" customHeight="1"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</row>
    <row r="325" spans="24:52" ht="15.75" customHeight="1"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</row>
    <row r="326" spans="24:52" ht="15.75" customHeight="1"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</row>
    <row r="327" spans="24:52" ht="15.75" customHeight="1"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</row>
    <row r="328" spans="24:52" ht="15.75" customHeight="1"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</row>
    <row r="329" spans="24:52" ht="15.75" customHeight="1"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</row>
    <row r="330" spans="24:52" ht="15.75" customHeight="1"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</row>
    <row r="331" spans="24:52" ht="15.75" customHeight="1"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</row>
    <row r="332" spans="24:52" ht="15.75" customHeight="1"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</row>
    <row r="333" spans="24:52" ht="15.75" customHeight="1"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</row>
    <row r="334" spans="24:52" ht="15.75" customHeight="1"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</row>
    <row r="335" spans="24:52" ht="15.75" customHeight="1"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</row>
    <row r="336" spans="24:52" ht="15.75" customHeight="1"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</row>
    <row r="337" spans="24:52" ht="15.75" customHeight="1"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</row>
    <row r="338" spans="24:52" ht="15.75" customHeight="1"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</row>
    <row r="339" spans="24:52" ht="15.75" customHeight="1"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</row>
    <row r="340" spans="24:52" ht="15.75" customHeight="1"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</row>
    <row r="341" spans="24:52" ht="15.75" customHeight="1"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</row>
    <row r="342" spans="24:52" ht="15.75" customHeight="1"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</row>
    <row r="343" spans="24:52" ht="15.75" customHeight="1"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</row>
    <row r="344" spans="24:52" ht="15.75" customHeight="1"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</row>
    <row r="345" spans="24:52" ht="15.75" customHeight="1"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</row>
    <row r="346" spans="24:52" ht="15.75" customHeight="1"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</row>
    <row r="347" spans="24:52" ht="15.75" customHeight="1"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</row>
    <row r="348" spans="24:52" ht="15.75" customHeight="1"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</row>
    <row r="349" spans="24:52" ht="15.75" customHeight="1"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</row>
    <row r="350" spans="24:52" ht="15.75" customHeight="1"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</row>
    <row r="351" spans="24:52" ht="15.75" customHeight="1"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</row>
    <row r="352" spans="24:52" ht="15.75" customHeight="1"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</row>
    <row r="353" spans="24:52" ht="15.75" customHeight="1"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</row>
    <row r="354" spans="24:52" ht="15.75" customHeight="1"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</row>
    <row r="355" spans="24:52" ht="15.75" customHeight="1"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</row>
    <row r="356" spans="24:52" ht="15.75" customHeight="1"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</row>
    <row r="357" spans="24:52" ht="15.75" customHeight="1"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</row>
    <row r="358" spans="24:52" ht="15.75" customHeight="1"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</row>
    <row r="359" spans="24:52" ht="15.75" customHeight="1"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</row>
    <row r="360" spans="24:52" ht="15.75" customHeight="1"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</row>
    <row r="361" spans="24:52" ht="15.75" customHeight="1"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</row>
    <row r="362" spans="24:52" ht="15.75" customHeight="1"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</row>
    <row r="363" spans="24:52" ht="15.75" customHeight="1"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</row>
    <row r="364" spans="24:52" ht="15.75" customHeight="1"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</row>
    <row r="365" spans="24:52" ht="15.75" customHeight="1"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</row>
    <row r="366" spans="24:52" ht="15.75" customHeight="1"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</row>
    <row r="367" spans="24:52" ht="15.75" customHeight="1"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</row>
    <row r="368" spans="24:52" ht="15.75" customHeight="1"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</row>
    <row r="369" spans="24:52" ht="15.75" customHeight="1"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</row>
    <row r="370" spans="24:52" ht="15.75" customHeight="1"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</row>
    <row r="371" spans="24:52" ht="15.75" customHeight="1"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</row>
    <row r="372" spans="24:52" ht="15.75" customHeight="1"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</row>
    <row r="373" spans="24:52" ht="15.75" customHeight="1"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</row>
    <row r="374" spans="24:52" ht="15.75" customHeight="1"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</row>
    <row r="375" spans="24:52" ht="15.75" customHeight="1"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</row>
    <row r="376" spans="24:52" ht="15.75" customHeight="1"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</row>
    <row r="377" spans="24:52" ht="15.75" customHeight="1"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</row>
    <row r="378" spans="24:52" ht="15.75" customHeight="1"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</row>
    <row r="379" spans="24:52" ht="15.75" customHeight="1"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</row>
    <row r="380" spans="24:52" ht="15.75" customHeight="1"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</row>
    <row r="381" spans="24:52" ht="15.75" customHeight="1"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</row>
    <row r="382" spans="24:52" ht="15.75" customHeight="1"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</row>
    <row r="383" spans="24:52" ht="15.75" customHeight="1"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</row>
    <row r="384" spans="24:52" ht="15.75" customHeight="1"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</row>
    <row r="385" spans="24:52" ht="15.75" customHeight="1"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</row>
    <row r="386" spans="24:52" ht="15.75" customHeight="1"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</row>
    <row r="387" spans="24:52" ht="15.75" customHeight="1"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</row>
    <row r="388" spans="24:52" ht="15.75" customHeight="1"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</row>
    <row r="389" spans="24:52" ht="15.75" customHeight="1"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</row>
    <row r="390" spans="24:52" ht="15.75" customHeight="1"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</row>
    <row r="391" spans="24:52" ht="15.75" customHeight="1"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</row>
    <row r="392" spans="24:52" ht="15.75" customHeight="1"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</row>
    <row r="393" spans="24:52" ht="15.75" customHeight="1"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</row>
    <row r="394" spans="24:52" ht="15.75" customHeight="1"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</row>
    <row r="395" spans="24:52" ht="15.75" customHeight="1"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</row>
    <row r="396" spans="24:52" ht="15.75" customHeight="1"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</row>
    <row r="397" spans="24:52" ht="15.75" customHeight="1"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</row>
    <row r="398" spans="24:52" ht="15.75" customHeight="1"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</row>
    <row r="399" spans="24:52" ht="15.75" customHeight="1"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</row>
    <row r="400" spans="24:52" ht="15.75" customHeight="1"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</row>
    <row r="401" spans="24:52" ht="15.75" customHeight="1"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</row>
    <row r="402" spans="24:52" ht="15.75" customHeight="1"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</row>
    <row r="403" spans="24:52" ht="15.75" customHeight="1"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</row>
    <row r="404" spans="24:52" ht="15.75" customHeight="1"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</row>
    <row r="405" spans="24:52" ht="15.75" customHeight="1"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</row>
    <row r="406" spans="24:52" ht="15.75" customHeight="1"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</row>
    <row r="407" spans="24:52" ht="15.75" customHeight="1"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</row>
    <row r="408" spans="24:52" ht="15.75" customHeight="1"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</row>
    <row r="409" spans="24:52" ht="15.75" customHeight="1"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</row>
    <row r="410" spans="24:52" ht="15.75" customHeight="1"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</row>
    <row r="411" spans="24:52" ht="15.75" customHeight="1"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</row>
    <row r="412" spans="24:52" ht="15.75" customHeight="1"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</row>
    <row r="413" spans="24:52" ht="15.75" customHeight="1"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</row>
    <row r="414" spans="24:52" ht="15.75" customHeight="1"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</row>
    <row r="415" spans="24:52" ht="15.75" customHeight="1"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</row>
    <row r="416" spans="24:52" ht="15.75" customHeight="1"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</row>
    <row r="417" spans="24:52" ht="15.75" customHeight="1"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</row>
    <row r="418" spans="24:52" ht="15.75" customHeight="1"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</row>
    <row r="419" spans="24:52" ht="15.75" customHeight="1"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</row>
    <row r="420" spans="24:52" ht="15.75" customHeight="1"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</row>
    <row r="421" spans="24:52" ht="15.75" customHeight="1"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</row>
    <row r="422" spans="24:52" ht="15.75" customHeight="1"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</row>
    <row r="423" spans="24:52" ht="15.75" customHeight="1"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</row>
    <row r="424" spans="24:52" ht="15.75" customHeight="1"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</row>
    <row r="425" spans="24:52" ht="15.75" customHeight="1"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</row>
    <row r="426" spans="24:52" ht="15.75" customHeight="1"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</row>
    <row r="427" spans="24:52" ht="15.75" customHeight="1"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</row>
    <row r="428" spans="24:52" ht="15.75" customHeight="1"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</row>
    <row r="429" spans="24:52" ht="15.75" customHeight="1"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</row>
    <row r="430" spans="24:52" ht="15.75" customHeight="1"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</row>
    <row r="431" spans="24:52" ht="15.75" customHeight="1"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</row>
    <row r="432" spans="24:52" ht="15.75" customHeight="1"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</row>
    <row r="433" spans="24:52" ht="15.75" customHeight="1"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</row>
    <row r="434" spans="24:52" ht="15.75" customHeight="1"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</row>
    <row r="435" spans="24:52" ht="15.75" customHeight="1"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</row>
    <row r="436" spans="24:52" ht="15.75" customHeight="1"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</row>
    <row r="437" spans="24:52" ht="15.75" customHeight="1"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</row>
    <row r="438" spans="24:52" ht="15.75" customHeight="1"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</row>
    <row r="439" spans="24:52" ht="15.75" customHeight="1"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</row>
    <row r="440" spans="24:52" ht="15.75" customHeight="1"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</row>
    <row r="441" spans="24:52" ht="15.75" customHeight="1"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</row>
    <row r="442" spans="24:52" ht="15.75" customHeight="1"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</row>
    <row r="443" spans="24:52" ht="15.75" customHeight="1"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</row>
    <row r="444" spans="24:52" ht="15.75" customHeight="1"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</row>
    <row r="445" spans="24:52" ht="15.75" customHeight="1"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</row>
    <row r="446" spans="24:52" ht="15.75" customHeight="1"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</row>
    <row r="447" spans="24:52" ht="15.75" customHeight="1"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</row>
    <row r="448" spans="24:52" ht="15.75" customHeight="1"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</row>
    <row r="449" spans="24:52" ht="15.75" customHeight="1"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</row>
    <row r="450" spans="24:52" ht="15.75" customHeight="1"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</row>
    <row r="451" spans="24:52" ht="15.75" customHeight="1"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</row>
    <row r="452" spans="24:52" ht="15.75" customHeight="1"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</row>
    <row r="453" spans="24:52" ht="15.75" customHeight="1"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</row>
    <row r="454" spans="24:52" ht="15.75" customHeight="1"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</row>
    <row r="455" spans="24:52" ht="15.75" customHeight="1"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</row>
    <row r="456" spans="24:52" ht="15.75" customHeight="1"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</row>
    <row r="457" spans="24:52" ht="15.75" customHeight="1"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</row>
    <row r="458" spans="24:52" ht="15.75" customHeight="1"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</row>
    <row r="459" spans="24:52" ht="15.75" customHeight="1"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</row>
    <row r="460" spans="24:52" ht="15.75" customHeight="1"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</row>
    <row r="461" spans="24:52" ht="15.75" customHeight="1"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</row>
    <row r="462" spans="24:52" ht="15.75" customHeight="1"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</row>
    <row r="463" spans="24:52" ht="15.75" customHeight="1"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</row>
    <row r="464" spans="24:52" ht="15.75" customHeight="1"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</row>
    <row r="465" spans="24:52" ht="15.75" customHeight="1"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</row>
    <row r="466" spans="24:52" ht="15.75" customHeight="1"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</row>
    <row r="467" spans="24:52" ht="15.75" customHeight="1"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</row>
    <row r="468" spans="24:52" ht="15.75" customHeight="1"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</row>
    <row r="469" spans="24:52" ht="15.75" customHeight="1"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</row>
    <row r="470" spans="24:52" ht="15.75" customHeight="1"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</row>
    <row r="471" spans="24:52" ht="15.75" customHeight="1"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</row>
    <row r="472" spans="24:52" ht="15.75" customHeight="1"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</row>
    <row r="473" spans="24:52" ht="15.75" customHeight="1"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</row>
    <row r="474" spans="24:52" ht="15.75" customHeight="1"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</row>
    <row r="475" spans="24:52" ht="15.75" customHeight="1"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</row>
    <row r="476" spans="24:52" ht="15.75" customHeight="1"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</row>
    <row r="477" spans="24:52" ht="15.75" customHeight="1"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</row>
    <row r="478" spans="24:52" ht="15.75" customHeight="1"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</row>
    <row r="479" spans="24:52" ht="15.75" customHeight="1"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</row>
    <row r="480" spans="24:52" ht="15.75" customHeight="1"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</row>
    <row r="481" spans="24:52" ht="15.75" customHeight="1"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</row>
    <row r="482" spans="24:52" ht="15.75" customHeight="1"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</row>
    <row r="483" spans="24:52" ht="15.75" customHeight="1"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</row>
    <row r="484" spans="24:52" ht="15.75" customHeight="1"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</row>
    <row r="485" spans="24:52" ht="15.75" customHeight="1"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</row>
    <row r="486" spans="24:52" ht="15.75" customHeight="1"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</row>
    <row r="487" spans="24:52" ht="15.75" customHeight="1"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</row>
    <row r="488" spans="24:52" ht="15.75" customHeight="1"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</row>
    <row r="489" spans="24:52" ht="15.75" customHeight="1"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</row>
    <row r="490" spans="24:52" ht="15.75" customHeight="1"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</row>
    <row r="491" spans="24:52" ht="15.75" customHeight="1"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</row>
    <row r="492" spans="24:52" ht="15.75" customHeight="1"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</row>
    <row r="493" spans="24:52" ht="15.75" customHeight="1"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</row>
    <row r="494" spans="24:52" ht="15.75" customHeight="1"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</row>
    <row r="495" spans="24:52" ht="15.75" customHeight="1"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</row>
    <row r="496" spans="24:52" ht="15.75" customHeight="1"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</row>
    <row r="497" spans="24:52" ht="15.75" customHeight="1"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</row>
    <row r="498" spans="24:52" ht="15.75" customHeight="1"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</row>
    <row r="499" spans="24:52" ht="15.75" customHeight="1"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</row>
    <row r="500" spans="24:52" ht="15.75" customHeight="1"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</row>
    <row r="501" spans="24:52" ht="15.75" customHeight="1"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</row>
    <row r="502" spans="24:52" ht="15.75" customHeight="1"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</row>
    <row r="503" spans="24:52" ht="15.75" customHeight="1"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</row>
    <row r="504" spans="24:52" ht="15.75" customHeight="1"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</row>
    <row r="505" spans="24:52" ht="15.75" customHeight="1"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</row>
    <row r="506" spans="24:52" ht="15.75" customHeight="1"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</row>
    <row r="507" spans="24:52" ht="15.75" customHeight="1"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</row>
    <row r="508" spans="24:52" ht="15.75" customHeight="1"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</row>
    <row r="509" spans="24:52" ht="15.75" customHeight="1"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</row>
    <row r="510" spans="24:52" ht="15.75" customHeight="1"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</row>
    <row r="511" spans="24:52" ht="15.75" customHeight="1"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</row>
    <row r="512" spans="24:52" ht="15.75" customHeight="1"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</row>
    <row r="513" spans="24:52" ht="15.75" customHeight="1"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</row>
    <row r="514" spans="24:52" ht="15.75" customHeight="1"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</row>
    <row r="515" spans="24:52" ht="15.75" customHeight="1"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</row>
    <row r="516" spans="24:52" ht="15.75" customHeight="1"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</row>
    <row r="517" spans="24:52" ht="15.75" customHeight="1"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</row>
    <row r="518" spans="24:52" ht="15.75" customHeight="1"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</row>
    <row r="519" spans="24:52" ht="15.75" customHeight="1"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</row>
    <row r="520" spans="24:52" ht="15.75" customHeight="1"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</row>
    <row r="521" spans="24:52" ht="15.75" customHeight="1"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</row>
    <row r="522" spans="24:52" ht="15.75" customHeight="1"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</row>
    <row r="523" spans="24:52" ht="15.75" customHeight="1"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</row>
    <row r="524" spans="24:52" ht="15.75" customHeight="1"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</row>
    <row r="525" spans="24:52" ht="15.75" customHeight="1"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</row>
    <row r="526" spans="24:52" ht="15.75" customHeight="1"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</row>
    <row r="527" spans="24:52" ht="15.75" customHeight="1"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</row>
    <row r="528" spans="24:52" ht="15.75" customHeight="1"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</row>
    <row r="529" spans="24:52" ht="15.75" customHeight="1"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</row>
    <row r="530" spans="24:52" ht="15.75" customHeight="1"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</row>
    <row r="531" spans="24:52" ht="15.75" customHeight="1"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</row>
    <row r="532" spans="24:52" ht="15.75" customHeight="1"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</row>
    <row r="533" spans="24:52" ht="15.75" customHeight="1"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</row>
    <row r="534" spans="24:52" ht="15.75" customHeight="1"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</row>
    <row r="535" spans="24:52" ht="15.75" customHeight="1"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</row>
    <row r="536" spans="24:52" ht="15.75" customHeight="1"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</row>
    <row r="537" spans="24:52" ht="15.75" customHeight="1"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</row>
    <row r="538" spans="24:52" ht="15.75" customHeight="1"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</row>
    <row r="539" spans="24:52" ht="15.75" customHeight="1"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</row>
    <row r="540" spans="24:52" ht="15.75" customHeight="1"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</row>
    <row r="541" spans="24:52" ht="15.75" customHeight="1"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</row>
    <row r="542" spans="24:52" ht="15.75" customHeight="1"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</row>
    <row r="543" spans="24:52" ht="15.75" customHeight="1"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</row>
    <row r="544" spans="24:52" ht="15.75" customHeight="1"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</row>
    <row r="545" spans="24:52" ht="15.75" customHeight="1"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</row>
    <row r="546" spans="24:52" ht="15.75" customHeight="1"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</row>
    <row r="547" spans="24:52" ht="15.75" customHeight="1"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</row>
    <row r="548" spans="24:52" ht="15.75" customHeight="1"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</row>
    <row r="549" spans="24:52" ht="15.75" customHeight="1"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</row>
    <row r="550" spans="24:52" ht="15.75" customHeight="1"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</row>
    <row r="551" spans="24:52" ht="15.75" customHeight="1"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</row>
    <row r="552" spans="24:52" ht="15.75" customHeight="1"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</row>
    <row r="553" spans="24:52" ht="15.75" customHeight="1"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</row>
    <row r="554" spans="24:52" ht="15.75" customHeight="1"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</row>
    <row r="555" spans="24:52" ht="15.75" customHeight="1"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</row>
    <row r="556" spans="24:52" ht="15.75" customHeight="1"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</row>
    <row r="557" spans="24:52" ht="15.75" customHeight="1"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</row>
    <row r="558" spans="24:52" ht="15.75" customHeight="1"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</row>
    <row r="559" spans="24:52" ht="15.75" customHeight="1"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</row>
    <row r="560" spans="24:52" ht="15.75" customHeight="1"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</row>
    <row r="561" spans="24:52" ht="15.75" customHeight="1"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</row>
    <row r="562" spans="24:52" ht="15.75" customHeight="1"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</row>
    <row r="563" spans="24:52" ht="15.75" customHeight="1"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</row>
    <row r="564" spans="24:52" ht="15.75" customHeight="1"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</row>
    <row r="565" spans="24:52" ht="15.75" customHeight="1"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</row>
    <row r="566" spans="24:52" ht="15.75" customHeight="1"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</row>
    <row r="567" spans="24:52" ht="15.75" customHeight="1"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</row>
    <row r="568" spans="24:52" ht="15.75" customHeight="1"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</row>
    <row r="569" spans="24:52" ht="15.75" customHeight="1"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</row>
    <row r="570" spans="24:52" ht="15.75" customHeight="1"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</row>
    <row r="571" spans="24:52" ht="15.75" customHeight="1"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</row>
    <row r="572" spans="24:52" ht="15.75" customHeight="1"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</row>
    <row r="573" spans="24:52" ht="15.75" customHeight="1"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</row>
    <row r="574" spans="24:52" ht="15.75" customHeight="1"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</row>
    <row r="575" spans="24:52" ht="15.75" customHeight="1"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</row>
    <row r="576" spans="24:52" ht="15.75" customHeight="1"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</row>
    <row r="577" spans="24:52" ht="15.75" customHeight="1"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</row>
    <row r="578" spans="24:52" ht="15.75" customHeight="1"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</row>
    <row r="579" spans="24:52" ht="15.75" customHeight="1"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</row>
    <row r="580" spans="24:52" ht="15.75" customHeight="1"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</row>
    <row r="581" spans="24:52" ht="15.75" customHeight="1"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</row>
    <row r="582" spans="24:52" ht="15.75" customHeight="1"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</row>
    <row r="583" spans="24:52" ht="15.75" customHeight="1"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</row>
    <row r="584" spans="24:52" ht="15.75" customHeight="1"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</row>
    <row r="585" spans="24:52" ht="15.75" customHeight="1"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</row>
    <row r="586" spans="24:52" ht="15.75" customHeight="1"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</row>
    <row r="587" spans="24:52" ht="15.75" customHeight="1"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</row>
    <row r="588" spans="24:52" ht="15.75" customHeight="1"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</row>
    <row r="589" spans="24:52" ht="15.75" customHeight="1"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</row>
    <row r="590" spans="24:52" ht="15.75" customHeight="1"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</row>
    <row r="591" spans="24:52" ht="15.75" customHeight="1"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</row>
    <row r="592" spans="24:52" ht="15.75" customHeight="1"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</row>
    <row r="593" spans="24:52" ht="15.75" customHeight="1"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</row>
    <row r="594" spans="24:52" ht="15.75" customHeight="1"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</row>
    <row r="595" spans="24:52" ht="15.75" customHeight="1"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</row>
    <row r="596" spans="24:52" ht="15.75" customHeight="1"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</row>
    <row r="597" spans="24:52" ht="15.75" customHeight="1"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</row>
    <row r="598" spans="24:52" ht="15.75" customHeight="1"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</row>
    <row r="599" spans="24:52" ht="15.75" customHeight="1"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</row>
    <row r="600" spans="24:52" ht="15.75" customHeight="1"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</row>
    <row r="601" spans="24:52" ht="15.75" customHeight="1"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</row>
    <row r="602" spans="24:52" ht="15.75" customHeight="1"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</row>
    <row r="603" spans="24:52" ht="15.75" customHeight="1"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</row>
    <row r="604" spans="24:52" ht="15.75" customHeight="1"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</row>
    <row r="605" spans="24:52" ht="15.75" customHeight="1"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</row>
    <row r="606" spans="24:52" ht="15.75" customHeight="1"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</row>
    <row r="607" spans="24:52" ht="15.75" customHeight="1"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</row>
    <row r="608" spans="24:52" ht="15.75" customHeight="1"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</row>
    <row r="609" spans="24:52" ht="15.75" customHeight="1"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</row>
    <row r="610" spans="24:52" ht="15.75" customHeight="1"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</row>
    <row r="611" spans="24:52" ht="15.75" customHeight="1"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</row>
    <row r="612" spans="24:52" ht="15.75" customHeight="1"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</row>
    <row r="613" spans="24:52" ht="15.75" customHeight="1"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</row>
    <row r="614" spans="24:52" ht="15.75" customHeight="1"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</row>
    <row r="615" spans="24:52" ht="15.75" customHeight="1"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</row>
    <row r="616" spans="24:52" ht="15.75" customHeight="1"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</row>
    <row r="617" spans="24:52" ht="15.75" customHeight="1"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</row>
    <row r="618" spans="24:52" ht="15.75" customHeight="1"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</row>
    <row r="619" spans="24:52" ht="15.75" customHeight="1"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</row>
    <row r="620" spans="24:52" ht="15.75" customHeight="1"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</row>
    <row r="621" spans="24:52" ht="15.75" customHeight="1"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</row>
    <row r="622" spans="24:52" ht="15.75" customHeight="1"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</row>
    <row r="623" spans="24:52" ht="15.75" customHeight="1"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</row>
    <row r="624" spans="24:52" ht="15.75" customHeight="1"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</row>
    <row r="625" spans="24:52" ht="15.75" customHeight="1"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</row>
    <row r="626" spans="24:52" ht="15.75" customHeight="1"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</row>
    <row r="627" spans="24:52" ht="15.75" customHeight="1"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</row>
    <row r="628" spans="24:52" ht="15.75" customHeight="1"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</row>
    <row r="629" spans="24:52" ht="15.75" customHeight="1"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</row>
    <row r="630" spans="24:52" ht="15.75" customHeight="1"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</row>
    <row r="631" spans="24:52" ht="15.75" customHeight="1"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</row>
    <row r="632" spans="24:52" ht="15.75" customHeight="1"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</row>
    <row r="633" spans="24:52" ht="15.75" customHeight="1"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</row>
    <row r="634" spans="24:52" ht="15.75" customHeight="1"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</row>
    <row r="635" spans="24:52" ht="15.75" customHeight="1"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</row>
    <row r="636" spans="24:52" ht="15.75" customHeight="1"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</row>
    <row r="637" spans="24:52" ht="15.75" customHeight="1"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</row>
    <row r="638" spans="24:52" ht="15.75" customHeight="1"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</row>
    <row r="639" spans="24:52" ht="15.75" customHeight="1"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</row>
    <row r="640" spans="24:52" ht="15.75" customHeight="1"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</row>
    <row r="641" spans="24:52" ht="15.75" customHeight="1"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</row>
    <row r="642" spans="24:52" ht="15.75" customHeight="1"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</row>
    <row r="643" spans="24:52" ht="15.75" customHeight="1"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</row>
    <row r="644" spans="24:52" ht="15.75" customHeight="1"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</row>
    <row r="645" spans="24:52" ht="15.75" customHeight="1"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</row>
    <row r="646" spans="24:52" ht="15.75" customHeight="1"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</row>
    <row r="647" spans="24:52" ht="15.75" customHeight="1"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</row>
    <row r="648" spans="24:52" ht="15.75" customHeight="1"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</row>
    <row r="649" spans="24:52" ht="15.75" customHeight="1"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</row>
    <row r="650" spans="24:52" ht="15.75" customHeight="1"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</row>
    <row r="651" spans="24:52" ht="15.75" customHeight="1"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</row>
    <row r="652" spans="24:52" ht="15.75" customHeight="1"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</row>
    <row r="653" spans="24:52" ht="15.75" customHeight="1"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</row>
    <row r="654" spans="24:52" ht="15.75" customHeight="1"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</row>
    <row r="655" spans="24:52" ht="15.75" customHeight="1"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</row>
    <row r="656" spans="24:52" ht="15.75" customHeight="1"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</row>
    <row r="657" spans="24:52" ht="15.75" customHeight="1"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</row>
    <row r="658" spans="24:52" ht="15.75" customHeight="1"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</row>
    <row r="659" spans="24:52" ht="15.75" customHeight="1"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</row>
    <row r="660" spans="24:52" ht="15.75" customHeight="1"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</row>
    <row r="661" spans="24:52" ht="15.75" customHeight="1"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</row>
    <row r="662" spans="24:52" ht="15.75" customHeight="1"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</row>
    <row r="663" spans="24:52" ht="15.75" customHeight="1"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</row>
    <row r="664" spans="24:52" ht="15.75" customHeight="1"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</row>
    <row r="665" spans="24:52" ht="15.75" customHeight="1"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</row>
    <row r="666" spans="24:52" ht="15.75" customHeight="1"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</row>
    <row r="667" spans="24:52" ht="15.75" customHeight="1"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</row>
    <row r="668" spans="24:52" ht="15.75" customHeight="1"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</row>
    <row r="669" spans="24:52" ht="15.75" customHeight="1"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</row>
    <row r="670" spans="24:52" ht="15.75" customHeight="1"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</row>
    <row r="671" spans="24:52" ht="15.75" customHeight="1"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</row>
    <row r="672" spans="24:52" ht="15.75" customHeight="1"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</row>
    <row r="673" spans="24:52" ht="15.75" customHeight="1"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</row>
    <row r="674" spans="24:52" ht="15.75" customHeight="1"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</row>
    <row r="675" spans="24:52" ht="15.75" customHeight="1"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</row>
    <row r="676" spans="24:52" ht="15.75" customHeight="1"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</row>
    <row r="677" spans="24:52" ht="15.75" customHeight="1"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</row>
    <row r="678" spans="24:52" ht="15.75" customHeight="1"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</row>
    <row r="679" spans="24:52" ht="15.75" customHeight="1"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</row>
    <row r="680" spans="24:52" ht="15.75" customHeight="1"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</row>
    <row r="681" spans="24:52" ht="15.75" customHeight="1"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</row>
    <row r="682" spans="24:52" ht="15.75" customHeight="1"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</row>
    <row r="683" spans="24:52" ht="15.75" customHeight="1"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</row>
    <row r="684" spans="24:52" ht="15.75" customHeight="1"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</row>
    <row r="685" spans="24:52" ht="15.75" customHeight="1"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</row>
    <row r="686" spans="24:52" ht="15.75" customHeight="1"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</row>
    <row r="687" spans="24:52" ht="15.75" customHeight="1"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</row>
    <row r="688" spans="24:52" ht="15.75" customHeight="1"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</row>
    <row r="689" spans="24:52" ht="15.75" customHeight="1"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</row>
    <row r="690" spans="24:52" ht="15.75" customHeight="1"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</row>
    <row r="691" spans="24:52" ht="15.75" customHeight="1"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</row>
    <row r="692" spans="24:52" ht="15.75" customHeight="1"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</row>
    <row r="693" spans="24:52" ht="15.75" customHeight="1"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</row>
    <row r="694" spans="24:52" ht="15.75" customHeight="1"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</row>
    <row r="695" spans="24:52" ht="15.75" customHeight="1"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</row>
    <row r="696" spans="24:52" ht="15.75" customHeight="1"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</row>
    <row r="697" spans="24:52" ht="15.75" customHeight="1"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</row>
    <row r="698" spans="24:52" ht="15.75" customHeight="1"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</row>
    <row r="699" spans="24:52" ht="15.75" customHeight="1"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</row>
    <row r="700" spans="24:52" ht="15.75" customHeight="1"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</row>
    <row r="701" spans="24:52" ht="15.75" customHeight="1"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</row>
    <row r="702" spans="24:52" ht="15.75" customHeight="1"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</row>
    <row r="703" spans="24:52" ht="15.75" customHeight="1"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</row>
    <row r="704" spans="24:52" ht="15.75" customHeight="1"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</row>
    <row r="705" spans="24:52" ht="15.75" customHeight="1"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</row>
    <row r="706" spans="24:52" ht="15.75" customHeight="1"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</row>
    <row r="707" spans="24:52" ht="15.75" customHeight="1"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</row>
    <row r="708" spans="24:52" ht="15.75" customHeight="1"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</row>
    <row r="709" spans="24:52" ht="15.75" customHeight="1"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</row>
    <row r="710" spans="24:52" ht="15.75" customHeight="1"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</row>
    <row r="711" spans="24:52" ht="15.75" customHeight="1"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</row>
    <row r="712" spans="24:52" ht="15.75" customHeight="1"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</row>
    <row r="713" spans="24:52" ht="15.75" customHeight="1"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</row>
    <row r="714" spans="24:52" ht="15.75" customHeight="1"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</row>
    <row r="715" spans="24:52" ht="15.75" customHeight="1"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</row>
    <row r="716" spans="24:52" ht="15.75" customHeight="1"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</row>
    <row r="717" spans="24:52" ht="15.75" customHeight="1"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</row>
    <row r="718" spans="24:52" ht="15.75" customHeight="1"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</row>
    <row r="719" spans="24:52" ht="15.75" customHeight="1"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</row>
    <row r="720" spans="24:52" ht="15.75" customHeight="1"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</row>
    <row r="721" spans="24:52" ht="15.75" customHeight="1"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</row>
    <row r="722" spans="24:52" ht="15.75" customHeight="1"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</row>
    <row r="723" spans="24:52" ht="15.75" customHeight="1"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</row>
    <row r="724" spans="24:52" ht="15.75" customHeight="1"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</row>
    <row r="725" spans="24:52" ht="15.75" customHeight="1"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</row>
    <row r="726" spans="24:52" ht="15.75" customHeight="1"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</row>
    <row r="727" spans="24:52" ht="15.75" customHeight="1">
      <c r="X727" s="33"/>
      <c r="Y727" s="33"/>
      <c r="Z727" s="33"/>
      <c r="AA727" s="33"/>
      <c r="AB727" s="33"/>
      <c r="AC727" s="33"/>
      <c r="AD727" s="33"/>
      <c r="AE727" s="33"/>
      <c r="AF727" s="33"/>
      <c r="AG727" s="33"/>
      <c r="AH727" s="33"/>
      <c r="AI727" s="33"/>
      <c r="AJ727" s="33"/>
      <c r="AK727" s="33"/>
      <c r="AL727" s="33"/>
      <c r="AM727" s="33"/>
      <c r="AN727" s="33"/>
      <c r="AO727" s="33"/>
      <c r="AP727" s="33"/>
      <c r="AQ727" s="33"/>
      <c r="AR727" s="33"/>
      <c r="AS727" s="33"/>
      <c r="AT727" s="33"/>
      <c r="AU727" s="33"/>
      <c r="AV727" s="33"/>
      <c r="AW727" s="33"/>
      <c r="AX727" s="33"/>
      <c r="AY727" s="33"/>
      <c r="AZ727" s="33"/>
    </row>
    <row r="728" spans="24:52" ht="15.75" customHeight="1"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</row>
    <row r="729" spans="24:52" ht="15.75" customHeight="1"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</row>
    <row r="730" spans="24:52" ht="15.75" customHeight="1"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</row>
    <row r="731" spans="24:52" ht="15.75" customHeight="1"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</row>
    <row r="732" spans="24:52" ht="15.75" customHeight="1"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</row>
    <row r="733" spans="24:52" ht="15.75" customHeight="1"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</row>
    <row r="734" spans="24:52" ht="15.75" customHeight="1"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</row>
    <row r="735" spans="24:52" ht="15.75" customHeight="1"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</row>
    <row r="736" spans="24:52" ht="15.75" customHeight="1"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</row>
    <row r="737" spans="24:52" ht="15.75" customHeight="1"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</row>
    <row r="738" spans="24:52" ht="15.75" customHeight="1"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</row>
    <row r="739" spans="24:52" ht="15.75" customHeight="1"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</row>
    <row r="740" spans="24:52" ht="15.75" customHeight="1"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</row>
    <row r="741" spans="24:52" ht="15.75" customHeight="1"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</row>
    <row r="742" spans="24:52" ht="15.75" customHeight="1"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</row>
    <row r="743" spans="24:52" ht="15.75" customHeight="1"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</row>
    <row r="744" spans="24:52" ht="15.75" customHeight="1"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</row>
    <row r="745" spans="24:52" ht="15.75" customHeight="1"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</row>
    <row r="746" spans="24:52" ht="15.75" customHeight="1"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</row>
    <row r="747" spans="24:52" ht="15.75" customHeight="1"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</row>
    <row r="748" spans="24:52" ht="15.75" customHeight="1"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</row>
    <row r="749" spans="24:52" ht="15.75" customHeight="1"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</row>
    <row r="750" spans="24:52" ht="15.75" customHeight="1"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</row>
    <row r="751" spans="24:52" ht="15.75" customHeight="1"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</row>
    <row r="752" spans="24:52" ht="15.75" customHeight="1"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</row>
    <row r="753" spans="24:52" ht="15.75" customHeight="1"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</row>
    <row r="754" spans="24:52" ht="15.75" customHeight="1"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</row>
    <row r="755" spans="24:52" ht="15.75" customHeight="1"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</row>
    <row r="756" spans="24:52" ht="15.75" customHeight="1"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</row>
    <row r="757" spans="24:52" ht="15.75" customHeight="1"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</row>
    <row r="758" spans="24:52" ht="15.75" customHeight="1"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</row>
    <row r="759" spans="24:52" ht="15.75" customHeight="1"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</row>
    <row r="760" spans="24:52" ht="15.75" customHeight="1"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</row>
    <row r="761" spans="24:52" ht="15.75" customHeight="1"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</row>
    <row r="762" spans="24:52" ht="15.75" customHeight="1"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</row>
    <row r="763" spans="24:52" ht="15.75" customHeight="1"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</row>
    <row r="764" spans="24:52" ht="15.75" customHeight="1"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</row>
    <row r="765" spans="24:52" ht="15.75" customHeight="1"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</row>
    <row r="766" spans="24:52" ht="15.75" customHeight="1"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</row>
    <row r="767" spans="24:52" ht="15.75" customHeight="1"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</row>
    <row r="768" spans="24:52" ht="15.75" customHeight="1"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</row>
    <row r="769" spans="24:52" ht="15.75" customHeight="1"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</row>
    <row r="770" spans="24:52" ht="15.75" customHeight="1"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</row>
    <row r="771" spans="24:52" ht="15.75" customHeight="1"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</row>
    <row r="772" spans="24:52" ht="15.75" customHeight="1"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</row>
    <row r="773" spans="24:52" ht="15.75" customHeight="1"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</row>
    <row r="774" spans="24:52" ht="15.75" customHeight="1"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</row>
    <row r="775" spans="24:52" ht="15.75" customHeight="1"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</row>
    <row r="776" spans="24:52" ht="15.75" customHeight="1"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</row>
    <row r="777" spans="24:52" ht="15.75" customHeight="1"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</row>
    <row r="778" spans="24:52" ht="15.75" customHeight="1"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</row>
    <row r="779" spans="24:52" ht="15.75" customHeight="1"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</row>
    <row r="780" spans="24:52" ht="15.75" customHeight="1"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</row>
    <row r="781" spans="24:52" ht="15.75" customHeight="1"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</row>
    <row r="782" spans="24:52" ht="15.75" customHeight="1"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</row>
    <row r="783" spans="24:52" ht="15.75" customHeight="1"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</row>
    <row r="784" spans="24:52" ht="15.75" customHeight="1"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</row>
    <row r="785" spans="24:52" ht="15.75" customHeight="1"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</row>
    <row r="786" spans="24:52" ht="15.75" customHeight="1"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</row>
    <row r="787" spans="24:52" ht="15.75" customHeight="1"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</row>
    <row r="788" spans="24:52" ht="15.75" customHeight="1"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</row>
    <row r="789" spans="24:52" ht="15.75" customHeight="1"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</row>
    <row r="790" spans="24:52" ht="15.75" customHeight="1"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</row>
    <row r="791" spans="24:52" ht="15.75" customHeight="1"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</row>
    <row r="792" spans="24:52" ht="15.75" customHeight="1"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</row>
    <row r="793" spans="24:52" ht="15.75" customHeight="1"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</row>
    <row r="794" spans="24:52" ht="15.75" customHeight="1"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</row>
    <row r="795" spans="24:52" ht="15.75" customHeight="1"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</row>
    <row r="796" spans="24:52" ht="15.75" customHeight="1"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</row>
    <row r="797" spans="24:52" ht="15.75" customHeight="1"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</row>
    <row r="798" spans="24:52" ht="15.75" customHeight="1"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</row>
    <row r="799" spans="24:52" ht="15.75" customHeight="1"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</row>
    <row r="800" spans="24:52" ht="15.75" customHeight="1"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</row>
    <row r="801" spans="24:52" ht="15.75" customHeight="1"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</row>
    <row r="802" spans="24:52" ht="15.75" customHeight="1"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</row>
    <row r="803" spans="24:52" ht="15.75" customHeight="1"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</row>
    <row r="804" spans="24:52" ht="15.75" customHeight="1"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</row>
    <row r="805" spans="24:52" ht="15.75" customHeight="1"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</row>
    <row r="806" spans="24:52" ht="15.75" customHeight="1"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</row>
    <row r="807" spans="24:52" ht="15.75" customHeight="1"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</row>
    <row r="808" spans="24:52" ht="15.75" customHeight="1"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</row>
    <row r="809" spans="24:52" ht="15.75" customHeight="1"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</row>
    <row r="810" spans="24:52" ht="15.75" customHeight="1"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</row>
    <row r="811" spans="24:52" ht="15.75" customHeight="1"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</row>
    <row r="812" spans="24:52" ht="15.75" customHeight="1"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</row>
    <row r="813" spans="24:52" ht="15.75" customHeight="1"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</row>
    <row r="814" spans="24:52" ht="15.75" customHeight="1"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</row>
    <row r="815" spans="24:52" ht="15.75" customHeight="1"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</row>
    <row r="816" spans="24:52" ht="15.75" customHeight="1"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</row>
    <row r="817" spans="24:52" ht="15.75" customHeight="1"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</row>
    <row r="818" spans="24:52" ht="15.75" customHeight="1"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</row>
    <row r="819" spans="24:52" ht="15.75" customHeight="1"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</row>
    <row r="820" spans="24:52" ht="15.75" customHeight="1"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</row>
    <row r="821" spans="24:52" ht="15.75" customHeight="1"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</row>
    <row r="822" spans="24:52" ht="15.75" customHeight="1"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</row>
    <row r="823" spans="24:52" ht="15.75" customHeight="1"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</row>
    <row r="824" spans="24:52" ht="15.75" customHeight="1"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</row>
    <row r="825" spans="24:52" ht="15.75" customHeight="1"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</row>
    <row r="826" spans="24:52" ht="15.75" customHeight="1"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</row>
    <row r="827" spans="24:52" ht="15.75" customHeight="1"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</row>
    <row r="828" spans="24:52" ht="15.75" customHeight="1"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</row>
    <row r="829" spans="24:52" ht="15.75" customHeight="1"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</row>
    <row r="830" spans="24:52" ht="15.75" customHeight="1"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</row>
    <row r="831" spans="24:52" ht="15.75" customHeight="1"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</row>
    <row r="832" spans="24:52" ht="15.75" customHeight="1"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</row>
    <row r="833" spans="24:52" ht="15.75" customHeight="1"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</row>
    <row r="834" spans="24:52" ht="15.75" customHeight="1"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</row>
    <row r="835" spans="24:52" ht="15.75" customHeight="1"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</row>
    <row r="836" spans="24:52" ht="15.75" customHeight="1"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</row>
    <row r="837" spans="24:52" ht="15.75" customHeight="1"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</row>
    <row r="838" spans="24:52" ht="15.75" customHeight="1"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</row>
    <row r="839" spans="24:52" ht="15.75" customHeight="1"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</row>
    <row r="840" spans="24:52" ht="15.75" customHeight="1"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</row>
    <row r="841" spans="24:52" ht="15.75" customHeight="1"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</row>
    <row r="842" spans="24:52" ht="15.75" customHeight="1"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</row>
    <row r="843" spans="24:52" ht="15.75" customHeight="1"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</row>
    <row r="844" spans="24:52" ht="15.75" customHeight="1"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</row>
    <row r="845" spans="24:52" ht="15.75" customHeight="1"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</row>
    <row r="846" spans="24:52" ht="15.75" customHeight="1"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</row>
    <row r="847" spans="24:52" ht="15.75" customHeight="1"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</row>
    <row r="848" spans="24:52" ht="15.75" customHeight="1"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</row>
    <row r="849" spans="24:52" ht="15.75" customHeight="1"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</row>
    <row r="850" spans="24:52" ht="15.75" customHeight="1"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</row>
    <row r="851" spans="24:52" ht="15.75" customHeight="1"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</row>
    <row r="852" spans="24:52" ht="15.75" customHeight="1"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</row>
    <row r="853" spans="24:52" ht="15.75" customHeight="1"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</row>
    <row r="854" spans="24:52" ht="15.75" customHeight="1"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</row>
    <row r="855" spans="24:52" ht="15.75" customHeight="1"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</row>
    <row r="856" spans="24:52" ht="15.75" customHeight="1"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</row>
    <row r="857" spans="24:52" ht="15.75" customHeight="1"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</row>
    <row r="858" spans="24:52" ht="15.75" customHeight="1"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</row>
    <row r="859" spans="24:52" ht="15.75" customHeight="1"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</row>
    <row r="860" spans="24:52" ht="15.75" customHeight="1"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</row>
    <row r="861" spans="24:52" ht="15.75" customHeight="1"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</row>
    <row r="862" spans="24:52" ht="15.75" customHeight="1"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</row>
    <row r="863" spans="24:52" ht="15.75" customHeight="1"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</row>
    <row r="864" spans="24:52" ht="15.75" customHeight="1"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</row>
    <row r="865" spans="24:52" ht="15.75" customHeight="1"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</row>
    <row r="866" spans="24:52" ht="15.75" customHeight="1"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</row>
    <row r="867" spans="24:52" ht="15.75" customHeight="1"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</row>
    <row r="868" spans="24:52" ht="15.75" customHeight="1"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</row>
    <row r="869" spans="24:52" ht="15.75" customHeight="1"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</row>
    <row r="870" spans="24:52" ht="15.75" customHeight="1"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</row>
    <row r="871" spans="24:52" ht="15.75" customHeight="1"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</row>
    <row r="872" spans="24:52" ht="15.75" customHeight="1"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</row>
    <row r="873" spans="24:52" ht="15.75" customHeight="1"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</row>
    <row r="874" spans="24:52" ht="15.75" customHeight="1"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</row>
    <row r="875" spans="24:52" ht="15.75" customHeight="1"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</row>
    <row r="876" spans="24:52" ht="15.75" customHeight="1"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</row>
    <row r="877" spans="24:52" ht="15.75" customHeight="1"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</row>
    <row r="878" spans="24:52" ht="15.75" customHeight="1"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</row>
    <row r="879" spans="24:52" ht="15.75" customHeight="1"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</row>
    <row r="880" spans="24:52" ht="15.75" customHeight="1"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</row>
    <row r="881" spans="24:52" ht="15.75" customHeight="1"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</row>
    <row r="882" spans="24:52" ht="15.75" customHeight="1"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</row>
    <row r="883" spans="24:52" ht="15.75" customHeight="1"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</row>
    <row r="884" spans="24:52" ht="15.75" customHeight="1"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</row>
    <row r="885" spans="24:52" ht="15.75" customHeight="1"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</row>
    <row r="886" spans="24:52" ht="15.75" customHeight="1"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</row>
    <row r="887" spans="24:52" ht="15.75" customHeight="1"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</row>
    <row r="888" spans="24:52" ht="15.75" customHeight="1"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</row>
    <row r="889" spans="24:52" ht="15.75" customHeight="1"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</row>
    <row r="890" spans="24:52" ht="15.75" customHeight="1"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</row>
    <row r="891" spans="24:52" ht="15.75" customHeight="1"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</row>
    <row r="892" spans="24:52" ht="15.75" customHeight="1"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</row>
    <row r="893" spans="24:52" ht="15.75" customHeight="1"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</row>
    <row r="894" spans="24:52" ht="15.75" customHeight="1"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</row>
    <row r="895" spans="24:52" ht="15.75" customHeight="1"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</row>
    <row r="896" spans="24:52" ht="15.75" customHeight="1"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</row>
    <row r="897" spans="24:52" ht="15.75" customHeight="1"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</row>
    <row r="898" spans="24:52" ht="15.75" customHeight="1"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</row>
    <row r="899" spans="24:52" ht="15.75" customHeight="1"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</row>
    <row r="900" spans="24:52" ht="15.75" customHeight="1"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</row>
    <row r="901" spans="24:52" ht="15.75" customHeight="1"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</row>
    <row r="902" spans="24:52" ht="15.75" customHeight="1"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</row>
    <row r="903" spans="24:52" ht="15.75" customHeight="1"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</row>
    <row r="904" spans="24:52" ht="15.75" customHeight="1"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</row>
    <row r="905" spans="24:52" ht="15.75" customHeight="1"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</row>
    <row r="906" spans="24:52" ht="15.75" customHeight="1"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</row>
    <row r="907" spans="24:52" ht="15.75" customHeight="1"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</row>
    <row r="908" spans="24:52" ht="15.75" customHeight="1"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</row>
    <row r="909" spans="24:52" ht="15.75" customHeight="1"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</row>
    <row r="910" spans="24:52" ht="15.75" customHeight="1"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</row>
    <row r="911" spans="24:52" ht="15.75" customHeight="1"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</row>
    <row r="912" spans="24:52" ht="15.75" customHeight="1"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</row>
    <row r="913" spans="24:52" ht="15.75" customHeight="1"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</row>
    <row r="914" spans="24:52" ht="15.75" customHeight="1"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</row>
    <row r="915" spans="24:52" ht="15.75" customHeight="1"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</row>
    <row r="916" spans="24:52" ht="15.75" customHeight="1"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</row>
    <row r="917" spans="24:52" ht="15.75" customHeight="1"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</row>
    <row r="918" spans="24:52" ht="15.75" customHeight="1"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</row>
    <row r="919" spans="24:52" ht="15.75" customHeight="1"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</row>
    <row r="920" spans="24:52" ht="15.75" customHeight="1"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</row>
    <row r="921" spans="24:52" ht="15.75" customHeight="1"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</row>
    <row r="922" spans="24:52" ht="15.75" customHeight="1"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</row>
    <row r="923" spans="24:52" ht="15.75" customHeight="1"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</row>
    <row r="924" spans="24:52" ht="15.75" customHeight="1"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</row>
    <row r="925" spans="24:52" ht="15.75" customHeight="1"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</row>
    <row r="926" spans="24:52" ht="15.75" customHeight="1"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</row>
    <row r="927" spans="24:52" ht="15.75" customHeight="1"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</row>
    <row r="928" spans="24:52" ht="15.75" customHeight="1"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</row>
    <row r="929" spans="24:52" ht="15.75" customHeight="1"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</row>
    <row r="930" spans="24:52" ht="15.75" customHeight="1"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</row>
    <row r="931" spans="24:52" ht="15.75" customHeight="1"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</row>
    <row r="932" spans="24:52" ht="15.75" customHeight="1"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</row>
    <row r="933" spans="24:52" ht="15.75" customHeight="1"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</row>
    <row r="934" spans="24:52" ht="15.75" customHeight="1"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</row>
    <row r="935" spans="24:52" ht="15.75" customHeight="1"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</row>
    <row r="936" spans="24:52" ht="15.75" customHeight="1"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</row>
    <row r="937" spans="24:52" ht="15.75" customHeight="1"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</row>
    <row r="938" spans="24:52" ht="15.75" customHeight="1"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</row>
    <row r="939" spans="24:52" ht="15.75" customHeight="1"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</row>
    <row r="940" spans="24:52" ht="15.75" customHeight="1"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</row>
    <row r="941" spans="24:52" ht="15.75" customHeight="1"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</row>
    <row r="942" spans="24:52" ht="15.75" customHeight="1"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</row>
    <row r="943" spans="24:52" ht="15.75" customHeight="1"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</row>
    <row r="944" spans="24:52" ht="15.75" customHeight="1"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</row>
    <row r="945" spans="24:52" ht="15.75" customHeight="1"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</row>
    <row r="946" spans="24:52" ht="15.75" customHeight="1"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</row>
    <row r="947" spans="24:52" ht="15.75" customHeight="1"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</row>
    <row r="948" spans="24:52" ht="15.75" customHeight="1"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</row>
    <row r="949" spans="24:52" ht="15.75" customHeight="1"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</row>
    <row r="950" spans="24:52" ht="15.75" customHeight="1"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</row>
    <row r="951" spans="24:52" ht="15.75" customHeight="1"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</row>
    <row r="952" spans="24:52" ht="15.75" customHeight="1"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</row>
    <row r="953" spans="24:52" ht="15.75" customHeight="1"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</row>
    <row r="954" spans="24:52" ht="15.75" customHeight="1"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</row>
    <row r="955" spans="24:52" ht="15.75" customHeight="1"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</row>
    <row r="956" spans="24:52" ht="15.75" customHeight="1"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</row>
    <row r="957" spans="24:52" ht="15.75" customHeight="1"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</row>
    <row r="958" spans="24:52" ht="15.75" customHeight="1"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</row>
    <row r="959" spans="24:52" ht="15.75" customHeight="1"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</row>
    <row r="960" spans="24:52" ht="15.75" customHeight="1"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</row>
    <row r="961" spans="24:52" ht="15.75" customHeight="1"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</row>
    <row r="962" spans="24:52" ht="15.75" customHeight="1"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</row>
    <row r="963" spans="24:52" ht="15.75" customHeight="1"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</row>
    <row r="964" spans="24:52" ht="15.75" customHeight="1"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</row>
    <row r="965" spans="24:52" ht="15.75" customHeight="1"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</row>
    <row r="966" spans="24:52" ht="15.75" customHeight="1"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</row>
    <row r="967" spans="24:52" ht="15.75" customHeight="1"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</row>
    <row r="968" spans="24:52" ht="15.75" customHeight="1"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</row>
    <row r="969" spans="24:52" ht="15.75" customHeight="1"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</row>
    <row r="970" spans="24:52" ht="15.75" customHeight="1"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</row>
    <row r="971" spans="24:52" ht="15.75" customHeight="1"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</row>
    <row r="972" spans="24:52" ht="15.75" customHeight="1"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</row>
    <row r="973" spans="24:52" ht="15.75" customHeight="1"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</row>
    <row r="974" spans="24:52" ht="15.75" customHeight="1"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</row>
    <row r="975" spans="24:52" ht="15.75" customHeight="1"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</row>
    <row r="976" spans="24:52" ht="15.75" customHeight="1"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</row>
    <row r="977" spans="24:52" ht="15.75" customHeight="1"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</row>
    <row r="978" spans="24:52" ht="15.75" customHeight="1"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</row>
    <row r="979" spans="24:52" ht="15.75" customHeight="1"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</row>
    <row r="980" spans="24:52" ht="15.75" customHeight="1"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</row>
    <row r="981" spans="24:52" ht="15.75" customHeight="1"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</row>
    <row r="982" spans="24:52" ht="15.75" customHeight="1"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</row>
    <row r="983" spans="24:52" ht="15.75" customHeight="1"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</row>
    <row r="984" spans="24:52" ht="15.75" customHeight="1"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</row>
    <row r="985" spans="24:52" ht="15.75" customHeight="1"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</row>
    <row r="986" spans="24:52" ht="15.75" customHeight="1"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</row>
    <row r="987" spans="24:52" ht="15.75" customHeight="1"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</row>
    <row r="988" spans="24:52" ht="15.75" customHeight="1"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</row>
    <row r="989" spans="24:52" ht="15.75" customHeight="1"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</row>
    <row r="990" spans="24:52" ht="15.75" customHeight="1"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</row>
    <row r="991" spans="24:52" ht="15.75" customHeight="1"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</row>
    <row r="992" spans="24:52" ht="15.75" customHeight="1"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</row>
    <row r="993" spans="24:52" ht="15.75" customHeight="1"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</row>
    <row r="994" spans="24:52" ht="15.75" customHeight="1"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</row>
    <row r="995" spans="24:52" ht="15.75" customHeight="1"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</row>
    <row r="996" spans="24:52" ht="15.75" customHeight="1"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</row>
    <row r="997" spans="24:52" ht="15.75" customHeight="1"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</row>
    <row r="998" spans="24:52" ht="15.75" customHeight="1"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</row>
    <row r="999" spans="24:52" ht="15.75" customHeight="1"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</row>
    <row r="1000" spans="24:52" ht="15.75" customHeight="1"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</row>
  </sheetData>
  <phoneticPr fontId="18" type="noConversion"/>
  <pageMargins left="0.7" right="0.7" top="0.75" bottom="0.75" header="0" footer="0"/>
  <pageSetup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000"/>
  <sheetViews>
    <sheetView workbookViewId="0"/>
  </sheetViews>
  <sheetFormatPr defaultColWidth="14.42578125" defaultRowHeight="15" customHeight="1"/>
  <cols>
    <col min="1" max="1" width="8.5703125" customWidth="1"/>
    <col min="2" max="2" width="12.7109375" customWidth="1"/>
    <col min="3" max="3" width="20" customWidth="1"/>
    <col min="4" max="4" width="16.7109375" customWidth="1"/>
    <col min="5" max="5" width="20" customWidth="1"/>
    <col min="6" max="6" width="12.28515625" customWidth="1"/>
    <col min="7" max="7" width="17" customWidth="1"/>
    <col min="8" max="8" width="12.28515625" customWidth="1"/>
    <col min="9" max="9" width="13.7109375" customWidth="1"/>
    <col min="10" max="26" width="8.7109375" customWidth="1"/>
  </cols>
  <sheetData>
    <row r="1" spans="1:9">
      <c r="A1" s="25" t="s">
        <v>113</v>
      </c>
      <c r="B1" s="25" t="s">
        <v>114</v>
      </c>
      <c r="C1" s="25" t="s">
        <v>2</v>
      </c>
      <c r="D1" s="35" t="s">
        <v>115</v>
      </c>
      <c r="E1" s="25" t="s">
        <v>4</v>
      </c>
      <c r="F1" s="35" t="s">
        <v>116</v>
      </c>
      <c r="G1" s="25" t="s">
        <v>6</v>
      </c>
      <c r="H1" s="35" t="s">
        <v>117</v>
      </c>
      <c r="I1" s="25" t="s">
        <v>118</v>
      </c>
    </row>
    <row r="2" spans="1:9">
      <c r="A2" s="27" t="s">
        <v>119</v>
      </c>
      <c r="B2" s="12" t="s">
        <v>47</v>
      </c>
      <c r="C2" s="27" t="s">
        <v>36</v>
      </c>
      <c r="D2" s="35"/>
      <c r="E2" s="27" t="s">
        <v>29</v>
      </c>
      <c r="F2" s="35"/>
      <c r="G2" s="27" t="s">
        <v>17</v>
      </c>
      <c r="H2" s="35"/>
      <c r="I2" s="35">
        <v>23.916666666666664</v>
      </c>
    </row>
    <row r="3" spans="1:9">
      <c r="A3" s="27" t="s">
        <v>120</v>
      </c>
      <c r="B3" s="12" t="s">
        <v>23</v>
      </c>
      <c r="C3" s="27" t="s">
        <v>22</v>
      </c>
      <c r="D3" s="35"/>
      <c r="E3" s="27" t="s">
        <v>18</v>
      </c>
      <c r="F3" s="35"/>
      <c r="G3" s="27" t="s">
        <v>28</v>
      </c>
      <c r="H3" s="35"/>
      <c r="I3" s="35">
        <v>24.549999999999997</v>
      </c>
    </row>
    <row r="4" spans="1:9">
      <c r="A4" s="27" t="s">
        <v>121</v>
      </c>
      <c r="B4" s="12" t="s">
        <v>19</v>
      </c>
      <c r="C4" s="27" t="s">
        <v>52</v>
      </c>
      <c r="D4" s="35"/>
      <c r="E4" s="27" t="s">
        <v>20</v>
      </c>
      <c r="F4" s="35"/>
      <c r="G4" s="27" t="s">
        <v>44</v>
      </c>
      <c r="H4" s="35"/>
      <c r="I4" s="35">
        <v>21.883333333333333</v>
      </c>
    </row>
    <row r="5" spans="1:9">
      <c r="A5" s="27" t="s">
        <v>122</v>
      </c>
      <c r="B5" s="12" t="s">
        <v>43</v>
      </c>
      <c r="C5" s="27" t="s">
        <v>56</v>
      </c>
      <c r="D5" s="35"/>
      <c r="E5" s="27" t="s">
        <v>25</v>
      </c>
      <c r="F5" s="35"/>
      <c r="G5" s="27" t="s">
        <v>32</v>
      </c>
      <c r="H5" s="35"/>
      <c r="I5" s="35">
        <v>28.449999999999996</v>
      </c>
    </row>
    <row r="6" spans="1:9">
      <c r="A6" s="27" t="s">
        <v>123</v>
      </c>
      <c r="B6" s="12" t="s">
        <v>15</v>
      </c>
      <c r="C6" s="27" t="s">
        <v>53</v>
      </c>
      <c r="D6" s="35"/>
      <c r="E6" s="27" t="s">
        <v>33</v>
      </c>
      <c r="F6" s="35"/>
      <c r="G6" s="27" t="s">
        <v>50</v>
      </c>
      <c r="H6" s="35"/>
      <c r="I6" s="35">
        <v>24.716666666666669</v>
      </c>
    </row>
    <row r="7" spans="1:9">
      <c r="A7" s="27" t="s">
        <v>124</v>
      </c>
      <c r="B7" s="12" t="s">
        <v>39</v>
      </c>
      <c r="C7" s="27" t="s">
        <v>16</v>
      </c>
      <c r="D7" s="35"/>
      <c r="E7" s="27" t="s">
        <v>21</v>
      </c>
      <c r="F7" s="35"/>
      <c r="G7" s="27" t="s">
        <v>46</v>
      </c>
      <c r="H7" s="35"/>
      <c r="I7" s="35">
        <v>26.000000000000004</v>
      </c>
    </row>
    <row r="8" spans="1:9">
      <c r="A8" s="27" t="s">
        <v>125</v>
      </c>
      <c r="B8" s="12" t="s">
        <v>35</v>
      </c>
      <c r="C8" s="27" t="s">
        <v>30</v>
      </c>
      <c r="D8" s="35"/>
      <c r="E8" s="27" t="s">
        <v>40</v>
      </c>
      <c r="F8" s="35"/>
      <c r="G8" s="27" t="s">
        <v>38</v>
      </c>
      <c r="H8" s="35"/>
      <c r="I8" s="35">
        <v>26.75</v>
      </c>
    </row>
    <row r="9" spans="1:9">
      <c r="A9" s="27" t="s">
        <v>126</v>
      </c>
      <c r="B9" s="12" t="s">
        <v>31</v>
      </c>
      <c r="C9" s="27" t="s">
        <v>48</v>
      </c>
      <c r="D9" s="35"/>
      <c r="E9" s="27" t="s">
        <v>127</v>
      </c>
      <c r="F9" s="35"/>
      <c r="G9" s="27" t="s">
        <v>57</v>
      </c>
      <c r="H9" s="35"/>
      <c r="I9" s="35">
        <v>26.983333333333334</v>
      </c>
    </row>
    <row r="10" spans="1:9">
      <c r="A10" s="27" t="s">
        <v>128</v>
      </c>
      <c r="B10" s="12" t="s">
        <v>51</v>
      </c>
      <c r="C10" s="27" t="s">
        <v>37</v>
      </c>
      <c r="D10" s="35"/>
      <c r="E10" s="27" t="s">
        <v>49</v>
      </c>
      <c r="F10" s="35"/>
      <c r="G10" s="27" t="s">
        <v>54</v>
      </c>
      <c r="H10" s="35"/>
      <c r="I10" s="35">
        <v>21.333333333333336</v>
      </c>
    </row>
    <row r="11" spans="1:9">
      <c r="A11" s="27" t="s">
        <v>129</v>
      </c>
      <c r="B11" s="12" t="s">
        <v>27</v>
      </c>
      <c r="C11" s="27" t="s">
        <v>34</v>
      </c>
      <c r="D11" s="35"/>
      <c r="E11" s="27" t="s">
        <v>41</v>
      </c>
      <c r="F11" s="35"/>
      <c r="G11" s="27" t="s">
        <v>45</v>
      </c>
      <c r="H11" s="35"/>
      <c r="I11" s="35">
        <v>22.950000000000003</v>
      </c>
    </row>
    <row r="12" spans="1:9">
      <c r="A12" s="5" t="s">
        <v>55</v>
      </c>
      <c r="B12" s="5" t="s">
        <v>55</v>
      </c>
      <c r="C12" s="36" t="s">
        <v>24</v>
      </c>
      <c r="D12" s="35"/>
      <c r="E12" s="27" t="s">
        <v>26</v>
      </c>
      <c r="F12" s="35"/>
      <c r="G12" s="25"/>
      <c r="H12" s="35"/>
      <c r="I12" s="35"/>
    </row>
    <row r="13" spans="1:9">
      <c r="D13" s="35"/>
      <c r="F13" s="35"/>
    </row>
    <row r="14" spans="1:9">
      <c r="D14" s="35"/>
      <c r="F14" s="35"/>
    </row>
    <row r="15" spans="1:9">
      <c r="B15" s="27" t="s">
        <v>130</v>
      </c>
      <c r="C15" s="27" t="s">
        <v>57</v>
      </c>
      <c r="D15" s="35">
        <v>4.416666666666667</v>
      </c>
      <c r="F15" s="35"/>
    </row>
    <row r="16" spans="1:9">
      <c r="B16" s="27" t="s">
        <v>131</v>
      </c>
      <c r="C16" s="27" t="s">
        <v>38</v>
      </c>
      <c r="D16" s="35">
        <v>9.4</v>
      </c>
      <c r="F16" s="35"/>
    </row>
    <row r="17" spans="2:6">
      <c r="B17" s="27" t="s">
        <v>132</v>
      </c>
      <c r="C17" s="27" t="s">
        <v>40</v>
      </c>
      <c r="D17" s="35">
        <v>8.4166666666666661</v>
      </c>
      <c r="F17" s="35"/>
    </row>
    <row r="18" spans="2:6">
      <c r="B18" s="27" t="s">
        <v>133</v>
      </c>
      <c r="C18" s="27" t="s">
        <v>52</v>
      </c>
      <c r="D18" s="35">
        <v>7.1166666666666671</v>
      </c>
      <c r="F18" s="35"/>
    </row>
    <row r="19" spans="2:6">
      <c r="B19" s="27" t="s">
        <v>134</v>
      </c>
      <c r="C19" s="27" t="s">
        <v>54</v>
      </c>
      <c r="D19" s="35">
        <v>6.7833333333333341</v>
      </c>
      <c r="F19" s="35"/>
    </row>
    <row r="20" spans="2:6">
      <c r="B20" s="27" t="s">
        <v>135</v>
      </c>
      <c r="C20" s="27" t="s">
        <v>46</v>
      </c>
      <c r="D20" s="35">
        <v>9.0166666666666675</v>
      </c>
      <c r="F20" s="35"/>
    </row>
    <row r="21" spans="2:6" ht="15.75" customHeight="1">
      <c r="B21" s="27" t="s">
        <v>136</v>
      </c>
      <c r="C21" s="27" t="s">
        <v>24</v>
      </c>
      <c r="D21" s="35">
        <v>4.666666666666667</v>
      </c>
      <c r="F21" s="35"/>
    </row>
    <row r="22" spans="2:6" ht="15.75" customHeight="1">
      <c r="B22" s="27" t="s">
        <v>137</v>
      </c>
      <c r="C22" s="27" t="s">
        <v>30</v>
      </c>
      <c r="D22" s="35">
        <v>9.7999999999999989</v>
      </c>
      <c r="F22" s="35"/>
    </row>
    <row r="23" spans="2:6" ht="15.75" customHeight="1">
      <c r="B23" s="27" t="s">
        <v>138</v>
      </c>
      <c r="C23" s="27" t="s">
        <v>20</v>
      </c>
      <c r="D23" s="35">
        <v>8.5499999999999989</v>
      </c>
      <c r="F23" s="35"/>
    </row>
    <row r="24" spans="2:6" ht="15.75" customHeight="1">
      <c r="B24" s="27" t="s">
        <v>139</v>
      </c>
      <c r="C24" s="27" t="s">
        <v>29</v>
      </c>
      <c r="D24" s="35">
        <v>6.166666666666667</v>
      </c>
      <c r="F24" s="35"/>
    </row>
    <row r="25" spans="2:6" ht="15.75" customHeight="1">
      <c r="B25" s="27" t="s">
        <v>140</v>
      </c>
      <c r="C25" s="27" t="s">
        <v>17</v>
      </c>
      <c r="D25" s="35">
        <v>6</v>
      </c>
      <c r="F25" s="35"/>
    </row>
    <row r="26" spans="2:6" ht="15.75" customHeight="1">
      <c r="B26" s="27" t="s">
        <v>141</v>
      </c>
      <c r="C26" s="27" t="s">
        <v>53</v>
      </c>
      <c r="D26" s="35">
        <v>10.1</v>
      </c>
      <c r="F26" s="35"/>
    </row>
    <row r="27" spans="2:6" ht="15.75" customHeight="1">
      <c r="B27" s="27" t="s">
        <v>142</v>
      </c>
      <c r="C27" s="27" t="s">
        <v>26</v>
      </c>
      <c r="D27" s="35">
        <v>7.7666666666666666</v>
      </c>
      <c r="F27" s="35"/>
    </row>
    <row r="28" spans="2:6" ht="15.75" customHeight="1">
      <c r="B28" s="27" t="s">
        <v>143</v>
      </c>
      <c r="C28" s="27" t="s">
        <v>18</v>
      </c>
      <c r="D28" s="35">
        <v>9.35</v>
      </c>
      <c r="F28" s="35"/>
    </row>
    <row r="29" spans="2:6" ht="15.75" customHeight="1">
      <c r="B29" s="27" t="s">
        <v>144</v>
      </c>
      <c r="C29" s="27" t="s">
        <v>44</v>
      </c>
      <c r="D29" s="35">
        <v>7.916666666666667</v>
      </c>
      <c r="F29" s="35"/>
    </row>
    <row r="30" spans="2:6" ht="15.75" customHeight="1">
      <c r="B30" s="27" t="s">
        <v>145</v>
      </c>
      <c r="C30" s="27" t="s">
        <v>36</v>
      </c>
      <c r="D30" s="35">
        <v>10.9</v>
      </c>
      <c r="F30" s="35"/>
    </row>
    <row r="31" spans="2:6" ht="15.75" customHeight="1">
      <c r="B31" s="27" t="s">
        <v>146</v>
      </c>
      <c r="C31" s="27" t="s">
        <v>48</v>
      </c>
      <c r="D31" s="35">
        <v>10.799999999999999</v>
      </c>
      <c r="F31" s="35"/>
    </row>
    <row r="32" spans="2:6" ht="15.75" customHeight="1">
      <c r="B32" s="27" t="s">
        <v>147</v>
      </c>
      <c r="C32" s="27" t="s">
        <v>56</v>
      </c>
      <c r="D32" s="35">
        <v>10</v>
      </c>
      <c r="F32" s="35"/>
    </row>
    <row r="33" spans="2:6" ht="15.75" customHeight="1">
      <c r="B33" s="27" t="s">
        <v>148</v>
      </c>
      <c r="C33" s="27" t="s">
        <v>21</v>
      </c>
      <c r="D33" s="35">
        <v>4.7666666666666666</v>
      </c>
      <c r="F33" s="35"/>
    </row>
    <row r="34" spans="2:6" ht="15.75" customHeight="1">
      <c r="B34" s="27" t="s">
        <v>149</v>
      </c>
      <c r="C34" s="27" t="s">
        <v>41</v>
      </c>
      <c r="D34" s="35">
        <v>9.75</v>
      </c>
      <c r="F34" s="35"/>
    </row>
    <row r="35" spans="2:6" ht="15.75" customHeight="1">
      <c r="B35" s="27" t="s">
        <v>150</v>
      </c>
      <c r="C35" s="27" t="s">
        <v>34</v>
      </c>
      <c r="D35" s="35">
        <v>11.233333333333334</v>
      </c>
      <c r="F35" s="35"/>
    </row>
    <row r="36" spans="2:6" ht="15.75" customHeight="1">
      <c r="B36" s="27" t="s">
        <v>151</v>
      </c>
      <c r="C36" s="27" t="s">
        <v>25</v>
      </c>
      <c r="D36" s="35">
        <v>10.683333333333332</v>
      </c>
      <c r="F36" s="35"/>
    </row>
    <row r="37" spans="2:6" ht="15.75" customHeight="1">
      <c r="B37" s="27" t="s">
        <v>152</v>
      </c>
      <c r="C37" s="27" t="s">
        <v>45</v>
      </c>
      <c r="D37" s="35">
        <v>5.3833333333333329</v>
      </c>
      <c r="F37" s="35"/>
    </row>
    <row r="38" spans="2:6" ht="15.75" customHeight="1">
      <c r="B38" s="27" t="s">
        <v>153</v>
      </c>
      <c r="C38" s="27" t="s">
        <v>28</v>
      </c>
      <c r="D38" s="35">
        <v>7.0333333333333341</v>
      </c>
      <c r="F38" s="35"/>
    </row>
    <row r="39" spans="2:6" ht="15.75" customHeight="1">
      <c r="B39" s="27" t="s">
        <v>154</v>
      </c>
      <c r="C39" s="27" t="s">
        <v>155</v>
      </c>
      <c r="D39" s="35">
        <v>5.583333333333333</v>
      </c>
      <c r="F39" s="35"/>
    </row>
    <row r="40" spans="2:6" ht="15.75" customHeight="1">
      <c r="B40" s="27" t="s">
        <v>156</v>
      </c>
      <c r="C40" s="27" t="s">
        <v>32</v>
      </c>
      <c r="D40" s="35">
        <v>9.8833333333333329</v>
      </c>
      <c r="F40" s="35"/>
    </row>
    <row r="41" spans="2:6" ht="15.75" customHeight="1">
      <c r="B41" s="27" t="s">
        <v>157</v>
      </c>
      <c r="C41" s="27" t="s">
        <v>33</v>
      </c>
      <c r="D41" s="35">
        <v>9.5833333333333339</v>
      </c>
      <c r="F41" s="35"/>
    </row>
    <row r="42" spans="2:6" ht="15.75" customHeight="1">
      <c r="B42" s="27" t="s">
        <v>158</v>
      </c>
      <c r="C42" s="27" t="s">
        <v>16</v>
      </c>
      <c r="D42" s="35">
        <v>8.7833333333333332</v>
      </c>
      <c r="F42" s="35"/>
    </row>
    <row r="43" spans="2:6" ht="15.75" customHeight="1">
      <c r="B43" s="27" t="s">
        <v>159</v>
      </c>
      <c r="C43" s="27" t="s">
        <v>49</v>
      </c>
      <c r="D43" s="35">
        <v>8.3833333333333329</v>
      </c>
      <c r="F43" s="35"/>
    </row>
    <row r="44" spans="2:6" ht="15.75" customHeight="1">
      <c r="B44" s="27" t="s">
        <v>160</v>
      </c>
      <c r="C44" s="27" t="s">
        <v>22</v>
      </c>
      <c r="D44" s="35">
        <v>5.8999999999999995</v>
      </c>
      <c r="F44" s="35"/>
    </row>
    <row r="45" spans="2:6" ht="15.75" customHeight="1">
      <c r="B45" s="27" t="s">
        <v>161</v>
      </c>
      <c r="C45" s="27" t="s">
        <v>37</v>
      </c>
      <c r="D45" s="35">
        <v>8.1666666666666661</v>
      </c>
      <c r="F45" s="35"/>
    </row>
    <row r="46" spans="2:6" ht="15.75" customHeight="1">
      <c r="B46" s="27" t="s">
        <v>162</v>
      </c>
      <c r="C46" s="27" t="s">
        <v>163</v>
      </c>
      <c r="D46" s="35">
        <v>5.0333333333333332</v>
      </c>
      <c r="F46" s="35"/>
    </row>
    <row r="47" spans="2:6" ht="15.75" customHeight="1">
      <c r="D47" s="35"/>
      <c r="F47" s="35"/>
    </row>
    <row r="48" spans="2:6" ht="15.75" customHeight="1">
      <c r="D48" s="35"/>
      <c r="F48" s="35"/>
    </row>
    <row r="49" spans="4:6" ht="15.75" customHeight="1">
      <c r="D49" s="35"/>
      <c r="F49" s="35"/>
    </row>
    <row r="50" spans="4:6" ht="15.75" customHeight="1">
      <c r="D50" s="35"/>
      <c r="F50" s="35"/>
    </row>
    <row r="51" spans="4:6" ht="15.75" customHeight="1">
      <c r="D51" s="35"/>
      <c r="F51" s="35"/>
    </row>
    <row r="52" spans="4:6" ht="15.75" customHeight="1">
      <c r="D52" s="35"/>
      <c r="F52" s="35"/>
    </row>
    <row r="53" spans="4:6" ht="15.75" customHeight="1">
      <c r="D53" s="35"/>
      <c r="F53" s="35"/>
    </row>
    <row r="54" spans="4:6" ht="15.75" customHeight="1">
      <c r="D54" s="35"/>
      <c r="F54" s="35"/>
    </row>
    <row r="55" spans="4:6" ht="15.75" customHeight="1">
      <c r="D55" s="35"/>
      <c r="F55" s="35"/>
    </row>
    <row r="56" spans="4:6" ht="15.75" customHeight="1">
      <c r="D56" s="35"/>
      <c r="F56" s="35"/>
    </row>
    <row r="57" spans="4:6" ht="15.75" customHeight="1">
      <c r="D57" s="35"/>
      <c r="F57" s="35"/>
    </row>
    <row r="58" spans="4:6" ht="15.75" customHeight="1">
      <c r="D58" s="35"/>
      <c r="F58" s="35"/>
    </row>
    <row r="59" spans="4:6" ht="15.75" customHeight="1">
      <c r="D59" s="35"/>
      <c r="F59" s="35"/>
    </row>
    <row r="60" spans="4:6" ht="15.75" customHeight="1">
      <c r="D60" s="35"/>
      <c r="F60" s="35"/>
    </row>
    <row r="61" spans="4:6" ht="15.75" customHeight="1">
      <c r="D61" s="35"/>
      <c r="F61" s="35"/>
    </row>
    <row r="62" spans="4:6" ht="15.75" customHeight="1">
      <c r="D62" s="35"/>
      <c r="F62" s="35"/>
    </row>
    <row r="63" spans="4:6" ht="15.75" customHeight="1">
      <c r="D63" s="35"/>
      <c r="F63" s="35"/>
    </row>
    <row r="64" spans="4:6" ht="15.75" customHeight="1">
      <c r="D64" s="35"/>
      <c r="F64" s="35"/>
    </row>
    <row r="65" spans="4:6" ht="15.75" customHeight="1">
      <c r="D65" s="35"/>
      <c r="F65" s="35"/>
    </row>
    <row r="66" spans="4:6" ht="15.75" customHeight="1">
      <c r="D66" s="35"/>
      <c r="F66" s="35"/>
    </row>
    <row r="67" spans="4:6" ht="15.75" customHeight="1">
      <c r="D67" s="35"/>
      <c r="F67" s="35"/>
    </row>
    <row r="68" spans="4:6" ht="15.75" customHeight="1">
      <c r="D68" s="35"/>
      <c r="F68" s="35"/>
    </row>
    <row r="69" spans="4:6" ht="15.75" customHeight="1">
      <c r="D69" s="35"/>
      <c r="F69" s="35"/>
    </row>
    <row r="70" spans="4:6" ht="15.75" customHeight="1">
      <c r="D70" s="35"/>
      <c r="F70" s="35"/>
    </row>
    <row r="71" spans="4:6" ht="15.75" customHeight="1">
      <c r="D71" s="35"/>
      <c r="F71" s="35"/>
    </row>
    <row r="72" spans="4:6" ht="15.75" customHeight="1">
      <c r="D72" s="35"/>
      <c r="F72" s="35"/>
    </row>
    <row r="73" spans="4:6" ht="15.75" customHeight="1">
      <c r="D73" s="35"/>
      <c r="F73" s="35"/>
    </row>
    <row r="74" spans="4:6" ht="15.75" customHeight="1">
      <c r="D74" s="35"/>
      <c r="F74" s="35"/>
    </row>
    <row r="75" spans="4:6" ht="15.75" customHeight="1">
      <c r="D75" s="35"/>
      <c r="F75" s="35"/>
    </row>
    <row r="76" spans="4:6" ht="15.75" customHeight="1">
      <c r="D76" s="35"/>
      <c r="F76" s="35"/>
    </row>
    <row r="77" spans="4:6" ht="15.75" customHeight="1">
      <c r="D77" s="35"/>
      <c r="F77" s="35"/>
    </row>
    <row r="78" spans="4:6" ht="15.75" customHeight="1">
      <c r="D78" s="35"/>
      <c r="F78" s="35"/>
    </row>
    <row r="79" spans="4:6" ht="15.75" customHeight="1">
      <c r="D79" s="35"/>
      <c r="F79" s="35"/>
    </row>
    <row r="80" spans="4:6" ht="15.75" customHeight="1">
      <c r="D80" s="35"/>
      <c r="F80" s="35"/>
    </row>
    <row r="81" spans="4:6" ht="15.75" customHeight="1">
      <c r="D81" s="35"/>
      <c r="F81" s="35"/>
    </row>
    <row r="82" spans="4:6" ht="15.75" customHeight="1">
      <c r="D82" s="35"/>
      <c r="F82" s="35"/>
    </row>
    <row r="83" spans="4:6" ht="15.75" customHeight="1">
      <c r="D83" s="35"/>
      <c r="F83" s="35"/>
    </row>
    <row r="84" spans="4:6" ht="15.75" customHeight="1">
      <c r="D84" s="35"/>
      <c r="F84" s="35"/>
    </row>
    <row r="85" spans="4:6" ht="15.75" customHeight="1">
      <c r="D85" s="35"/>
      <c r="F85" s="35"/>
    </row>
    <row r="86" spans="4:6" ht="15.75" customHeight="1">
      <c r="D86" s="35"/>
      <c r="F86" s="35"/>
    </row>
    <row r="87" spans="4:6" ht="15.75" customHeight="1">
      <c r="D87" s="35"/>
      <c r="F87" s="35"/>
    </row>
    <row r="88" spans="4:6" ht="15.75" customHeight="1">
      <c r="D88" s="35"/>
      <c r="F88" s="35"/>
    </row>
    <row r="89" spans="4:6" ht="15.75" customHeight="1">
      <c r="D89" s="35"/>
      <c r="F89" s="35"/>
    </row>
    <row r="90" spans="4:6" ht="15.75" customHeight="1">
      <c r="D90" s="35"/>
      <c r="F90" s="35"/>
    </row>
    <row r="91" spans="4:6" ht="15.75" customHeight="1">
      <c r="D91" s="35"/>
      <c r="F91" s="35"/>
    </row>
    <row r="92" spans="4:6" ht="15.75" customHeight="1">
      <c r="D92" s="35"/>
      <c r="F92" s="35"/>
    </row>
    <row r="93" spans="4:6" ht="15.75" customHeight="1">
      <c r="D93" s="35"/>
      <c r="F93" s="35"/>
    </row>
    <row r="94" spans="4:6" ht="15.75" customHeight="1">
      <c r="D94" s="35"/>
      <c r="F94" s="35"/>
    </row>
    <row r="95" spans="4:6" ht="15.75" customHeight="1">
      <c r="D95" s="35"/>
      <c r="F95" s="35"/>
    </row>
    <row r="96" spans="4:6" ht="15.75" customHeight="1">
      <c r="D96" s="35"/>
      <c r="F96" s="35"/>
    </row>
    <row r="97" spans="4:6" ht="15.75" customHeight="1">
      <c r="D97" s="35"/>
      <c r="F97" s="35"/>
    </row>
    <row r="98" spans="4:6" ht="15.75" customHeight="1">
      <c r="D98" s="35"/>
      <c r="F98" s="35"/>
    </row>
    <row r="99" spans="4:6" ht="15.75" customHeight="1">
      <c r="D99" s="35"/>
      <c r="F99" s="35"/>
    </row>
    <row r="100" spans="4:6" ht="15.75" customHeight="1">
      <c r="D100" s="35"/>
      <c r="F100" s="35"/>
    </row>
    <row r="101" spans="4:6" ht="15.75" customHeight="1">
      <c r="D101" s="35"/>
      <c r="F101" s="35"/>
    </row>
    <row r="102" spans="4:6" ht="15.75" customHeight="1">
      <c r="D102" s="35"/>
      <c r="F102" s="35"/>
    </row>
    <row r="103" spans="4:6" ht="15.75" customHeight="1">
      <c r="D103" s="35"/>
      <c r="F103" s="35"/>
    </row>
    <row r="104" spans="4:6" ht="15.75" customHeight="1">
      <c r="D104" s="35"/>
      <c r="F104" s="35"/>
    </row>
    <row r="105" spans="4:6" ht="15.75" customHeight="1">
      <c r="D105" s="35"/>
      <c r="F105" s="35"/>
    </row>
    <row r="106" spans="4:6" ht="15.75" customHeight="1">
      <c r="D106" s="35"/>
      <c r="F106" s="35"/>
    </row>
    <row r="107" spans="4:6" ht="15.75" customHeight="1">
      <c r="D107" s="35"/>
      <c r="F107" s="35"/>
    </row>
    <row r="108" spans="4:6" ht="15.75" customHeight="1">
      <c r="D108" s="35"/>
      <c r="F108" s="35"/>
    </row>
    <row r="109" spans="4:6" ht="15.75" customHeight="1">
      <c r="D109" s="35"/>
      <c r="F109" s="35"/>
    </row>
    <row r="110" spans="4:6" ht="15.75" customHeight="1">
      <c r="D110" s="35"/>
      <c r="F110" s="35"/>
    </row>
    <row r="111" spans="4:6" ht="15.75" customHeight="1">
      <c r="D111" s="35"/>
      <c r="F111" s="35"/>
    </row>
    <row r="112" spans="4:6" ht="15.75" customHeight="1">
      <c r="D112" s="35"/>
      <c r="F112" s="35"/>
    </row>
    <row r="113" spans="4:6" ht="15.75" customHeight="1">
      <c r="D113" s="35"/>
      <c r="F113" s="35"/>
    </row>
    <row r="114" spans="4:6" ht="15.75" customHeight="1">
      <c r="D114" s="35"/>
      <c r="F114" s="35"/>
    </row>
    <row r="115" spans="4:6" ht="15.75" customHeight="1">
      <c r="D115" s="35"/>
      <c r="F115" s="35"/>
    </row>
    <row r="116" spans="4:6" ht="15.75" customHeight="1">
      <c r="D116" s="35"/>
      <c r="F116" s="35"/>
    </row>
    <row r="117" spans="4:6" ht="15.75" customHeight="1">
      <c r="D117" s="35"/>
      <c r="F117" s="35"/>
    </row>
    <row r="118" spans="4:6" ht="15.75" customHeight="1">
      <c r="D118" s="35"/>
      <c r="F118" s="35"/>
    </row>
    <row r="119" spans="4:6" ht="15.75" customHeight="1">
      <c r="D119" s="35"/>
      <c r="F119" s="35"/>
    </row>
    <row r="120" spans="4:6" ht="15.75" customHeight="1">
      <c r="D120" s="35"/>
      <c r="F120" s="35"/>
    </row>
    <row r="121" spans="4:6" ht="15.75" customHeight="1">
      <c r="D121" s="35"/>
      <c r="F121" s="35"/>
    </row>
    <row r="122" spans="4:6" ht="15.75" customHeight="1">
      <c r="D122" s="35"/>
      <c r="F122" s="35"/>
    </row>
    <row r="123" spans="4:6" ht="15.75" customHeight="1">
      <c r="D123" s="35"/>
      <c r="F123" s="35"/>
    </row>
    <row r="124" spans="4:6" ht="15.75" customHeight="1">
      <c r="D124" s="35"/>
      <c r="F124" s="35"/>
    </row>
    <row r="125" spans="4:6" ht="15.75" customHeight="1">
      <c r="D125" s="35"/>
      <c r="F125" s="35"/>
    </row>
    <row r="126" spans="4:6" ht="15.75" customHeight="1">
      <c r="D126" s="35"/>
      <c r="F126" s="35"/>
    </row>
    <row r="127" spans="4:6" ht="15.75" customHeight="1">
      <c r="D127" s="35"/>
      <c r="F127" s="35"/>
    </row>
    <row r="128" spans="4:6" ht="15.75" customHeight="1">
      <c r="D128" s="35"/>
      <c r="F128" s="35"/>
    </row>
    <row r="129" spans="4:6" ht="15.75" customHeight="1">
      <c r="D129" s="35"/>
      <c r="F129" s="35"/>
    </row>
    <row r="130" spans="4:6" ht="15.75" customHeight="1">
      <c r="D130" s="35"/>
      <c r="F130" s="35"/>
    </row>
    <row r="131" spans="4:6" ht="15.75" customHeight="1">
      <c r="D131" s="35"/>
      <c r="F131" s="35"/>
    </row>
    <row r="132" spans="4:6" ht="15.75" customHeight="1">
      <c r="D132" s="35"/>
      <c r="F132" s="35"/>
    </row>
    <row r="133" spans="4:6" ht="15.75" customHeight="1">
      <c r="D133" s="35"/>
      <c r="F133" s="35"/>
    </row>
    <row r="134" spans="4:6" ht="15.75" customHeight="1">
      <c r="D134" s="35"/>
      <c r="F134" s="35"/>
    </row>
    <row r="135" spans="4:6" ht="15.75" customHeight="1">
      <c r="D135" s="35"/>
      <c r="F135" s="35"/>
    </row>
    <row r="136" spans="4:6" ht="15.75" customHeight="1">
      <c r="D136" s="35"/>
      <c r="F136" s="35"/>
    </row>
    <row r="137" spans="4:6" ht="15.75" customHeight="1">
      <c r="D137" s="35"/>
      <c r="F137" s="35"/>
    </row>
    <row r="138" spans="4:6" ht="15.75" customHeight="1">
      <c r="D138" s="35"/>
      <c r="F138" s="35"/>
    </row>
    <row r="139" spans="4:6" ht="15.75" customHeight="1">
      <c r="D139" s="35"/>
      <c r="F139" s="35"/>
    </row>
    <row r="140" spans="4:6" ht="15.75" customHeight="1">
      <c r="D140" s="35"/>
      <c r="F140" s="35"/>
    </row>
    <row r="141" spans="4:6" ht="15.75" customHeight="1">
      <c r="D141" s="35"/>
      <c r="F141" s="35"/>
    </row>
    <row r="142" spans="4:6" ht="15.75" customHeight="1">
      <c r="D142" s="35"/>
      <c r="F142" s="35"/>
    </row>
    <row r="143" spans="4:6" ht="15.75" customHeight="1">
      <c r="D143" s="35"/>
      <c r="F143" s="35"/>
    </row>
    <row r="144" spans="4:6" ht="15.75" customHeight="1">
      <c r="D144" s="35"/>
      <c r="F144" s="35"/>
    </row>
    <row r="145" spans="4:6" ht="15.75" customHeight="1">
      <c r="D145" s="35"/>
      <c r="F145" s="35"/>
    </row>
    <row r="146" spans="4:6" ht="15.75" customHeight="1">
      <c r="D146" s="35"/>
      <c r="F146" s="35"/>
    </row>
    <row r="147" spans="4:6" ht="15.75" customHeight="1">
      <c r="D147" s="35"/>
      <c r="F147" s="35"/>
    </row>
    <row r="148" spans="4:6" ht="15.75" customHeight="1">
      <c r="D148" s="35"/>
      <c r="F148" s="35"/>
    </row>
    <row r="149" spans="4:6" ht="15.75" customHeight="1">
      <c r="D149" s="35"/>
      <c r="F149" s="35"/>
    </row>
    <row r="150" spans="4:6" ht="15.75" customHeight="1">
      <c r="D150" s="35"/>
      <c r="F150" s="35"/>
    </row>
    <row r="151" spans="4:6" ht="15.75" customHeight="1">
      <c r="D151" s="35"/>
      <c r="F151" s="35"/>
    </row>
    <row r="152" spans="4:6" ht="15.75" customHeight="1">
      <c r="D152" s="35"/>
      <c r="F152" s="35"/>
    </row>
    <row r="153" spans="4:6" ht="15.75" customHeight="1">
      <c r="D153" s="35"/>
      <c r="F153" s="35"/>
    </row>
    <row r="154" spans="4:6" ht="15.75" customHeight="1">
      <c r="D154" s="35"/>
      <c r="F154" s="35"/>
    </row>
    <row r="155" spans="4:6" ht="15.75" customHeight="1">
      <c r="D155" s="35"/>
      <c r="F155" s="35"/>
    </row>
    <row r="156" spans="4:6" ht="15.75" customHeight="1">
      <c r="D156" s="35"/>
      <c r="F156" s="35"/>
    </row>
    <row r="157" spans="4:6" ht="15.75" customHeight="1">
      <c r="D157" s="35"/>
      <c r="F157" s="35"/>
    </row>
    <row r="158" spans="4:6" ht="15.75" customHeight="1">
      <c r="D158" s="35"/>
      <c r="F158" s="35"/>
    </row>
    <row r="159" spans="4:6" ht="15.75" customHeight="1">
      <c r="D159" s="35"/>
      <c r="F159" s="35"/>
    </row>
    <row r="160" spans="4:6" ht="15.75" customHeight="1">
      <c r="D160" s="35"/>
      <c r="F160" s="35"/>
    </row>
    <row r="161" spans="4:6" ht="15.75" customHeight="1">
      <c r="D161" s="35"/>
      <c r="F161" s="35"/>
    </row>
    <row r="162" spans="4:6" ht="15.75" customHeight="1">
      <c r="D162" s="35"/>
      <c r="F162" s="35"/>
    </row>
    <row r="163" spans="4:6" ht="15.75" customHeight="1">
      <c r="D163" s="35"/>
      <c r="F163" s="35"/>
    </row>
    <row r="164" spans="4:6" ht="15.75" customHeight="1">
      <c r="D164" s="35"/>
      <c r="F164" s="35"/>
    </row>
    <row r="165" spans="4:6" ht="15.75" customHeight="1">
      <c r="D165" s="35"/>
      <c r="F165" s="35"/>
    </row>
    <row r="166" spans="4:6" ht="15.75" customHeight="1">
      <c r="D166" s="35"/>
      <c r="F166" s="35"/>
    </row>
    <row r="167" spans="4:6" ht="15.75" customHeight="1">
      <c r="D167" s="35"/>
      <c r="F167" s="35"/>
    </row>
    <row r="168" spans="4:6" ht="15.75" customHeight="1">
      <c r="D168" s="35"/>
      <c r="F168" s="35"/>
    </row>
    <row r="169" spans="4:6" ht="15.75" customHeight="1">
      <c r="D169" s="35"/>
      <c r="F169" s="35"/>
    </row>
    <row r="170" spans="4:6" ht="15.75" customHeight="1">
      <c r="D170" s="35"/>
      <c r="F170" s="35"/>
    </row>
    <row r="171" spans="4:6" ht="15.75" customHeight="1">
      <c r="D171" s="35"/>
      <c r="F171" s="35"/>
    </row>
    <row r="172" spans="4:6" ht="15.75" customHeight="1">
      <c r="D172" s="35"/>
      <c r="F172" s="35"/>
    </row>
    <row r="173" spans="4:6" ht="15.75" customHeight="1">
      <c r="D173" s="35"/>
      <c r="F173" s="35"/>
    </row>
    <row r="174" spans="4:6" ht="15.75" customHeight="1">
      <c r="D174" s="35"/>
      <c r="F174" s="35"/>
    </row>
    <row r="175" spans="4:6" ht="15.75" customHeight="1">
      <c r="D175" s="35"/>
      <c r="F175" s="35"/>
    </row>
    <row r="176" spans="4:6" ht="15.75" customHeight="1">
      <c r="D176" s="35"/>
      <c r="F176" s="35"/>
    </row>
    <row r="177" spans="4:6" ht="15.75" customHeight="1">
      <c r="D177" s="35"/>
      <c r="F177" s="35"/>
    </row>
    <row r="178" spans="4:6" ht="15.75" customHeight="1">
      <c r="D178" s="35"/>
      <c r="F178" s="35"/>
    </row>
    <row r="179" spans="4:6" ht="15.75" customHeight="1">
      <c r="D179" s="35"/>
      <c r="F179" s="35"/>
    </row>
    <row r="180" spans="4:6" ht="15.75" customHeight="1">
      <c r="D180" s="35"/>
      <c r="F180" s="35"/>
    </row>
    <row r="181" spans="4:6" ht="15.75" customHeight="1">
      <c r="D181" s="35"/>
      <c r="F181" s="35"/>
    </row>
    <row r="182" spans="4:6" ht="15.75" customHeight="1">
      <c r="D182" s="35"/>
      <c r="F182" s="35"/>
    </row>
    <row r="183" spans="4:6" ht="15.75" customHeight="1">
      <c r="D183" s="35"/>
      <c r="F183" s="35"/>
    </row>
    <row r="184" spans="4:6" ht="15.75" customHeight="1">
      <c r="D184" s="35"/>
      <c r="F184" s="35"/>
    </row>
    <row r="185" spans="4:6" ht="15.75" customHeight="1">
      <c r="D185" s="35"/>
      <c r="F185" s="35"/>
    </row>
    <row r="186" spans="4:6" ht="15.75" customHeight="1">
      <c r="D186" s="35"/>
      <c r="F186" s="35"/>
    </row>
    <row r="187" spans="4:6" ht="15.75" customHeight="1">
      <c r="D187" s="35"/>
      <c r="F187" s="35"/>
    </row>
    <row r="188" spans="4:6" ht="15.75" customHeight="1">
      <c r="D188" s="35"/>
      <c r="F188" s="35"/>
    </row>
    <row r="189" spans="4:6" ht="15.75" customHeight="1">
      <c r="D189" s="35"/>
      <c r="F189" s="35"/>
    </row>
    <row r="190" spans="4:6" ht="15.75" customHeight="1">
      <c r="D190" s="35"/>
      <c r="F190" s="35"/>
    </row>
    <row r="191" spans="4:6" ht="15.75" customHeight="1">
      <c r="D191" s="35"/>
      <c r="F191" s="35"/>
    </row>
    <row r="192" spans="4:6" ht="15.75" customHeight="1">
      <c r="D192" s="35"/>
      <c r="F192" s="35"/>
    </row>
    <row r="193" spans="4:6" ht="15.75" customHeight="1">
      <c r="D193" s="35"/>
      <c r="F193" s="35"/>
    </row>
    <row r="194" spans="4:6" ht="15.75" customHeight="1">
      <c r="D194" s="35"/>
      <c r="F194" s="35"/>
    </row>
    <row r="195" spans="4:6" ht="15.75" customHeight="1">
      <c r="D195" s="35"/>
      <c r="F195" s="35"/>
    </row>
    <row r="196" spans="4:6" ht="15.75" customHeight="1">
      <c r="D196" s="35"/>
      <c r="F196" s="35"/>
    </row>
    <row r="197" spans="4:6" ht="15.75" customHeight="1">
      <c r="D197" s="35"/>
      <c r="F197" s="35"/>
    </row>
    <row r="198" spans="4:6" ht="15.75" customHeight="1">
      <c r="D198" s="35"/>
      <c r="F198" s="35"/>
    </row>
    <row r="199" spans="4:6" ht="15.75" customHeight="1">
      <c r="D199" s="35"/>
      <c r="F199" s="35"/>
    </row>
    <row r="200" spans="4:6" ht="15.75" customHeight="1">
      <c r="D200" s="35"/>
      <c r="F200" s="35"/>
    </row>
    <row r="201" spans="4:6" ht="15.75" customHeight="1">
      <c r="D201" s="35"/>
      <c r="F201" s="35"/>
    </row>
    <row r="202" spans="4:6" ht="15.75" customHeight="1">
      <c r="D202" s="35"/>
      <c r="F202" s="35"/>
    </row>
    <row r="203" spans="4:6" ht="15.75" customHeight="1">
      <c r="D203" s="35"/>
      <c r="F203" s="35"/>
    </row>
    <row r="204" spans="4:6" ht="15.75" customHeight="1">
      <c r="D204" s="35"/>
      <c r="F204" s="35"/>
    </row>
    <row r="205" spans="4:6" ht="15.75" customHeight="1">
      <c r="D205" s="35"/>
      <c r="F205" s="35"/>
    </row>
    <row r="206" spans="4:6" ht="15.75" customHeight="1">
      <c r="D206" s="35"/>
      <c r="F206" s="35"/>
    </row>
    <row r="207" spans="4:6" ht="15.75" customHeight="1">
      <c r="D207" s="35"/>
      <c r="F207" s="35"/>
    </row>
    <row r="208" spans="4:6" ht="15.75" customHeight="1">
      <c r="D208" s="35"/>
      <c r="F208" s="35"/>
    </row>
    <row r="209" spans="4:6" ht="15.75" customHeight="1">
      <c r="D209" s="35"/>
      <c r="F209" s="35"/>
    </row>
    <row r="210" spans="4:6" ht="15.75" customHeight="1">
      <c r="D210" s="35"/>
      <c r="F210" s="35"/>
    </row>
    <row r="211" spans="4:6" ht="15.75" customHeight="1">
      <c r="D211" s="35"/>
      <c r="F211" s="35"/>
    </row>
    <row r="212" spans="4:6" ht="15.75" customHeight="1">
      <c r="D212" s="35"/>
      <c r="F212" s="35"/>
    </row>
    <row r="213" spans="4:6" ht="15.75" customHeight="1">
      <c r="D213" s="35"/>
      <c r="F213" s="35"/>
    </row>
    <row r="214" spans="4:6" ht="15.75" customHeight="1">
      <c r="D214" s="35"/>
      <c r="F214" s="35"/>
    </row>
    <row r="215" spans="4:6" ht="15.75" customHeight="1">
      <c r="D215" s="35"/>
      <c r="F215" s="35"/>
    </row>
    <row r="216" spans="4:6" ht="15.75" customHeight="1">
      <c r="D216" s="35"/>
      <c r="F216" s="35"/>
    </row>
    <row r="217" spans="4:6" ht="15.75" customHeight="1">
      <c r="D217" s="35"/>
      <c r="F217" s="35"/>
    </row>
    <row r="218" spans="4:6" ht="15.75" customHeight="1">
      <c r="D218" s="35"/>
      <c r="F218" s="35"/>
    </row>
    <row r="219" spans="4:6" ht="15.75" customHeight="1">
      <c r="D219" s="35"/>
      <c r="F219" s="35"/>
    </row>
    <row r="220" spans="4:6" ht="15.75" customHeight="1">
      <c r="D220" s="35"/>
      <c r="F220" s="35"/>
    </row>
    <row r="221" spans="4:6" ht="15.75" customHeight="1">
      <c r="D221" s="35"/>
      <c r="F221" s="35"/>
    </row>
    <row r="222" spans="4:6" ht="15.75" customHeight="1">
      <c r="D222" s="35"/>
      <c r="F222" s="35"/>
    </row>
    <row r="223" spans="4:6" ht="15.75" customHeight="1">
      <c r="D223" s="35"/>
      <c r="F223" s="35"/>
    </row>
    <row r="224" spans="4:6" ht="15.75" customHeight="1">
      <c r="D224" s="35"/>
      <c r="F224" s="35"/>
    </row>
    <row r="225" spans="4:6" ht="15.75" customHeight="1">
      <c r="D225" s="35"/>
      <c r="F225" s="35"/>
    </row>
    <row r="226" spans="4:6" ht="15.75" customHeight="1">
      <c r="D226" s="35"/>
      <c r="F226" s="35"/>
    </row>
    <row r="227" spans="4:6" ht="15.75" customHeight="1">
      <c r="D227" s="35"/>
      <c r="F227" s="35"/>
    </row>
    <row r="228" spans="4:6" ht="15.75" customHeight="1">
      <c r="D228" s="35"/>
      <c r="F228" s="35"/>
    </row>
    <row r="229" spans="4:6" ht="15.75" customHeight="1">
      <c r="D229" s="35"/>
      <c r="F229" s="35"/>
    </row>
    <row r="230" spans="4:6" ht="15.75" customHeight="1">
      <c r="D230" s="35"/>
      <c r="F230" s="35"/>
    </row>
    <row r="231" spans="4:6" ht="15.75" customHeight="1">
      <c r="D231" s="35"/>
      <c r="F231" s="35"/>
    </row>
    <row r="232" spans="4:6" ht="15.75" customHeight="1">
      <c r="D232" s="35"/>
      <c r="F232" s="35"/>
    </row>
    <row r="233" spans="4:6" ht="15.75" customHeight="1">
      <c r="D233" s="35"/>
      <c r="F233" s="35"/>
    </row>
    <row r="234" spans="4:6" ht="15.75" customHeight="1">
      <c r="D234" s="35"/>
      <c r="F234" s="35"/>
    </row>
    <row r="235" spans="4:6" ht="15.75" customHeight="1">
      <c r="D235" s="35"/>
      <c r="F235" s="35"/>
    </row>
    <row r="236" spans="4:6" ht="15.75" customHeight="1">
      <c r="D236" s="35"/>
      <c r="F236" s="35"/>
    </row>
    <row r="237" spans="4:6" ht="15.75" customHeight="1">
      <c r="D237" s="35"/>
      <c r="F237" s="35"/>
    </row>
    <row r="238" spans="4:6" ht="15.75" customHeight="1">
      <c r="D238" s="35"/>
      <c r="F238" s="35"/>
    </row>
    <row r="239" spans="4:6" ht="15.75" customHeight="1">
      <c r="D239" s="35"/>
      <c r="F239" s="35"/>
    </row>
    <row r="240" spans="4:6" ht="15.75" customHeight="1">
      <c r="D240" s="35"/>
      <c r="F240" s="35"/>
    </row>
    <row r="241" spans="4:6" ht="15.75" customHeight="1">
      <c r="D241" s="35"/>
      <c r="F241" s="35"/>
    </row>
    <row r="242" spans="4:6" ht="15.75" customHeight="1">
      <c r="D242" s="35"/>
      <c r="F242" s="35"/>
    </row>
    <row r="243" spans="4:6" ht="15.75" customHeight="1">
      <c r="D243" s="35"/>
      <c r="F243" s="35"/>
    </row>
    <row r="244" spans="4:6" ht="15.75" customHeight="1">
      <c r="D244" s="35"/>
      <c r="F244" s="35"/>
    </row>
    <row r="245" spans="4:6" ht="15.75" customHeight="1">
      <c r="D245" s="35"/>
      <c r="F245" s="35"/>
    </row>
    <row r="246" spans="4:6" ht="15.75" customHeight="1">
      <c r="D246" s="35"/>
      <c r="F246" s="35"/>
    </row>
    <row r="247" spans="4:6" ht="15.75" customHeight="1">
      <c r="D247" s="35"/>
      <c r="F247" s="35"/>
    </row>
    <row r="248" spans="4:6" ht="15.75" customHeight="1">
      <c r="D248" s="35"/>
      <c r="F248" s="35"/>
    </row>
    <row r="249" spans="4:6" ht="15.75" customHeight="1">
      <c r="D249" s="35"/>
      <c r="F249" s="35"/>
    </row>
    <row r="250" spans="4:6" ht="15.75" customHeight="1">
      <c r="D250" s="35"/>
      <c r="F250" s="35"/>
    </row>
    <row r="251" spans="4:6" ht="15.75" customHeight="1">
      <c r="D251" s="35"/>
      <c r="F251" s="35"/>
    </row>
    <row r="252" spans="4:6" ht="15.75" customHeight="1">
      <c r="D252" s="35"/>
      <c r="F252" s="35"/>
    </row>
    <row r="253" spans="4:6" ht="15.75" customHeight="1">
      <c r="D253" s="35"/>
      <c r="F253" s="35"/>
    </row>
    <row r="254" spans="4:6" ht="15.75" customHeight="1">
      <c r="D254" s="35"/>
      <c r="F254" s="35"/>
    </row>
    <row r="255" spans="4:6" ht="15.75" customHeight="1">
      <c r="D255" s="35"/>
      <c r="F255" s="35"/>
    </row>
    <row r="256" spans="4:6" ht="15.75" customHeight="1">
      <c r="D256" s="35"/>
      <c r="F256" s="35"/>
    </row>
    <row r="257" spans="4:6" ht="15.75" customHeight="1">
      <c r="D257" s="35"/>
      <c r="F257" s="35"/>
    </row>
    <row r="258" spans="4:6" ht="15.75" customHeight="1">
      <c r="D258" s="35"/>
      <c r="F258" s="35"/>
    </row>
    <row r="259" spans="4:6" ht="15.75" customHeight="1">
      <c r="D259" s="35"/>
      <c r="F259" s="35"/>
    </row>
    <row r="260" spans="4:6" ht="15.75" customHeight="1">
      <c r="D260" s="35"/>
      <c r="F260" s="35"/>
    </row>
    <row r="261" spans="4:6" ht="15.75" customHeight="1">
      <c r="D261" s="35"/>
      <c r="F261" s="35"/>
    </row>
    <row r="262" spans="4:6" ht="15.75" customHeight="1">
      <c r="D262" s="35"/>
      <c r="F262" s="35"/>
    </row>
    <row r="263" spans="4:6" ht="15.75" customHeight="1">
      <c r="D263" s="35"/>
      <c r="F263" s="35"/>
    </row>
    <row r="264" spans="4:6" ht="15.75" customHeight="1">
      <c r="D264" s="35"/>
      <c r="F264" s="35"/>
    </row>
    <row r="265" spans="4:6" ht="15.75" customHeight="1">
      <c r="D265" s="35"/>
      <c r="F265" s="35"/>
    </row>
    <row r="266" spans="4:6" ht="15.75" customHeight="1">
      <c r="D266" s="35"/>
      <c r="F266" s="35"/>
    </row>
    <row r="267" spans="4:6" ht="15.75" customHeight="1">
      <c r="D267" s="35"/>
      <c r="F267" s="35"/>
    </row>
    <row r="268" spans="4:6" ht="15.75" customHeight="1">
      <c r="D268" s="35"/>
      <c r="F268" s="35"/>
    </row>
    <row r="269" spans="4:6" ht="15.75" customHeight="1">
      <c r="D269" s="35"/>
      <c r="F269" s="35"/>
    </row>
    <row r="270" spans="4:6" ht="15.75" customHeight="1">
      <c r="D270" s="35"/>
      <c r="F270" s="35"/>
    </row>
    <row r="271" spans="4:6" ht="15.75" customHeight="1">
      <c r="D271" s="35"/>
      <c r="F271" s="35"/>
    </row>
    <row r="272" spans="4:6" ht="15.75" customHeight="1">
      <c r="D272" s="35"/>
      <c r="F272" s="35"/>
    </row>
    <row r="273" spans="4:6" ht="15.75" customHeight="1">
      <c r="D273" s="35"/>
      <c r="F273" s="35"/>
    </row>
    <row r="274" spans="4:6" ht="15.75" customHeight="1">
      <c r="D274" s="35"/>
      <c r="F274" s="35"/>
    </row>
    <row r="275" spans="4:6" ht="15.75" customHeight="1">
      <c r="D275" s="35"/>
      <c r="F275" s="35"/>
    </row>
    <row r="276" spans="4:6" ht="15.75" customHeight="1">
      <c r="D276" s="35"/>
      <c r="F276" s="35"/>
    </row>
    <row r="277" spans="4:6" ht="15.75" customHeight="1">
      <c r="D277" s="35"/>
      <c r="F277" s="35"/>
    </row>
    <row r="278" spans="4:6" ht="15.75" customHeight="1">
      <c r="D278" s="35"/>
      <c r="F278" s="35"/>
    </row>
    <row r="279" spans="4:6" ht="15.75" customHeight="1">
      <c r="D279" s="35"/>
      <c r="F279" s="35"/>
    </row>
    <row r="280" spans="4:6" ht="15.75" customHeight="1">
      <c r="D280" s="35"/>
      <c r="F280" s="35"/>
    </row>
    <row r="281" spans="4:6" ht="15.75" customHeight="1">
      <c r="D281" s="35"/>
      <c r="F281" s="35"/>
    </row>
    <row r="282" spans="4:6" ht="15.75" customHeight="1">
      <c r="D282" s="35"/>
      <c r="F282" s="35"/>
    </row>
    <row r="283" spans="4:6" ht="15.75" customHeight="1">
      <c r="D283" s="35"/>
      <c r="F283" s="35"/>
    </row>
    <row r="284" spans="4:6" ht="15.75" customHeight="1">
      <c r="D284" s="35"/>
      <c r="F284" s="35"/>
    </row>
    <row r="285" spans="4:6" ht="15.75" customHeight="1">
      <c r="D285" s="35"/>
      <c r="F285" s="35"/>
    </row>
    <row r="286" spans="4:6" ht="15.75" customHeight="1">
      <c r="D286" s="35"/>
      <c r="F286" s="35"/>
    </row>
    <row r="287" spans="4:6" ht="15.75" customHeight="1">
      <c r="D287" s="35"/>
      <c r="F287" s="35"/>
    </row>
    <row r="288" spans="4:6" ht="15.75" customHeight="1">
      <c r="D288" s="35"/>
      <c r="F288" s="35"/>
    </row>
    <row r="289" spans="4:6" ht="15.75" customHeight="1">
      <c r="D289" s="35"/>
      <c r="F289" s="35"/>
    </row>
    <row r="290" spans="4:6" ht="15.75" customHeight="1">
      <c r="D290" s="35"/>
      <c r="F290" s="35"/>
    </row>
    <row r="291" spans="4:6" ht="15.75" customHeight="1">
      <c r="D291" s="35"/>
      <c r="F291" s="35"/>
    </row>
    <row r="292" spans="4:6" ht="15.75" customHeight="1">
      <c r="D292" s="35"/>
      <c r="F292" s="35"/>
    </row>
    <row r="293" spans="4:6" ht="15.75" customHeight="1">
      <c r="D293" s="35"/>
      <c r="F293" s="35"/>
    </row>
    <row r="294" spans="4:6" ht="15.75" customHeight="1">
      <c r="D294" s="35"/>
      <c r="F294" s="35"/>
    </row>
    <row r="295" spans="4:6" ht="15.75" customHeight="1">
      <c r="D295" s="35"/>
      <c r="F295" s="35"/>
    </row>
    <row r="296" spans="4:6" ht="15.75" customHeight="1">
      <c r="D296" s="35"/>
      <c r="F296" s="35"/>
    </row>
    <row r="297" spans="4:6" ht="15.75" customHeight="1">
      <c r="D297" s="35"/>
      <c r="F297" s="35"/>
    </row>
    <row r="298" spans="4:6" ht="15.75" customHeight="1">
      <c r="D298" s="35"/>
      <c r="F298" s="35"/>
    </row>
    <row r="299" spans="4:6" ht="15.75" customHeight="1">
      <c r="D299" s="35"/>
      <c r="F299" s="35"/>
    </row>
    <row r="300" spans="4:6" ht="15.75" customHeight="1">
      <c r="D300" s="35"/>
      <c r="F300" s="35"/>
    </row>
    <row r="301" spans="4:6" ht="15.75" customHeight="1">
      <c r="D301" s="35"/>
      <c r="F301" s="35"/>
    </row>
    <row r="302" spans="4:6" ht="15.75" customHeight="1">
      <c r="D302" s="35"/>
      <c r="F302" s="35"/>
    </row>
    <row r="303" spans="4:6" ht="15.75" customHeight="1">
      <c r="D303" s="35"/>
      <c r="F303" s="35"/>
    </row>
    <row r="304" spans="4:6" ht="15.75" customHeight="1">
      <c r="D304" s="35"/>
      <c r="F304" s="35"/>
    </row>
    <row r="305" spans="4:6" ht="15.75" customHeight="1">
      <c r="D305" s="35"/>
      <c r="F305" s="35"/>
    </row>
    <row r="306" spans="4:6" ht="15.75" customHeight="1">
      <c r="D306" s="35"/>
      <c r="F306" s="35"/>
    </row>
    <row r="307" spans="4:6" ht="15.75" customHeight="1">
      <c r="D307" s="35"/>
      <c r="F307" s="35"/>
    </row>
    <row r="308" spans="4:6" ht="15.75" customHeight="1">
      <c r="D308" s="35"/>
      <c r="F308" s="35"/>
    </row>
    <row r="309" spans="4:6" ht="15.75" customHeight="1">
      <c r="D309" s="35"/>
      <c r="F309" s="35"/>
    </row>
    <row r="310" spans="4:6" ht="15.75" customHeight="1">
      <c r="D310" s="35"/>
      <c r="F310" s="35"/>
    </row>
    <row r="311" spans="4:6" ht="15.75" customHeight="1">
      <c r="D311" s="35"/>
      <c r="F311" s="35"/>
    </row>
    <row r="312" spans="4:6" ht="15.75" customHeight="1">
      <c r="D312" s="35"/>
      <c r="F312" s="35"/>
    </row>
    <row r="313" spans="4:6" ht="15.75" customHeight="1">
      <c r="D313" s="35"/>
      <c r="F313" s="35"/>
    </row>
    <row r="314" spans="4:6" ht="15.75" customHeight="1">
      <c r="D314" s="35"/>
      <c r="F314" s="35"/>
    </row>
    <row r="315" spans="4:6" ht="15.75" customHeight="1">
      <c r="D315" s="35"/>
      <c r="F315" s="35"/>
    </row>
    <row r="316" spans="4:6" ht="15.75" customHeight="1">
      <c r="D316" s="35"/>
      <c r="F316" s="35"/>
    </row>
    <row r="317" spans="4:6" ht="15.75" customHeight="1">
      <c r="D317" s="35"/>
      <c r="F317" s="35"/>
    </row>
    <row r="318" spans="4:6" ht="15.75" customHeight="1">
      <c r="D318" s="35"/>
      <c r="F318" s="35"/>
    </row>
    <row r="319" spans="4:6" ht="15.75" customHeight="1">
      <c r="D319" s="35"/>
      <c r="F319" s="35"/>
    </row>
    <row r="320" spans="4:6" ht="15.75" customHeight="1">
      <c r="D320" s="35"/>
      <c r="F320" s="35"/>
    </row>
    <row r="321" spans="4:6" ht="15.75" customHeight="1">
      <c r="D321" s="35"/>
      <c r="F321" s="35"/>
    </row>
    <row r="322" spans="4:6" ht="15.75" customHeight="1">
      <c r="D322" s="35"/>
      <c r="F322" s="35"/>
    </row>
    <row r="323" spans="4:6" ht="15.75" customHeight="1">
      <c r="D323" s="35"/>
      <c r="F323" s="35"/>
    </row>
    <row r="324" spans="4:6" ht="15.75" customHeight="1">
      <c r="D324" s="35"/>
      <c r="F324" s="35"/>
    </row>
    <row r="325" spans="4:6" ht="15.75" customHeight="1">
      <c r="D325" s="35"/>
      <c r="F325" s="35"/>
    </row>
    <row r="326" spans="4:6" ht="15.75" customHeight="1">
      <c r="D326" s="35"/>
      <c r="F326" s="35"/>
    </row>
    <row r="327" spans="4:6" ht="15.75" customHeight="1">
      <c r="D327" s="35"/>
      <c r="F327" s="35"/>
    </row>
    <row r="328" spans="4:6" ht="15.75" customHeight="1">
      <c r="D328" s="35"/>
      <c r="F328" s="35"/>
    </row>
    <row r="329" spans="4:6" ht="15.75" customHeight="1">
      <c r="D329" s="35"/>
      <c r="F329" s="35"/>
    </row>
    <row r="330" spans="4:6" ht="15.75" customHeight="1">
      <c r="D330" s="35"/>
      <c r="F330" s="35"/>
    </row>
    <row r="331" spans="4:6" ht="15.75" customHeight="1">
      <c r="D331" s="35"/>
      <c r="F331" s="35"/>
    </row>
    <row r="332" spans="4:6" ht="15.75" customHeight="1">
      <c r="D332" s="35"/>
      <c r="F332" s="35"/>
    </row>
    <row r="333" spans="4:6" ht="15.75" customHeight="1">
      <c r="D333" s="35"/>
      <c r="F333" s="35"/>
    </row>
    <row r="334" spans="4:6" ht="15.75" customHeight="1">
      <c r="D334" s="35"/>
      <c r="F334" s="35"/>
    </row>
    <row r="335" spans="4:6" ht="15.75" customHeight="1">
      <c r="D335" s="35"/>
      <c r="F335" s="35"/>
    </row>
    <row r="336" spans="4:6" ht="15.75" customHeight="1">
      <c r="D336" s="35"/>
      <c r="F336" s="35"/>
    </row>
    <row r="337" spans="4:6" ht="15.75" customHeight="1">
      <c r="D337" s="35"/>
      <c r="F337" s="35"/>
    </row>
    <row r="338" spans="4:6" ht="15.75" customHeight="1">
      <c r="D338" s="35"/>
      <c r="F338" s="35"/>
    </row>
    <row r="339" spans="4:6" ht="15.75" customHeight="1">
      <c r="D339" s="35"/>
      <c r="F339" s="35"/>
    </row>
    <row r="340" spans="4:6" ht="15.75" customHeight="1">
      <c r="D340" s="35"/>
      <c r="F340" s="35"/>
    </row>
    <row r="341" spans="4:6" ht="15.75" customHeight="1">
      <c r="D341" s="35"/>
      <c r="F341" s="35"/>
    </row>
    <row r="342" spans="4:6" ht="15.75" customHeight="1">
      <c r="D342" s="35"/>
      <c r="F342" s="35"/>
    </row>
    <row r="343" spans="4:6" ht="15.75" customHeight="1">
      <c r="D343" s="35"/>
      <c r="F343" s="35"/>
    </row>
    <row r="344" spans="4:6" ht="15.75" customHeight="1">
      <c r="D344" s="35"/>
      <c r="F344" s="35"/>
    </row>
    <row r="345" spans="4:6" ht="15.75" customHeight="1">
      <c r="D345" s="35"/>
      <c r="F345" s="35"/>
    </row>
    <row r="346" spans="4:6" ht="15.75" customHeight="1">
      <c r="D346" s="35"/>
      <c r="F346" s="35"/>
    </row>
    <row r="347" spans="4:6" ht="15.75" customHeight="1">
      <c r="D347" s="35"/>
      <c r="F347" s="35"/>
    </row>
    <row r="348" spans="4:6" ht="15.75" customHeight="1">
      <c r="D348" s="35"/>
      <c r="F348" s="35"/>
    </row>
    <row r="349" spans="4:6" ht="15.75" customHeight="1">
      <c r="D349" s="35"/>
      <c r="F349" s="35"/>
    </row>
    <row r="350" spans="4:6" ht="15.75" customHeight="1">
      <c r="D350" s="35"/>
      <c r="F350" s="35"/>
    </row>
    <row r="351" spans="4:6" ht="15.75" customHeight="1">
      <c r="D351" s="35"/>
      <c r="F351" s="35"/>
    </row>
    <row r="352" spans="4:6" ht="15.75" customHeight="1">
      <c r="D352" s="35"/>
      <c r="F352" s="35"/>
    </row>
    <row r="353" spans="4:6" ht="15.75" customHeight="1">
      <c r="D353" s="35"/>
      <c r="F353" s="35"/>
    </row>
    <row r="354" spans="4:6" ht="15.75" customHeight="1">
      <c r="D354" s="35"/>
      <c r="F354" s="35"/>
    </row>
    <row r="355" spans="4:6" ht="15.75" customHeight="1">
      <c r="D355" s="35"/>
      <c r="F355" s="35"/>
    </row>
    <row r="356" spans="4:6" ht="15.75" customHeight="1">
      <c r="D356" s="35"/>
      <c r="F356" s="35"/>
    </row>
    <row r="357" spans="4:6" ht="15.75" customHeight="1">
      <c r="D357" s="35"/>
      <c r="F357" s="35"/>
    </row>
    <row r="358" spans="4:6" ht="15.75" customHeight="1">
      <c r="D358" s="35"/>
      <c r="F358" s="35"/>
    </row>
    <row r="359" spans="4:6" ht="15.75" customHeight="1">
      <c r="D359" s="35"/>
      <c r="F359" s="35"/>
    </row>
    <row r="360" spans="4:6" ht="15.75" customHeight="1">
      <c r="D360" s="35"/>
      <c r="F360" s="35"/>
    </row>
    <row r="361" spans="4:6" ht="15.75" customHeight="1">
      <c r="D361" s="35"/>
      <c r="F361" s="35"/>
    </row>
    <row r="362" spans="4:6" ht="15.75" customHeight="1">
      <c r="D362" s="35"/>
      <c r="F362" s="35"/>
    </row>
    <row r="363" spans="4:6" ht="15.75" customHeight="1">
      <c r="D363" s="35"/>
      <c r="F363" s="35"/>
    </row>
    <row r="364" spans="4:6" ht="15.75" customHeight="1">
      <c r="D364" s="35"/>
      <c r="F364" s="35"/>
    </row>
    <row r="365" spans="4:6" ht="15.75" customHeight="1">
      <c r="D365" s="35"/>
      <c r="F365" s="35"/>
    </row>
    <row r="366" spans="4:6" ht="15.75" customHeight="1">
      <c r="D366" s="35"/>
      <c r="F366" s="35"/>
    </row>
    <row r="367" spans="4:6" ht="15.75" customHeight="1">
      <c r="D367" s="35"/>
      <c r="F367" s="35"/>
    </row>
    <row r="368" spans="4:6" ht="15.75" customHeight="1">
      <c r="D368" s="35"/>
      <c r="F368" s="35"/>
    </row>
    <row r="369" spans="4:6" ht="15.75" customHeight="1">
      <c r="D369" s="35"/>
      <c r="F369" s="35"/>
    </row>
    <row r="370" spans="4:6" ht="15.75" customHeight="1">
      <c r="D370" s="35"/>
      <c r="F370" s="35"/>
    </row>
    <row r="371" spans="4:6" ht="15.75" customHeight="1">
      <c r="D371" s="35"/>
      <c r="F371" s="35"/>
    </row>
    <row r="372" spans="4:6" ht="15.75" customHeight="1">
      <c r="D372" s="35"/>
      <c r="F372" s="35"/>
    </row>
    <row r="373" spans="4:6" ht="15.75" customHeight="1">
      <c r="D373" s="35"/>
      <c r="F373" s="35"/>
    </row>
    <row r="374" spans="4:6" ht="15.75" customHeight="1">
      <c r="D374" s="35"/>
      <c r="F374" s="35"/>
    </row>
    <row r="375" spans="4:6" ht="15.75" customHeight="1">
      <c r="D375" s="35"/>
      <c r="F375" s="35"/>
    </row>
    <row r="376" spans="4:6" ht="15.75" customHeight="1">
      <c r="D376" s="35"/>
      <c r="F376" s="35"/>
    </row>
    <row r="377" spans="4:6" ht="15.75" customHeight="1">
      <c r="D377" s="35"/>
      <c r="F377" s="35"/>
    </row>
    <row r="378" spans="4:6" ht="15.75" customHeight="1">
      <c r="D378" s="35"/>
      <c r="F378" s="35"/>
    </row>
    <row r="379" spans="4:6" ht="15.75" customHeight="1">
      <c r="D379" s="35"/>
      <c r="F379" s="35"/>
    </row>
    <row r="380" spans="4:6" ht="15.75" customHeight="1">
      <c r="D380" s="35"/>
      <c r="F380" s="35"/>
    </row>
    <row r="381" spans="4:6" ht="15.75" customHeight="1">
      <c r="D381" s="35"/>
      <c r="F381" s="35"/>
    </row>
    <row r="382" spans="4:6" ht="15.75" customHeight="1">
      <c r="D382" s="35"/>
      <c r="F382" s="35"/>
    </row>
    <row r="383" spans="4:6" ht="15.75" customHeight="1">
      <c r="D383" s="35"/>
      <c r="F383" s="35"/>
    </row>
    <row r="384" spans="4:6" ht="15.75" customHeight="1">
      <c r="D384" s="35"/>
      <c r="F384" s="35"/>
    </row>
    <row r="385" spans="4:6" ht="15.75" customHeight="1">
      <c r="D385" s="35"/>
      <c r="F385" s="35"/>
    </row>
    <row r="386" spans="4:6" ht="15.75" customHeight="1">
      <c r="D386" s="35"/>
      <c r="F386" s="35"/>
    </row>
    <row r="387" spans="4:6" ht="15.75" customHeight="1">
      <c r="D387" s="35"/>
      <c r="F387" s="35"/>
    </row>
    <row r="388" spans="4:6" ht="15.75" customHeight="1">
      <c r="D388" s="35"/>
      <c r="F388" s="35"/>
    </row>
    <row r="389" spans="4:6" ht="15.75" customHeight="1">
      <c r="D389" s="35"/>
      <c r="F389" s="35"/>
    </row>
    <row r="390" spans="4:6" ht="15.75" customHeight="1">
      <c r="D390" s="35"/>
      <c r="F390" s="35"/>
    </row>
    <row r="391" spans="4:6" ht="15.75" customHeight="1">
      <c r="D391" s="35"/>
      <c r="F391" s="35"/>
    </row>
    <row r="392" spans="4:6" ht="15.75" customHeight="1">
      <c r="D392" s="35"/>
      <c r="F392" s="35"/>
    </row>
    <row r="393" spans="4:6" ht="15.75" customHeight="1">
      <c r="D393" s="35"/>
      <c r="F393" s="35"/>
    </row>
    <row r="394" spans="4:6" ht="15.75" customHeight="1">
      <c r="D394" s="35"/>
      <c r="F394" s="35"/>
    </row>
    <row r="395" spans="4:6" ht="15.75" customHeight="1">
      <c r="D395" s="35"/>
      <c r="F395" s="35"/>
    </row>
    <row r="396" spans="4:6" ht="15.75" customHeight="1">
      <c r="D396" s="35"/>
      <c r="F396" s="35"/>
    </row>
    <row r="397" spans="4:6" ht="15.75" customHeight="1">
      <c r="D397" s="35"/>
      <c r="F397" s="35"/>
    </row>
    <row r="398" spans="4:6" ht="15.75" customHeight="1">
      <c r="D398" s="35"/>
      <c r="F398" s="35"/>
    </row>
    <row r="399" spans="4:6" ht="15.75" customHeight="1">
      <c r="D399" s="35"/>
      <c r="F399" s="35"/>
    </row>
    <row r="400" spans="4:6" ht="15.75" customHeight="1">
      <c r="D400" s="35"/>
      <c r="F400" s="35"/>
    </row>
    <row r="401" spans="4:6" ht="15.75" customHeight="1">
      <c r="D401" s="35"/>
      <c r="F401" s="35"/>
    </row>
    <row r="402" spans="4:6" ht="15.75" customHeight="1">
      <c r="D402" s="35"/>
      <c r="F402" s="35"/>
    </row>
    <row r="403" spans="4:6" ht="15.75" customHeight="1">
      <c r="D403" s="35"/>
      <c r="F403" s="35"/>
    </row>
    <row r="404" spans="4:6" ht="15.75" customHeight="1">
      <c r="D404" s="35"/>
      <c r="F404" s="35"/>
    </row>
    <row r="405" spans="4:6" ht="15.75" customHeight="1">
      <c r="D405" s="35"/>
      <c r="F405" s="35"/>
    </row>
    <row r="406" spans="4:6" ht="15.75" customHeight="1">
      <c r="D406" s="35"/>
      <c r="F406" s="35"/>
    </row>
    <row r="407" spans="4:6" ht="15.75" customHeight="1">
      <c r="D407" s="35"/>
      <c r="F407" s="35"/>
    </row>
    <row r="408" spans="4:6" ht="15.75" customHeight="1">
      <c r="D408" s="35"/>
      <c r="F408" s="35"/>
    </row>
    <row r="409" spans="4:6" ht="15.75" customHeight="1">
      <c r="D409" s="35"/>
      <c r="F409" s="35"/>
    </row>
    <row r="410" spans="4:6" ht="15.75" customHeight="1">
      <c r="D410" s="35"/>
      <c r="F410" s="35"/>
    </row>
    <row r="411" spans="4:6" ht="15.75" customHeight="1">
      <c r="D411" s="35"/>
      <c r="F411" s="35"/>
    </row>
    <row r="412" spans="4:6" ht="15.75" customHeight="1">
      <c r="D412" s="35"/>
      <c r="F412" s="35"/>
    </row>
    <row r="413" spans="4:6" ht="15.75" customHeight="1">
      <c r="D413" s="35"/>
      <c r="F413" s="35"/>
    </row>
    <row r="414" spans="4:6" ht="15.75" customHeight="1">
      <c r="D414" s="35"/>
      <c r="F414" s="35"/>
    </row>
    <row r="415" spans="4:6" ht="15.75" customHeight="1">
      <c r="D415" s="35"/>
      <c r="F415" s="35"/>
    </row>
    <row r="416" spans="4:6" ht="15.75" customHeight="1">
      <c r="D416" s="35"/>
      <c r="F416" s="35"/>
    </row>
    <row r="417" spans="4:6" ht="15.75" customHeight="1">
      <c r="D417" s="35"/>
      <c r="F417" s="35"/>
    </row>
    <row r="418" spans="4:6" ht="15.75" customHeight="1">
      <c r="D418" s="35"/>
      <c r="F418" s="35"/>
    </row>
    <row r="419" spans="4:6" ht="15.75" customHeight="1">
      <c r="D419" s="35"/>
      <c r="F419" s="35"/>
    </row>
    <row r="420" spans="4:6" ht="15.75" customHeight="1">
      <c r="D420" s="35"/>
      <c r="F420" s="35"/>
    </row>
    <row r="421" spans="4:6" ht="15.75" customHeight="1">
      <c r="D421" s="35"/>
      <c r="F421" s="35"/>
    </row>
    <row r="422" spans="4:6" ht="15.75" customHeight="1">
      <c r="D422" s="35"/>
      <c r="F422" s="35"/>
    </row>
    <row r="423" spans="4:6" ht="15.75" customHeight="1">
      <c r="D423" s="35"/>
      <c r="F423" s="35"/>
    </row>
    <row r="424" spans="4:6" ht="15.75" customHeight="1">
      <c r="D424" s="35"/>
      <c r="F424" s="35"/>
    </row>
    <row r="425" spans="4:6" ht="15.75" customHeight="1">
      <c r="D425" s="35"/>
      <c r="F425" s="35"/>
    </row>
    <row r="426" spans="4:6" ht="15.75" customHeight="1">
      <c r="D426" s="35"/>
      <c r="F426" s="35"/>
    </row>
    <row r="427" spans="4:6" ht="15.75" customHeight="1">
      <c r="D427" s="35"/>
      <c r="F427" s="35"/>
    </row>
    <row r="428" spans="4:6" ht="15.75" customHeight="1">
      <c r="D428" s="35"/>
      <c r="F428" s="35"/>
    </row>
    <row r="429" spans="4:6" ht="15.75" customHeight="1">
      <c r="D429" s="35"/>
      <c r="F429" s="35"/>
    </row>
    <row r="430" spans="4:6" ht="15.75" customHeight="1">
      <c r="D430" s="35"/>
      <c r="F430" s="35"/>
    </row>
    <row r="431" spans="4:6" ht="15.75" customHeight="1">
      <c r="D431" s="35"/>
      <c r="F431" s="35"/>
    </row>
    <row r="432" spans="4:6" ht="15.75" customHeight="1">
      <c r="D432" s="35"/>
      <c r="F432" s="35"/>
    </row>
    <row r="433" spans="4:6" ht="15.75" customHeight="1">
      <c r="D433" s="35"/>
      <c r="F433" s="35"/>
    </row>
    <row r="434" spans="4:6" ht="15.75" customHeight="1">
      <c r="D434" s="35"/>
      <c r="F434" s="35"/>
    </row>
    <row r="435" spans="4:6" ht="15.75" customHeight="1">
      <c r="D435" s="35"/>
      <c r="F435" s="35"/>
    </row>
    <row r="436" spans="4:6" ht="15.75" customHeight="1">
      <c r="D436" s="35"/>
      <c r="F436" s="35"/>
    </row>
    <row r="437" spans="4:6" ht="15.75" customHeight="1">
      <c r="D437" s="35"/>
      <c r="F437" s="35"/>
    </row>
    <row r="438" spans="4:6" ht="15.75" customHeight="1">
      <c r="D438" s="35"/>
      <c r="F438" s="35"/>
    </row>
    <row r="439" spans="4:6" ht="15.75" customHeight="1">
      <c r="D439" s="35"/>
      <c r="F439" s="35"/>
    </row>
    <row r="440" spans="4:6" ht="15.75" customHeight="1">
      <c r="D440" s="35"/>
      <c r="F440" s="35"/>
    </row>
    <row r="441" spans="4:6" ht="15.75" customHeight="1">
      <c r="D441" s="35"/>
      <c r="F441" s="35"/>
    </row>
    <row r="442" spans="4:6" ht="15.75" customHeight="1">
      <c r="D442" s="35"/>
      <c r="F442" s="35"/>
    </row>
    <row r="443" spans="4:6" ht="15.75" customHeight="1">
      <c r="D443" s="35"/>
      <c r="F443" s="35"/>
    </row>
    <row r="444" spans="4:6" ht="15.75" customHeight="1">
      <c r="D444" s="35"/>
      <c r="F444" s="35"/>
    </row>
    <row r="445" spans="4:6" ht="15.75" customHeight="1">
      <c r="D445" s="35"/>
      <c r="F445" s="35"/>
    </row>
    <row r="446" spans="4:6" ht="15.75" customHeight="1">
      <c r="D446" s="35"/>
      <c r="F446" s="35"/>
    </row>
    <row r="447" spans="4:6" ht="15.75" customHeight="1">
      <c r="D447" s="35"/>
      <c r="F447" s="35"/>
    </row>
    <row r="448" spans="4:6" ht="15.75" customHeight="1">
      <c r="D448" s="35"/>
      <c r="F448" s="35"/>
    </row>
    <row r="449" spans="4:6" ht="15.75" customHeight="1">
      <c r="D449" s="35"/>
      <c r="F449" s="35"/>
    </row>
    <row r="450" spans="4:6" ht="15.75" customHeight="1">
      <c r="D450" s="35"/>
      <c r="F450" s="35"/>
    </row>
    <row r="451" spans="4:6" ht="15.75" customHeight="1">
      <c r="D451" s="35"/>
      <c r="F451" s="35"/>
    </row>
    <row r="452" spans="4:6" ht="15.75" customHeight="1">
      <c r="D452" s="35"/>
      <c r="F452" s="35"/>
    </row>
    <row r="453" spans="4:6" ht="15.75" customHeight="1">
      <c r="D453" s="35"/>
      <c r="F453" s="35"/>
    </row>
    <row r="454" spans="4:6" ht="15.75" customHeight="1">
      <c r="D454" s="35"/>
      <c r="F454" s="35"/>
    </row>
    <row r="455" spans="4:6" ht="15.75" customHeight="1">
      <c r="D455" s="35"/>
      <c r="F455" s="35"/>
    </row>
    <row r="456" spans="4:6" ht="15.75" customHeight="1">
      <c r="D456" s="35"/>
      <c r="F456" s="35"/>
    </row>
    <row r="457" spans="4:6" ht="15.75" customHeight="1">
      <c r="D457" s="35"/>
      <c r="F457" s="35"/>
    </row>
    <row r="458" spans="4:6" ht="15.75" customHeight="1">
      <c r="D458" s="35"/>
      <c r="F458" s="35"/>
    </row>
    <row r="459" spans="4:6" ht="15.75" customHeight="1">
      <c r="D459" s="35"/>
      <c r="F459" s="35"/>
    </row>
    <row r="460" spans="4:6" ht="15.75" customHeight="1">
      <c r="D460" s="35"/>
      <c r="F460" s="35"/>
    </row>
    <row r="461" spans="4:6" ht="15.75" customHeight="1">
      <c r="D461" s="35"/>
      <c r="F461" s="35"/>
    </row>
    <row r="462" spans="4:6" ht="15.75" customHeight="1">
      <c r="D462" s="35"/>
      <c r="F462" s="35"/>
    </row>
    <row r="463" spans="4:6" ht="15.75" customHeight="1">
      <c r="D463" s="35"/>
      <c r="F463" s="35"/>
    </row>
    <row r="464" spans="4:6" ht="15.75" customHeight="1">
      <c r="D464" s="35"/>
      <c r="F464" s="35"/>
    </row>
    <row r="465" spans="4:6" ht="15.75" customHeight="1">
      <c r="D465" s="35"/>
      <c r="F465" s="35"/>
    </row>
    <row r="466" spans="4:6" ht="15.75" customHeight="1">
      <c r="D466" s="35"/>
      <c r="F466" s="35"/>
    </row>
    <row r="467" spans="4:6" ht="15.75" customHeight="1">
      <c r="D467" s="35"/>
      <c r="F467" s="35"/>
    </row>
    <row r="468" spans="4:6" ht="15.75" customHeight="1">
      <c r="D468" s="35"/>
      <c r="F468" s="35"/>
    </row>
    <row r="469" spans="4:6" ht="15.75" customHeight="1">
      <c r="D469" s="35"/>
      <c r="F469" s="35"/>
    </row>
    <row r="470" spans="4:6" ht="15.75" customHeight="1">
      <c r="D470" s="35"/>
      <c r="F470" s="35"/>
    </row>
    <row r="471" spans="4:6" ht="15.75" customHeight="1">
      <c r="D471" s="35"/>
      <c r="F471" s="35"/>
    </row>
    <row r="472" spans="4:6" ht="15.75" customHeight="1">
      <c r="D472" s="35"/>
      <c r="F472" s="35"/>
    </row>
    <row r="473" spans="4:6" ht="15.75" customHeight="1">
      <c r="D473" s="35"/>
      <c r="F473" s="35"/>
    </row>
    <row r="474" spans="4:6" ht="15.75" customHeight="1">
      <c r="D474" s="35"/>
      <c r="F474" s="35"/>
    </row>
    <row r="475" spans="4:6" ht="15.75" customHeight="1">
      <c r="D475" s="35"/>
      <c r="F475" s="35"/>
    </row>
    <row r="476" spans="4:6" ht="15.75" customHeight="1">
      <c r="D476" s="35"/>
      <c r="F476" s="35"/>
    </row>
    <row r="477" spans="4:6" ht="15.75" customHeight="1">
      <c r="D477" s="35"/>
      <c r="F477" s="35"/>
    </row>
    <row r="478" spans="4:6" ht="15.75" customHeight="1">
      <c r="D478" s="35"/>
      <c r="F478" s="35"/>
    </row>
    <row r="479" spans="4:6" ht="15.75" customHeight="1">
      <c r="D479" s="35"/>
      <c r="F479" s="35"/>
    </row>
    <row r="480" spans="4:6" ht="15.75" customHeight="1">
      <c r="D480" s="35"/>
      <c r="F480" s="35"/>
    </row>
    <row r="481" spans="4:6" ht="15.75" customHeight="1">
      <c r="D481" s="35"/>
      <c r="F481" s="35"/>
    </row>
    <row r="482" spans="4:6" ht="15.75" customHeight="1">
      <c r="D482" s="35"/>
      <c r="F482" s="35"/>
    </row>
    <row r="483" spans="4:6" ht="15.75" customHeight="1">
      <c r="D483" s="35"/>
      <c r="F483" s="35"/>
    </row>
    <row r="484" spans="4:6" ht="15.75" customHeight="1">
      <c r="D484" s="35"/>
      <c r="F484" s="35"/>
    </row>
    <row r="485" spans="4:6" ht="15.75" customHeight="1">
      <c r="D485" s="35"/>
      <c r="F485" s="35"/>
    </row>
    <row r="486" spans="4:6" ht="15.75" customHeight="1">
      <c r="D486" s="35"/>
      <c r="F486" s="35"/>
    </row>
    <row r="487" spans="4:6" ht="15.75" customHeight="1">
      <c r="D487" s="35"/>
      <c r="F487" s="35"/>
    </row>
    <row r="488" spans="4:6" ht="15.75" customHeight="1">
      <c r="D488" s="35"/>
      <c r="F488" s="35"/>
    </row>
    <row r="489" spans="4:6" ht="15.75" customHeight="1">
      <c r="D489" s="35"/>
      <c r="F489" s="35"/>
    </row>
    <row r="490" spans="4:6" ht="15.75" customHeight="1">
      <c r="D490" s="35"/>
      <c r="F490" s="35"/>
    </row>
    <row r="491" spans="4:6" ht="15.75" customHeight="1">
      <c r="D491" s="35"/>
      <c r="F491" s="35"/>
    </row>
    <row r="492" spans="4:6" ht="15.75" customHeight="1">
      <c r="D492" s="35"/>
      <c r="F492" s="35"/>
    </row>
    <row r="493" spans="4:6" ht="15.75" customHeight="1">
      <c r="D493" s="35"/>
      <c r="F493" s="35"/>
    </row>
    <row r="494" spans="4:6" ht="15.75" customHeight="1">
      <c r="D494" s="35"/>
      <c r="F494" s="35"/>
    </row>
    <row r="495" spans="4:6" ht="15.75" customHeight="1">
      <c r="D495" s="35"/>
      <c r="F495" s="35"/>
    </row>
    <row r="496" spans="4:6" ht="15.75" customHeight="1">
      <c r="D496" s="35"/>
      <c r="F496" s="35"/>
    </row>
    <row r="497" spans="4:6" ht="15.75" customHeight="1">
      <c r="D497" s="35"/>
      <c r="F497" s="35"/>
    </row>
    <row r="498" spans="4:6" ht="15.75" customHeight="1">
      <c r="D498" s="35"/>
      <c r="F498" s="35"/>
    </row>
    <row r="499" spans="4:6" ht="15.75" customHeight="1">
      <c r="D499" s="35"/>
      <c r="F499" s="35"/>
    </row>
    <row r="500" spans="4:6" ht="15.75" customHeight="1">
      <c r="D500" s="35"/>
      <c r="F500" s="35"/>
    </row>
    <row r="501" spans="4:6" ht="15.75" customHeight="1">
      <c r="D501" s="35"/>
      <c r="F501" s="35"/>
    </row>
    <row r="502" spans="4:6" ht="15.75" customHeight="1">
      <c r="D502" s="35"/>
      <c r="F502" s="35"/>
    </row>
    <row r="503" spans="4:6" ht="15.75" customHeight="1">
      <c r="D503" s="35"/>
      <c r="F503" s="35"/>
    </row>
    <row r="504" spans="4:6" ht="15.75" customHeight="1">
      <c r="D504" s="35"/>
      <c r="F504" s="35"/>
    </row>
    <row r="505" spans="4:6" ht="15.75" customHeight="1">
      <c r="D505" s="35"/>
      <c r="F505" s="35"/>
    </row>
    <row r="506" spans="4:6" ht="15.75" customHeight="1">
      <c r="D506" s="35"/>
      <c r="F506" s="35"/>
    </row>
    <row r="507" spans="4:6" ht="15.75" customHeight="1">
      <c r="D507" s="35"/>
      <c r="F507" s="35"/>
    </row>
    <row r="508" spans="4:6" ht="15.75" customHeight="1">
      <c r="D508" s="35"/>
      <c r="F508" s="35"/>
    </row>
    <row r="509" spans="4:6" ht="15.75" customHeight="1">
      <c r="D509" s="35"/>
      <c r="F509" s="35"/>
    </row>
    <row r="510" spans="4:6" ht="15.75" customHeight="1">
      <c r="D510" s="35"/>
      <c r="F510" s="35"/>
    </row>
    <row r="511" spans="4:6" ht="15.75" customHeight="1">
      <c r="D511" s="35"/>
      <c r="F511" s="35"/>
    </row>
    <row r="512" spans="4:6" ht="15.75" customHeight="1">
      <c r="D512" s="35"/>
      <c r="F512" s="35"/>
    </row>
    <row r="513" spans="4:6" ht="15.75" customHeight="1">
      <c r="D513" s="35"/>
      <c r="F513" s="35"/>
    </row>
    <row r="514" spans="4:6" ht="15.75" customHeight="1">
      <c r="D514" s="35"/>
      <c r="F514" s="35"/>
    </row>
    <row r="515" spans="4:6" ht="15.75" customHeight="1">
      <c r="D515" s="35"/>
      <c r="F515" s="35"/>
    </row>
    <row r="516" spans="4:6" ht="15.75" customHeight="1">
      <c r="D516" s="35"/>
      <c r="F516" s="35"/>
    </row>
    <row r="517" spans="4:6" ht="15.75" customHeight="1">
      <c r="D517" s="35"/>
      <c r="F517" s="35"/>
    </row>
    <row r="518" spans="4:6" ht="15.75" customHeight="1">
      <c r="D518" s="35"/>
      <c r="F518" s="35"/>
    </row>
    <row r="519" spans="4:6" ht="15.75" customHeight="1">
      <c r="D519" s="35"/>
      <c r="F519" s="35"/>
    </row>
    <row r="520" spans="4:6" ht="15.75" customHeight="1">
      <c r="D520" s="35"/>
      <c r="F520" s="35"/>
    </row>
    <row r="521" spans="4:6" ht="15.75" customHeight="1">
      <c r="D521" s="35"/>
      <c r="F521" s="35"/>
    </row>
    <row r="522" spans="4:6" ht="15.75" customHeight="1">
      <c r="D522" s="35"/>
      <c r="F522" s="35"/>
    </row>
    <row r="523" spans="4:6" ht="15.75" customHeight="1">
      <c r="D523" s="35"/>
      <c r="F523" s="35"/>
    </row>
    <row r="524" spans="4:6" ht="15.75" customHeight="1">
      <c r="D524" s="35"/>
      <c r="F524" s="35"/>
    </row>
    <row r="525" spans="4:6" ht="15.75" customHeight="1">
      <c r="D525" s="35"/>
      <c r="F525" s="35"/>
    </row>
    <row r="526" spans="4:6" ht="15.75" customHeight="1">
      <c r="D526" s="35"/>
      <c r="F526" s="35"/>
    </row>
    <row r="527" spans="4:6" ht="15.75" customHeight="1">
      <c r="D527" s="35"/>
      <c r="F527" s="35"/>
    </row>
    <row r="528" spans="4:6" ht="15.75" customHeight="1">
      <c r="D528" s="35"/>
      <c r="F528" s="35"/>
    </row>
    <row r="529" spans="4:6" ht="15.75" customHeight="1">
      <c r="D529" s="35"/>
      <c r="F529" s="35"/>
    </row>
    <row r="530" spans="4:6" ht="15.75" customHeight="1">
      <c r="D530" s="35"/>
      <c r="F530" s="35"/>
    </row>
    <row r="531" spans="4:6" ht="15.75" customHeight="1">
      <c r="D531" s="35"/>
      <c r="F531" s="35"/>
    </row>
    <row r="532" spans="4:6" ht="15.75" customHeight="1">
      <c r="D532" s="35"/>
      <c r="F532" s="35"/>
    </row>
    <row r="533" spans="4:6" ht="15.75" customHeight="1">
      <c r="D533" s="35"/>
      <c r="F533" s="35"/>
    </row>
    <row r="534" spans="4:6" ht="15.75" customHeight="1">
      <c r="D534" s="35"/>
      <c r="F534" s="35"/>
    </row>
    <row r="535" spans="4:6" ht="15.75" customHeight="1">
      <c r="D535" s="35"/>
      <c r="F535" s="35"/>
    </row>
    <row r="536" spans="4:6" ht="15.75" customHeight="1">
      <c r="D536" s="35"/>
      <c r="F536" s="35"/>
    </row>
    <row r="537" spans="4:6" ht="15.75" customHeight="1">
      <c r="D537" s="35"/>
      <c r="F537" s="35"/>
    </row>
    <row r="538" spans="4:6" ht="15.75" customHeight="1">
      <c r="D538" s="35"/>
      <c r="F538" s="35"/>
    </row>
    <row r="539" spans="4:6" ht="15.75" customHeight="1">
      <c r="D539" s="35"/>
      <c r="F539" s="35"/>
    </row>
    <row r="540" spans="4:6" ht="15.75" customHeight="1">
      <c r="D540" s="35"/>
      <c r="F540" s="35"/>
    </row>
    <row r="541" spans="4:6" ht="15.75" customHeight="1">
      <c r="D541" s="35"/>
      <c r="F541" s="35"/>
    </row>
    <row r="542" spans="4:6" ht="15.75" customHeight="1">
      <c r="D542" s="35"/>
      <c r="F542" s="35"/>
    </row>
    <row r="543" spans="4:6" ht="15.75" customHeight="1">
      <c r="D543" s="35"/>
      <c r="F543" s="35"/>
    </row>
    <row r="544" spans="4:6" ht="15.75" customHeight="1">
      <c r="D544" s="35"/>
      <c r="F544" s="35"/>
    </row>
    <row r="545" spans="4:6" ht="15.75" customHeight="1">
      <c r="D545" s="35"/>
      <c r="F545" s="35"/>
    </row>
    <row r="546" spans="4:6" ht="15.75" customHeight="1">
      <c r="D546" s="35"/>
      <c r="F546" s="35"/>
    </row>
    <row r="547" spans="4:6" ht="15.75" customHeight="1">
      <c r="D547" s="35"/>
      <c r="F547" s="35"/>
    </row>
    <row r="548" spans="4:6" ht="15.75" customHeight="1">
      <c r="D548" s="35"/>
      <c r="F548" s="35"/>
    </row>
    <row r="549" spans="4:6" ht="15.75" customHeight="1">
      <c r="D549" s="35"/>
      <c r="F549" s="35"/>
    </row>
    <row r="550" spans="4:6" ht="15.75" customHeight="1">
      <c r="D550" s="35"/>
      <c r="F550" s="35"/>
    </row>
    <row r="551" spans="4:6" ht="15.75" customHeight="1">
      <c r="D551" s="35"/>
      <c r="F551" s="35"/>
    </row>
    <row r="552" spans="4:6" ht="15.75" customHeight="1">
      <c r="D552" s="35"/>
      <c r="F552" s="35"/>
    </row>
    <row r="553" spans="4:6" ht="15.75" customHeight="1">
      <c r="D553" s="35"/>
      <c r="F553" s="35"/>
    </row>
    <row r="554" spans="4:6" ht="15.75" customHeight="1">
      <c r="D554" s="35"/>
      <c r="F554" s="35"/>
    </row>
    <row r="555" spans="4:6" ht="15.75" customHeight="1">
      <c r="D555" s="35"/>
      <c r="F555" s="35"/>
    </row>
    <row r="556" spans="4:6" ht="15.75" customHeight="1">
      <c r="D556" s="35"/>
      <c r="F556" s="35"/>
    </row>
    <row r="557" spans="4:6" ht="15.75" customHeight="1">
      <c r="D557" s="35"/>
      <c r="F557" s="35"/>
    </row>
    <row r="558" spans="4:6" ht="15.75" customHeight="1">
      <c r="D558" s="35"/>
      <c r="F558" s="35"/>
    </row>
    <row r="559" spans="4:6" ht="15.75" customHeight="1">
      <c r="D559" s="35"/>
      <c r="F559" s="35"/>
    </row>
    <row r="560" spans="4:6" ht="15.75" customHeight="1">
      <c r="D560" s="35"/>
      <c r="F560" s="35"/>
    </row>
    <row r="561" spans="4:6" ht="15.75" customHeight="1">
      <c r="D561" s="35"/>
      <c r="F561" s="35"/>
    </row>
    <row r="562" spans="4:6" ht="15.75" customHeight="1">
      <c r="D562" s="35"/>
      <c r="F562" s="35"/>
    </row>
    <row r="563" spans="4:6" ht="15.75" customHeight="1">
      <c r="D563" s="35"/>
      <c r="F563" s="35"/>
    </row>
    <row r="564" spans="4:6" ht="15.75" customHeight="1">
      <c r="D564" s="35"/>
      <c r="F564" s="35"/>
    </row>
    <row r="565" spans="4:6" ht="15.75" customHeight="1">
      <c r="D565" s="35"/>
      <c r="F565" s="35"/>
    </row>
    <row r="566" spans="4:6" ht="15.75" customHeight="1">
      <c r="D566" s="35"/>
      <c r="F566" s="35"/>
    </row>
    <row r="567" spans="4:6" ht="15.75" customHeight="1">
      <c r="D567" s="35"/>
      <c r="F567" s="35"/>
    </row>
    <row r="568" spans="4:6" ht="15.75" customHeight="1">
      <c r="D568" s="35"/>
      <c r="F568" s="35"/>
    </row>
    <row r="569" spans="4:6" ht="15.75" customHeight="1">
      <c r="D569" s="35"/>
      <c r="F569" s="35"/>
    </row>
    <row r="570" spans="4:6" ht="15.75" customHeight="1">
      <c r="D570" s="35"/>
      <c r="F570" s="35"/>
    </row>
    <row r="571" spans="4:6" ht="15.75" customHeight="1">
      <c r="D571" s="35"/>
      <c r="F571" s="35"/>
    </row>
    <row r="572" spans="4:6" ht="15.75" customHeight="1">
      <c r="D572" s="35"/>
      <c r="F572" s="35"/>
    </row>
    <row r="573" spans="4:6" ht="15.75" customHeight="1">
      <c r="D573" s="35"/>
      <c r="F573" s="35"/>
    </row>
    <row r="574" spans="4:6" ht="15.75" customHeight="1">
      <c r="D574" s="35"/>
      <c r="F574" s="35"/>
    </row>
    <row r="575" spans="4:6" ht="15.75" customHeight="1">
      <c r="D575" s="35"/>
      <c r="F575" s="35"/>
    </row>
    <row r="576" spans="4:6" ht="15.75" customHeight="1">
      <c r="D576" s="35"/>
      <c r="F576" s="35"/>
    </row>
    <row r="577" spans="4:6" ht="15.75" customHeight="1">
      <c r="D577" s="35"/>
      <c r="F577" s="35"/>
    </row>
    <row r="578" spans="4:6" ht="15.75" customHeight="1">
      <c r="D578" s="35"/>
      <c r="F578" s="35"/>
    </row>
    <row r="579" spans="4:6" ht="15.75" customHeight="1">
      <c r="D579" s="35"/>
      <c r="F579" s="35"/>
    </row>
    <row r="580" spans="4:6" ht="15.75" customHeight="1">
      <c r="D580" s="35"/>
      <c r="F580" s="35"/>
    </row>
    <row r="581" spans="4:6" ht="15.75" customHeight="1">
      <c r="D581" s="35"/>
      <c r="F581" s="35"/>
    </row>
    <row r="582" spans="4:6" ht="15.75" customHeight="1">
      <c r="D582" s="35"/>
      <c r="F582" s="35"/>
    </row>
    <row r="583" spans="4:6" ht="15.75" customHeight="1">
      <c r="D583" s="35"/>
      <c r="F583" s="35"/>
    </row>
    <row r="584" spans="4:6" ht="15.75" customHeight="1">
      <c r="D584" s="35"/>
      <c r="F584" s="35"/>
    </row>
    <row r="585" spans="4:6" ht="15.75" customHeight="1">
      <c r="D585" s="35"/>
      <c r="F585" s="35"/>
    </row>
    <row r="586" spans="4:6" ht="15.75" customHeight="1">
      <c r="D586" s="35"/>
      <c r="F586" s="35"/>
    </row>
    <row r="587" spans="4:6" ht="15.75" customHeight="1">
      <c r="D587" s="35"/>
      <c r="F587" s="35"/>
    </row>
    <row r="588" spans="4:6" ht="15.75" customHeight="1">
      <c r="D588" s="35"/>
      <c r="F588" s="35"/>
    </row>
    <row r="589" spans="4:6" ht="15.75" customHeight="1">
      <c r="D589" s="35"/>
      <c r="F589" s="35"/>
    </row>
    <row r="590" spans="4:6" ht="15.75" customHeight="1">
      <c r="D590" s="35"/>
      <c r="F590" s="35"/>
    </row>
    <row r="591" spans="4:6" ht="15.75" customHeight="1">
      <c r="D591" s="35"/>
      <c r="F591" s="35"/>
    </row>
    <row r="592" spans="4:6" ht="15.75" customHeight="1">
      <c r="D592" s="35"/>
      <c r="F592" s="35"/>
    </row>
    <row r="593" spans="4:6" ht="15.75" customHeight="1">
      <c r="D593" s="35"/>
      <c r="F593" s="35"/>
    </row>
    <row r="594" spans="4:6" ht="15.75" customHeight="1">
      <c r="D594" s="35"/>
      <c r="F594" s="35"/>
    </row>
    <row r="595" spans="4:6" ht="15.75" customHeight="1">
      <c r="D595" s="35"/>
      <c r="F595" s="35"/>
    </row>
    <row r="596" spans="4:6" ht="15.75" customHeight="1">
      <c r="D596" s="35"/>
      <c r="F596" s="35"/>
    </row>
    <row r="597" spans="4:6" ht="15.75" customHeight="1">
      <c r="D597" s="35"/>
      <c r="F597" s="35"/>
    </row>
    <row r="598" spans="4:6" ht="15.75" customHeight="1">
      <c r="D598" s="35"/>
      <c r="F598" s="35"/>
    </row>
    <row r="599" spans="4:6" ht="15.75" customHeight="1">
      <c r="D599" s="35"/>
      <c r="F599" s="35"/>
    </row>
    <row r="600" spans="4:6" ht="15.75" customHeight="1">
      <c r="D600" s="35"/>
      <c r="F600" s="35"/>
    </row>
    <row r="601" spans="4:6" ht="15.75" customHeight="1">
      <c r="D601" s="35"/>
      <c r="F601" s="35"/>
    </row>
    <row r="602" spans="4:6" ht="15.75" customHeight="1">
      <c r="D602" s="35"/>
      <c r="F602" s="35"/>
    </row>
    <row r="603" spans="4:6" ht="15.75" customHeight="1">
      <c r="D603" s="35"/>
      <c r="F603" s="35"/>
    </row>
    <row r="604" spans="4:6" ht="15.75" customHeight="1">
      <c r="D604" s="35"/>
      <c r="F604" s="35"/>
    </row>
    <row r="605" spans="4:6" ht="15.75" customHeight="1">
      <c r="D605" s="35"/>
      <c r="F605" s="35"/>
    </row>
    <row r="606" spans="4:6" ht="15.75" customHeight="1">
      <c r="D606" s="35"/>
      <c r="F606" s="35"/>
    </row>
    <row r="607" spans="4:6" ht="15.75" customHeight="1">
      <c r="D607" s="35"/>
      <c r="F607" s="35"/>
    </row>
    <row r="608" spans="4:6" ht="15.75" customHeight="1">
      <c r="D608" s="35"/>
      <c r="F608" s="35"/>
    </row>
    <row r="609" spans="4:6" ht="15.75" customHeight="1">
      <c r="D609" s="35"/>
      <c r="F609" s="35"/>
    </row>
    <row r="610" spans="4:6" ht="15.75" customHeight="1">
      <c r="D610" s="35"/>
      <c r="F610" s="35"/>
    </row>
    <row r="611" spans="4:6" ht="15.75" customHeight="1">
      <c r="D611" s="35"/>
      <c r="F611" s="35"/>
    </row>
    <row r="612" spans="4:6" ht="15.75" customHeight="1">
      <c r="D612" s="35"/>
      <c r="F612" s="35"/>
    </row>
    <row r="613" spans="4:6" ht="15.75" customHeight="1">
      <c r="D613" s="35"/>
      <c r="F613" s="35"/>
    </row>
    <row r="614" spans="4:6" ht="15.75" customHeight="1">
      <c r="D614" s="35"/>
      <c r="F614" s="35"/>
    </row>
    <row r="615" spans="4:6" ht="15.75" customHeight="1">
      <c r="D615" s="35"/>
      <c r="F615" s="35"/>
    </row>
    <row r="616" spans="4:6" ht="15.75" customHeight="1">
      <c r="D616" s="35"/>
      <c r="F616" s="35"/>
    </row>
    <row r="617" spans="4:6" ht="15.75" customHeight="1">
      <c r="D617" s="35"/>
      <c r="F617" s="35"/>
    </row>
    <row r="618" spans="4:6" ht="15.75" customHeight="1">
      <c r="D618" s="35"/>
      <c r="F618" s="35"/>
    </row>
    <row r="619" spans="4:6" ht="15.75" customHeight="1">
      <c r="D619" s="35"/>
      <c r="F619" s="35"/>
    </row>
    <row r="620" spans="4:6" ht="15.75" customHeight="1">
      <c r="D620" s="35"/>
      <c r="F620" s="35"/>
    </row>
    <row r="621" spans="4:6" ht="15.75" customHeight="1">
      <c r="D621" s="35"/>
      <c r="F621" s="35"/>
    </row>
    <row r="622" spans="4:6" ht="15.75" customHeight="1">
      <c r="D622" s="35"/>
      <c r="F622" s="35"/>
    </row>
    <row r="623" spans="4:6" ht="15.75" customHeight="1">
      <c r="D623" s="35"/>
      <c r="F623" s="35"/>
    </row>
    <row r="624" spans="4:6" ht="15.75" customHeight="1">
      <c r="D624" s="35"/>
      <c r="F624" s="35"/>
    </row>
    <row r="625" spans="4:6" ht="15.75" customHeight="1">
      <c r="D625" s="35"/>
      <c r="F625" s="35"/>
    </row>
    <row r="626" spans="4:6" ht="15.75" customHeight="1">
      <c r="D626" s="35"/>
      <c r="F626" s="35"/>
    </row>
    <row r="627" spans="4:6" ht="15.75" customHeight="1">
      <c r="D627" s="35"/>
      <c r="F627" s="35"/>
    </row>
    <row r="628" spans="4:6" ht="15.75" customHeight="1">
      <c r="D628" s="35"/>
      <c r="F628" s="35"/>
    </row>
    <row r="629" spans="4:6" ht="15.75" customHeight="1">
      <c r="D629" s="35"/>
      <c r="F629" s="35"/>
    </row>
    <row r="630" spans="4:6" ht="15.75" customHeight="1">
      <c r="D630" s="35"/>
      <c r="F630" s="35"/>
    </row>
    <row r="631" spans="4:6" ht="15.75" customHeight="1">
      <c r="D631" s="35"/>
      <c r="F631" s="35"/>
    </row>
    <row r="632" spans="4:6" ht="15.75" customHeight="1">
      <c r="D632" s="35"/>
      <c r="F632" s="35"/>
    </row>
    <row r="633" spans="4:6" ht="15.75" customHeight="1">
      <c r="D633" s="35"/>
      <c r="F633" s="35"/>
    </row>
    <row r="634" spans="4:6" ht="15.75" customHeight="1">
      <c r="D634" s="35"/>
      <c r="F634" s="35"/>
    </row>
    <row r="635" spans="4:6" ht="15.75" customHeight="1">
      <c r="D635" s="35"/>
      <c r="F635" s="35"/>
    </row>
    <row r="636" spans="4:6" ht="15.75" customHeight="1">
      <c r="D636" s="35"/>
      <c r="F636" s="35"/>
    </row>
    <row r="637" spans="4:6" ht="15.75" customHeight="1">
      <c r="D637" s="35"/>
      <c r="F637" s="35"/>
    </row>
    <row r="638" spans="4:6" ht="15.75" customHeight="1">
      <c r="D638" s="35"/>
      <c r="F638" s="35"/>
    </row>
    <row r="639" spans="4:6" ht="15.75" customHeight="1">
      <c r="D639" s="35"/>
      <c r="F639" s="35"/>
    </row>
    <row r="640" spans="4:6" ht="15.75" customHeight="1">
      <c r="D640" s="35"/>
      <c r="F640" s="35"/>
    </row>
    <row r="641" spans="4:6" ht="15.75" customHeight="1">
      <c r="D641" s="35"/>
      <c r="F641" s="35"/>
    </row>
    <row r="642" spans="4:6" ht="15.75" customHeight="1">
      <c r="D642" s="35"/>
      <c r="F642" s="35"/>
    </row>
    <row r="643" spans="4:6" ht="15.75" customHeight="1">
      <c r="D643" s="35"/>
      <c r="F643" s="35"/>
    </row>
    <row r="644" spans="4:6" ht="15.75" customHeight="1">
      <c r="D644" s="35"/>
      <c r="F644" s="35"/>
    </row>
    <row r="645" spans="4:6" ht="15.75" customHeight="1">
      <c r="D645" s="35"/>
      <c r="F645" s="35"/>
    </row>
    <row r="646" spans="4:6" ht="15.75" customHeight="1">
      <c r="D646" s="35"/>
      <c r="F646" s="35"/>
    </row>
    <row r="647" spans="4:6" ht="15.75" customHeight="1">
      <c r="D647" s="35"/>
      <c r="F647" s="35"/>
    </row>
    <row r="648" spans="4:6" ht="15.75" customHeight="1">
      <c r="D648" s="35"/>
      <c r="F648" s="35"/>
    </row>
    <row r="649" spans="4:6" ht="15.75" customHeight="1">
      <c r="D649" s="35"/>
      <c r="F649" s="35"/>
    </row>
    <row r="650" spans="4:6" ht="15.75" customHeight="1">
      <c r="D650" s="35"/>
      <c r="F650" s="35"/>
    </row>
    <row r="651" spans="4:6" ht="15.75" customHeight="1">
      <c r="D651" s="35"/>
      <c r="F651" s="35"/>
    </row>
    <row r="652" spans="4:6" ht="15.75" customHeight="1">
      <c r="D652" s="35"/>
      <c r="F652" s="35"/>
    </row>
    <row r="653" spans="4:6" ht="15.75" customHeight="1">
      <c r="D653" s="35"/>
      <c r="F653" s="35"/>
    </row>
    <row r="654" spans="4:6" ht="15.75" customHeight="1">
      <c r="D654" s="35"/>
      <c r="F654" s="35"/>
    </row>
    <row r="655" spans="4:6" ht="15.75" customHeight="1">
      <c r="D655" s="35"/>
      <c r="F655" s="35"/>
    </row>
    <row r="656" spans="4:6" ht="15.75" customHeight="1">
      <c r="D656" s="35"/>
      <c r="F656" s="35"/>
    </row>
    <row r="657" spans="4:6" ht="15.75" customHeight="1">
      <c r="D657" s="35"/>
      <c r="F657" s="35"/>
    </row>
    <row r="658" spans="4:6" ht="15.75" customHeight="1">
      <c r="D658" s="35"/>
      <c r="F658" s="35"/>
    </row>
    <row r="659" spans="4:6" ht="15.75" customHeight="1">
      <c r="D659" s="35"/>
      <c r="F659" s="35"/>
    </row>
    <row r="660" spans="4:6" ht="15.75" customHeight="1">
      <c r="D660" s="35"/>
      <c r="F660" s="35"/>
    </row>
    <row r="661" spans="4:6" ht="15.75" customHeight="1">
      <c r="D661" s="35"/>
      <c r="F661" s="35"/>
    </row>
    <row r="662" spans="4:6" ht="15.75" customHeight="1">
      <c r="D662" s="35"/>
      <c r="F662" s="35"/>
    </row>
    <row r="663" spans="4:6" ht="15.75" customHeight="1">
      <c r="D663" s="35"/>
      <c r="F663" s="35"/>
    </row>
    <row r="664" spans="4:6" ht="15.75" customHeight="1">
      <c r="D664" s="35"/>
      <c r="F664" s="35"/>
    </row>
    <row r="665" spans="4:6" ht="15.75" customHeight="1">
      <c r="D665" s="35"/>
      <c r="F665" s="35"/>
    </row>
    <row r="666" spans="4:6" ht="15.75" customHeight="1">
      <c r="D666" s="35"/>
      <c r="F666" s="35"/>
    </row>
    <row r="667" spans="4:6" ht="15.75" customHeight="1">
      <c r="D667" s="35"/>
      <c r="F667" s="35"/>
    </row>
    <row r="668" spans="4:6" ht="15.75" customHeight="1">
      <c r="D668" s="35"/>
      <c r="F668" s="35"/>
    </row>
    <row r="669" spans="4:6" ht="15.75" customHeight="1">
      <c r="D669" s="35"/>
      <c r="F669" s="35"/>
    </row>
    <row r="670" spans="4:6" ht="15.75" customHeight="1">
      <c r="D670" s="35"/>
      <c r="F670" s="35"/>
    </row>
    <row r="671" spans="4:6" ht="15.75" customHeight="1">
      <c r="D671" s="35"/>
      <c r="F671" s="35"/>
    </row>
    <row r="672" spans="4:6" ht="15.75" customHeight="1">
      <c r="D672" s="35"/>
      <c r="F672" s="35"/>
    </row>
    <row r="673" spans="4:6" ht="15.75" customHeight="1">
      <c r="D673" s="35"/>
      <c r="F673" s="35"/>
    </row>
    <row r="674" spans="4:6" ht="15.75" customHeight="1">
      <c r="D674" s="35"/>
      <c r="F674" s="35"/>
    </row>
    <row r="675" spans="4:6" ht="15.75" customHeight="1">
      <c r="D675" s="35"/>
      <c r="F675" s="35"/>
    </row>
    <row r="676" spans="4:6" ht="15.75" customHeight="1">
      <c r="D676" s="35"/>
      <c r="F676" s="35"/>
    </row>
    <row r="677" spans="4:6" ht="15.75" customHeight="1">
      <c r="D677" s="35"/>
      <c r="F677" s="35"/>
    </row>
    <row r="678" spans="4:6" ht="15.75" customHeight="1">
      <c r="D678" s="35"/>
      <c r="F678" s="35"/>
    </row>
    <row r="679" spans="4:6" ht="15.75" customHeight="1">
      <c r="D679" s="35"/>
      <c r="F679" s="35"/>
    </row>
    <row r="680" spans="4:6" ht="15.75" customHeight="1">
      <c r="D680" s="35"/>
      <c r="F680" s="35"/>
    </row>
    <row r="681" spans="4:6" ht="15.75" customHeight="1">
      <c r="D681" s="35"/>
      <c r="F681" s="35"/>
    </row>
    <row r="682" spans="4:6" ht="15.75" customHeight="1">
      <c r="D682" s="35"/>
      <c r="F682" s="35"/>
    </row>
    <row r="683" spans="4:6" ht="15.75" customHeight="1">
      <c r="D683" s="35"/>
      <c r="F683" s="35"/>
    </row>
    <row r="684" spans="4:6" ht="15.75" customHeight="1">
      <c r="D684" s="35"/>
      <c r="F684" s="35"/>
    </row>
    <row r="685" spans="4:6" ht="15.75" customHeight="1">
      <c r="D685" s="35"/>
      <c r="F685" s="35"/>
    </row>
    <row r="686" spans="4:6" ht="15.75" customHeight="1">
      <c r="D686" s="35"/>
      <c r="F686" s="35"/>
    </row>
    <row r="687" spans="4:6" ht="15.75" customHeight="1">
      <c r="D687" s="35"/>
      <c r="F687" s="35"/>
    </row>
    <row r="688" spans="4:6" ht="15.75" customHeight="1">
      <c r="D688" s="35"/>
      <c r="F688" s="35"/>
    </row>
    <row r="689" spans="4:6" ht="15.75" customHeight="1">
      <c r="D689" s="35"/>
      <c r="F689" s="35"/>
    </row>
    <row r="690" spans="4:6" ht="15.75" customHeight="1">
      <c r="D690" s="35"/>
      <c r="F690" s="35"/>
    </row>
    <row r="691" spans="4:6" ht="15.75" customHeight="1">
      <c r="D691" s="35"/>
      <c r="F691" s="35"/>
    </row>
    <row r="692" spans="4:6" ht="15.75" customHeight="1">
      <c r="D692" s="35"/>
      <c r="F692" s="35"/>
    </row>
    <row r="693" spans="4:6" ht="15.75" customHeight="1">
      <c r="D693" s="35"/>
      <c r="F693" s="35"/>
    </row>
    <row r="694" spans="4:6" ht="15.75" customHeight="1">
      <c r="D694" s="35"/>
      <c r="F694" s="35"/>
    </row>
    <row r="695" spans="4:6" ht="15.75" customHeight="1">
      <c r="D695" s="35"/>
      <c r="F695" s="35"/>
    </row>
    <row r="696" spans="4:6" ht="15.75" customHeight="1">
      <c r="D696" s="35"/>
      <c r="F696" s="35"/>
    </row>
    <row r="697" spans="4:6" ht="15.75" customHeight="1">
      <c r="D697" s="35"/>
      <c r="F697" s="35"/>
    </row>
    <row r="698" spans="4:6" ht="15.75" customHeight="1">
      <c r="D698" s="35"/>
      <c r="F698" s="35"/>
    </row>
    <row r="699" spans="4:6" ht="15.75" customHeight="1">
      <c r="D699" s="35"/>
      <c r="F699" s="35"/>
    </row>
    <row r="700" spans="4:6" ht="15.75" customHeight="1">
      <c r="D700" s="35"/>
      <c r="F700" s="35"/>
    </row>
    <row r="701" spans="4:6" ht="15.75" customHeight="1">
      <c r="D701" s="35"/>
      <c r="F701" s="35"/>
    </row>
    <row r="702" spans="4:6" ht="15.75" customHeight="1">
      <c r="D702" s="35"/>
      <c r="F702" s="35"/>
    </row>
    <row r="703" spans="4:6" ht="15.75" customHeight="1">
      <c r="D703" s="35"/>
      <c r="F703" s="35"/>
    </row>
    <row r="704" spans="4:6" ht="15.75" customHeight="1">
      <c r="D704" s="35"/>
      <c r="F704" s="35"/>
    </row>
    <row r="705" spans="4:6" ht="15.75" customHeight="1">
      <c r="D705" s="35"/>
      <c r="F705" s="35"/>
    </row>
    <row r="706" spans="4:6" ht="15.75" customHeight="1">
      <c r="D706" s="35"/>
      <c r="F706" s="35"/>
    </row>
    <row r="707" spans="4:6" ht="15.75" customHeight="1">
      <c r="D707" s="35"/>
      <c r="F707" s="35"/>
    </row>
    <row r="708" spans="4:6" ht="15.75" customHeight="1">
      <c r="D708" s="35"/>
      <c r="F708" s="35"/>
    </row>
    <row r="709" spans="4:6" ht="15.75" customHeight="1">
      <c r="D709" s="35"/>
      <c r="F709" s="35"/>
    </row>
    <row r="710" spans="4:6" ht="15.75" customHeight="1">
      <c r="D710" s="35"/>
      <c r="F710" s="35"/>
    </row>
    <row r="711" spans="4:6" ht="15.75" customHeight="1">
      <c r="D711" s="35"/>
      <c r="F711" s="35"/>
    </row>
    <row r="712" spans="4:6" ht="15.75" customHeight="1">
      <c r="D712" s="35"/>
      <c r="F712" s="35"/>
    </row>
    <row r="713" spans="4:6" ht="15.75" customHeight="1">
      <c r="D713" s="35"/>
      <c r="F713" s="35"/>
    </row>
    <row r="714" spans="4:6" ht="15.75" customHeight="1">
      <c r="D714" s="35"/>
      <c r="F714" s="35"/>
    </row>
    <row r="715" spans="4:6" ht="15.75" customHeight="1">
      <c r="D715" s="35"/>
      <c r="F715" s="35"/>
    </row>
    <row r="716" spans="4:6" ht="15.75" customHeight="1">
      <c r="D716" s="35"/>
      <c r="F716" s="35"/>
    </row>
    <row r="717" spans="4:6" ht="15.75" customHeight="1">
      <c r="D717" s="35"/>
      <c r="F717" s="35"/>
    </row>
    <row r="718" spans="4:6" ht="15.75" customHeight="1">
      <c r="D718" s="35"/>
      <c r="F718" s="35"/>
    </row>
    <row r="719" spans="4:6" ht="15.75" customHeight="1">
      <c r="D719" s="35"/>
      <c r="F719" s="35"/>
    </row>
    <row r="720" spans="4:6" ht="15.75" customHeight="1">
      <c r="D720" s="35"/>
      <c r="F720" s="35"/>
    </row>
    <row r="721" spans="4:6" ht="15.75" customHeight="1">
      <c r="D721" s="35"/>
      <c r="F721" s="35"/>
    </row>
    <row r="722" spans="4:6" ht="15.75" customHeight="1">
      <c r="D722" s="35"/>
      <c r="F722" s="35"/>
    </row>
    <row r="723" spans="4:6" ht="15.75" customHeight="1">
      <c r="D723" s="35"/>
      <c r="F723" s="35"/>
    </row>
    <row r="724" spans="4:6" ht="15.75" customHeight="1">
      <c r="D724" s="35"/>
      <c r="F724" s="35"/>
    </row>
    <row r="725" spans="4:6" ht="15.75" customHeight="1">
      <c r="D725" s="35"/>
      <c r="F725" s="35"/>
    </row>
    <row r="726" spans="4:6" ht="15.75" customHeight="1">
      <c r="D726" s="35"/>
      <c r="F726" s="35"/>
    </row>
    <row r="727" spans="4:6" ht="15.75" customHeight="1">
      <c r="D727" s="35"/>
      <c r="F727" s="35"/>
    </row>
    <row r="728" spans="4:6" ht="15.75" customHeight="1">
      <c r="D728" s="35"/>
      <c r="F728" s="35"/>
    </row>
    <row r="729" spans="4:6" ht="15.75" customHeight="1">
      <c r="D729" s="35"/>
      <c r="F729" s="35"/>
    </row>
    <row r="730" spans="4:6" ht="15.75" customHeight="1">
      <c r="D730" s="35"/>
      <c r="F730" s="35"/>
    </row>
    <row r="731" spans="4:6" ht="15.75" customHeight="1">
      <c r="D731" s="35"/>
      <c r="F731" s="35"/>
    </row>
    <row r="732" spans="4:6" ht="15.75" customHeight="1">
      <c r="D732" s="35"/>
      <c r="F732" s="35"/>
    </row>
    <row r="733" spans="4:6" ht="15.75" customHeight="1">
      <c r="D733" s="35"/>
      <c r="F733" s="35"/>
    </row>
    <row r="734" spans="4:6" ht="15.75" customHeight="1">
      <c r="D734" s="35"/>
      <c r="F734" s="35"/>
    </row>
    <row r="735" spans="4:6" ht="15.75" customHeight="1">
      <c r="D735" s="35"/>
      <c r="F735" s="35"/>
    </row>
    <row r="736" spans="4:6" ht="15.75" customHeight="1">
      <c r="D736" s="35"/>
      <c r="F736" s="35"/>
    </row>
    <row r="737" spans="4:6" ht="15.75" customHeight="1">
      <c r="D737" s="35"/>
      <c r="F737" s="35"/>
    </row>
    <row r="738" spans="4:6" ht="15.75" customHeight="1">
      <c r="D738" s="35"/>
      <c r="F738" s="35"/>
    </row>
    <row r="739" spans="4:6" ht="15.75" customHeight="1">
      <c r="D739" s="35"/>
      <c r="F739" s="35"/>
    </row>
    <row r="740" spans="4:6" ht="15.75" customHeight="1">
      <c r="D740" s="35"/>
      <c r="F740" s="35"/>
    </row>
    <row r="741" spans="4:6" ht="15.75" customHeight="1">
      <c r="D741" s="35"/>
      <c r="F741" s="35"/>
    </row>
    <row r="742" spans="4:6" ht="15.75" customHeight="1">
      <c r="D742" s="35"/>
      <c r="F742" s="35"/>
    </row>
    <row r="743" spans="4:6" ht="15.75" customHeight="1">
      <c r="D743" s="35"/>
      <c r="F743" s="35"/>
    </row>
    <row r="744" spans="4:6" ht="15.75" customHeight="1">
      <c r="D744" s="35"/>
      <c r="F744" s="35"/>
    </row>
    <row r="745" spans="4:6" ht="15.75" customHeight="1">
      <c r="D745" s="35"/>
      <c r="F745" s="35"/>
    </row>
    <row r="746" spans="4:6" ht="15.75" customHeight="1">
      <c r="D746" s="35"/>
      <c r="F746" s="35"/>
    </row>
    <row r="747" spans="4:6" ht="15.75" customHeight="1">
      <c r="D747" s="35"/>
      <c r="F747" s="35"/>
    </row>
    <row r="748" spans="4:6" ht="15.75" customHeight="1">
      <c r="D748" s="35"/>
      <c r="F748" s="35"/>
    </row>
    <row r="749" spans="4:6" ht="15.75" customHeight="1">
      <c r="D749" s="35"/>
      <c r="F749" s="35"/>
    </row>
    <row r="750" spans="4:6" ht="15.75" customHeight="1">
      <c r="D750" s="35"/>
      <c r="F750" s="35"/>
    </row>
    <row r="751" spans="4:6" ht="15.75" customHeight="1">
      <c r="D751" s="35"/>
      <c r="F751" s="35"/>
    </row>
    <row r="752" spans="4:6" ht="15.75" customHeight="1">
      <c r="D752" s="35"/>
      <c r="F752" s="35"/>
    </row>
    <row r="753" spans="4:6" ht="15.75" customHeight="1">
      <c r="D753" s="35"/>
      <c r="F753" s="35"/>
    </row>
    <row r="754" spans="4:6" ht="15.75" customHeight="1">
      <c r="D754" s="35"/>
      <c r="F754" s="35"/>
    </row>
    <row r="755" spans="4:6" ht="15.75" customHeight="1">
      <c r="D755" s="35"/>
      <c r="F755" s="35"/>
    </row>
    <row r="756" spans="4:6" ht="15.75" customHeight="1">
      <c r="D756" s="35"/>
      <c r="F756" s="35"/>
    </row>
    <row r="757" spans="4:6" ht="15.75" customHeight="1">
      <c r="D757" s="35"/>
      <c r="F757" s="35"/>
    </row>
    <row r="758" spans="4:6" ht="15.75" customHeight="1">
      <c r="D758" s="35"/>
      <c r="F758" s="35"/>
    </row>
    <row r="759" spans="4:6" ht="15.75" customHeight="1">
      <c r="D759" s="35"/>
      <c r="F759" s="35"/>
    </row>
    <row r="760" spans="4:6" ht="15.75" customHeight="1">
      <c r="D760" s="35"/>
      <c r="F760" s="35"/>
    </row>
    <row r="761" spans="4:6" ht="15.75" customHeight="1">
      <c r="D761" s="35"/>
      <c r="F761" s="35"/>
    </row>
    <row r="762" spans="4:6" ht="15.75" customHeight="1">
      <c r="D762" s="35"/>
      <c r="F762" s="35"/>
    </row>
    <row r="763" spans="4:6" ht="15.75" customHeight="1">
      <c r="D763" s="35"/>
      <c r="F763" s="35"/>
    </row>
    <row r="764" spans="4:6" ht="15.75" customHeight="1">
      <c r="D764" s="35"/>
      <c r="F764" s="35"/>
    </row>
    <row r="765" spans="4:6" ht="15.75" customHeight="1">
      <c r="D765" s="35"/>
      <c r="F765" s="35"/>
    </row>
    <row r="766" spans="4:6" ht="15.75" customHeight="1">
      <c r="D766" s="35"/>
      <c r="F766" s="35"/>
    </row>
    <row r="767" spans="4:6" ht="15.75" customHeight="1">
      <c r="D767" s="35"/>
      <c r="F767" s="35"/>
    </row>
    <row r="768" spans="4:6" ht="15.75" customHeight="1">
      <c r="D768" s="35"/>
      <c r="F768" s="35"/>
    </row>
    <row r="769" spans="4:6" ht="15.75" customHeight="1">
      <c r="D769" s="35"/>
      <c r="F769" s="35"/>
    </row>
    <row r="770" spans="4:6" ht="15.75" customHeight="1">
      <c r="D770" s="35"/>
      <c r="F770" s="35"/>
    </row>
    <row r="771" spans="4:6" ht="15.75" customHeight="1">
      <c r="D771" s="35"/>
      <c r="F771" s="35"/>
    </row>
    <row r="772" spans="4:6" ht="15.75" customHeight="1">
      <c r="D772" s="35"/>
      <c r="F772" s="35"/>
    </row>
    <row r="773" spans="4:6" ht="15.75" customHeight="1">
      <c r="D773" s="35"/>
      <c r="F773" s="35"/>
    </row>
    <row r="774" spans="4:6" ht="15.75" customHeight="1">
      <c r="D774" s="35"/>
      <c r="F774" s="35"/>
    </row>
    <row r="775" spans="4:6" ht="15.75" customHeight="1">
      <c r="D775" s="35"/>
      <c r="F775" s="35"/>
    </row>
    <row r="776" spans="4:6" ht="15.75" customHeight="1">
      <c r="D776" s="35"/>
      <c r="F776" s="35"/>
    </row>
    <row r="777" spans="4:6" ht="15.75" customHeight="1">
      <c r="D777" s="35"/>
      <c r="F777" s="35"/>
    </row>
    <row r="778" spans="4:6" ht="15.75" customHeight="1">
      <c r="D778" s="35"/>
      <c r="F778" s="35"/>
    </row>
    <row r="779" spans="4:6" ht="15.75" customHeight="1">
      <c r="D779" s="35"/>
      <c r="F779" s="35"/>
    </row>
    <row r="780" spans="4:6" ht="15.75" customHeight="1">
      <c r="D780" s="35"/>
      <c r="F780" s="35"/>
    </row>
    <row r="781" spans="4:6" ht="15.75" customHeight="1">
      <c r="D781" s="35"/>
      <c r="F781" s="35"/>
    </row>
    <row r="782" spans="4:6" ht="15.75" customHeight="1">
      <c r="D782" s="35"/>
      <c r="F782" s="35"/>
    </row>
    <row r="783" spans="4:6" ht="15.75" customHeight="1">
      <c r="D783" s="35"/>
      <c r="F783" s="35"/>
    </row>
    <row r="784" spans="4:6" ht="15.75" customHeight="1">
      <c r="D784" s="35"/>
      <c r="F784" s="35"/>
    </row>
    <row r="785" spans="4:6" ht="15.75" customHeight="1">
      <c r="D785" s="35"/>
      <c r="F785" s="35"/>
    </row>
    <row r="786" spans="4:6" ht="15.75" customHeight="1">
      <c r="D786" s="35"/>
      <c r="F786" s="35"/>
    </row>
    <row r="787" spans="4:6" ht="15.75" customHeight="1">
      <c r="D787" s="35"/>
      <c r="F787" s="35"/>
    </row>
    <row r="788" spans="4:6" ht="15.75" customHeight="1">
      <c r="D788" s="35"/>
      <c r="F788" s="35"/>
    </row>
    <row r="789" spans="4:6" ht="15.75" customHeight="1">
      <c r="D789" s="35"/>
      <c r="F789" s="35"/>
    </row>
    <row r="790" spans="4:6" ht="15.75" customHeight="1">
      <c r="D790" s="35"/>
      <c r="F790" s="35"/>
    </row>
    <row r="791" spans="4:6" ht="15.75" customHeight="1">
      <c r="D791" s="35"/>
      <c r="F791" s="35"/>
    </row>
    <row r="792" spans="4:6" ht="15.75" customHeight="1">
      <c r="D792" s="35"/>
      <c r="F792" s="35"/>
    </row>
    <row r="793" spans="4:6" ht="15.75" customHeight="1">
      <c r="D793" s="35"/>
      <c r="F793" s="35"/>
    </row>
    <row r="794" spans="4:6" ht="15.75" customHeight="1">
      <c r="D794" s="35"/>
      <c r="F794" s="35"/>
    </row>
    <row r="795" spans="4:6" ht="15.75" customHeight="1">
      <c r="D795" s="35"/>
      <c r="F795" s="35"/>
    </row>
    <row r="796" spans="4:6" ht="15.75" customHeight="1">
      <c r="D796" s="35"/>
      <c r="F796" s="35"/>
    </row>
    <row r="797" spans="4:6" ht="15.75" customHeight="1">
      <c r="D797" s="35"/>
      <c r="F797" s="35"/>
    </row>
    <row r="798" spans="4:6" ht="15.75" customHeight="1">
      <c r="D798" s="35"/>
      <c r="F798" s="35"/>
    </row>
    <row r="799" spans="4:6" ht="15.75" customHeight="1">
      <c r="D799" s="35"/>
      <c r="F799" s="35"/>
    </row>
    <row r="800" spans="4:6" ht="15.75" customHeight="1">
      <c r="D800" s="35"/>
      <c r="F800" s="35"/>
    </row>
    <row r="801" spans="4:6" ht="15.75" customHeight="1">
      <c r="D801" s="35"/>
      <c r="F801" s="35"/>
    </row>
    <row r="802" spans="4:6" ht="15.75" customHeight="1">
      <c r="D802" s="35"/>
      <c r="F802" s="35"/>
    </row>
    <row r="803" spans="4:6" ht="15.75" customHeight="1">
      <c r="D803" s="35"/>
      <c r="F803" s="35"/>
    </row>
    <row r="804" spans="4:6" ht="15.75" customHeight="1">
      <c r="D804" s="35"/>
      <c r="F804" s="35"/>
    </row>
    <row r="805" spans="4:6" ht="15.75" customHeight="1">
      <c r="D805" s="35"/>
      <c r="F805" s="35"/>
    </row>
    <row r="806" spans="4:6" ht="15.75" customHeight="1">
      <c r="D806" s="35"/>
      <c r="F806" s="35"/>
    </row>
    <row r="807" spans="4:6" ht="15.75" customHeight="1">
      <c r="D807" s="35"/>
      <c r="F807" s="35"/>
    </row>
    <row r="808" spans="4:6" ht="15.75" customHeight="1">
      <c r="D808" s="35"/>
      <c r="F808" s="35"/>
    </row>
    <row r="809" spans="4:6" ht="15.75" customHeight="1">
      <c r="D809" s="35"/>
      <c r="F809" s="35"/>
    </row>
    <row r="810" spans="4:6" ht="15.75" customHeight="1">
      <c r="D810" s="35"/>
      <c r="F810" s="35"/>
    </row>
    <row r="811" spans="4:6" ht="15.75" customHeight="1">
      <c r="D811" s="35"/>
      <c r="F811" s="35"/>
    </row>
    <row r="812" spans="4:6" ht="15.75" customHeight="1">
      <c r="D812" s="35"/>
      <c r="F812" s="35"/>
    </row>
    <row r="813" spans="4:6" ht="15.75" customHeight="1">
      <c r="D813" s="35"/>
      <c r="F813" s="35"/>
    </row>
    <row r="814" spans="4:6" ht="15.75" customHeight="1">
      <c r="D814" s="35"/>
      <c r="F814" s="35"/>
    </row>
    <row r="815" spans="4:6" ht="15.75" customHeight="1">
      <c r="D815" s="35"/>
      <c r="F815" s="35"/>
    </row>
    <row r="816" spans="4:6" ht="15.75" customHeight="1">
      <c r="D816" s="35"/>
      <c r="F816" s="35"/>
    </row>
    <row r="817" spans="4:6" ht="15.75" customHeight="1">
      <c r="D817" s="35"/>
      <c r="F817" s="35"/>
    </row>
    <row r="818" spans="4:6" ht="15.75" customHeight="1">
      <c r="D818" s="35"/>
      <c r="F818" s="35"/>
    </row>
    <row r="819" spans="4:6" ht="15.75" customHeight="1">
      <c r="D819" s="35"/>
      <c r="F819" s="35"/>
    </row>
    <row r="820" spans="4:6" ht="15.75" customHeight="1">
      <c r="D820" s="35"/>
      <c r="F820" s="35"/>
    </row>
    <row r="821" spans="4:6" ht="15.75" customHeight="1">
      <c r="D821" s="35"/>
      <c r="F821" s="35"/>
    </row>
    <row r="822" spans="4:6" ht="15.75" customHeight="1">
      <c r="D822" s="35"/>
      <c r="F822" s="35"/>
    </row>
    <row r="823" spans="4:6" ht="15.75" customHeight="1">
      <c r="D823" s="35"/>
      <c r="F823" s="35"/>
    </row>
    <row r="824" spans="4:6" ht="15.75" customHeight="1">
      <c r="D824" s="35"/>
      <c r="F824" s="35"/>
    </row>
    <row r="825" spans="4:6" ht="15.75" customHeight="1">
      <c r="D825" s="35"/>
      <c r="F825" s="35"/>
    </row>
    <row r="826" spans="4:6" ht="15.75" customHeight="1">
      <c r="D826" s="35"/>
      <c r="F826" s="35"/>
    </row>
    <row r="827" spans="4:6" ht="15.75" customHeight="1">
      <c r="D827" s="35"/>
      <c r="F827" s="35"/>
    </row>
    <row r="828" spans="4:6" ht="15.75" customHeight="1">
      <c r="D828" s="35"/>
      <c r="F828" s="35"/>
    </row>
    <row r="829" spans="4:6" ht="15.75" customHeight="1">
      <c r="D829" s="35"/>
      <c r="F829" s="35"/>
    </row>
    <row r="830" spans="4:6" ht="15.75" customHeight="1">
      <c r="D830" s="35"/>
      <c r="F830" s="35"/>
    </row>
    <row r="831" spans="4:6" ht="15.75" customHeight="1">
      <c r="D831" s="35"/>
      <c r="F831" s="35"/>
    </row>
    <row r="832" spans="4:6" ht="15.75" customHeight="1">
      <c r="D832" s="35"/>
      <c r="F832" s="35"/>
    </row>
    <row r="833" spans="4:6" ht="15.75" customHeight="1">
      <c r="D833" s="35"/>
      <c r="F833" s="35"/>
    </row>
    <row r="834" spans="4:6" ht="15.75" customHeight="1">
      <c r="D834" s="35"/>
      <c r="F834" s="35"/>
    </row>
    <row r="835" spans="4:6" ht="15.75" customHeight="1">
      <c r="D835" s="35"/>
      <c r="F835" s="35"/>
    </row>
    <row r="836" spans="4:6" ht="15.75" customHeight="1">
      <c r="D836" s="35"/>
      <c r="F836" s="35"/>
    </row>
    <row r="837" spans="4:6" ht="15.75" customHeight="1">
      <c r="D837" s="35"/>
      <c r="F837" s="35"/>
    </row>
    <row r="838" spans="4:6" ht="15.75" customHeight="1">
      <c r="D838" s="35"/>
      <c r="F838" s="35"/>
    </row>
    <row r="839" spans="4:6" ht="15.75" customHeight="1">
      <c r="D839" s="35"/>
      <c r="F839" s="35"/>
    </row>
    <row r="840" spans="4:6" ht="15.75" customHeight="1">
      <c r="D840" s="35"/>
      <c r="F840" s="35"/>
    </row>
    <row r="841" spans="4:6" ht="15.75" customHeight="1">
      <c r="D841" s="35"/>
      <c r="F841" s="35"/>
    </row>
    <row r="842" spans="4:6" ht="15.75" customHeight="1">
      <c r="D842" s="35"/>
      <c r="F842" s="35"/>
    </row>
    <row r="843" spans="4:6" ht="15.75" customHeight="1">
      <c r="D843" s="35"/>
      <c r="F843" s="35"/>
    </row>
    <row r="844" spans="4:6" ht="15.75" customHeight="1">
      <c r="D844" s="35"/>
      <c r="F844" s="35"/>
    </row>
    <row r="845" spans="4:6" ht="15.75" customHeight="1">
      <c r="D845" s="35"/>
      <c r="F845" s="35"/>
    </row>
    <row r="846" spans="4:6" ht="15.75" customHeight="1">
      <c r="D846" s="35"/>
      <c r="F846" s="35"/>
    </row>
    <row r="847" spans="4:6" ht="15.75" customHeight="1">
      <c r="D847" s="35"/>
      <c r="F847" s="35"/>
    </row>
    <row r="848" spans="4:6" ht="15.75" customHeight="1">
      <c r="D848" s="35"/>
      <c r="F848" s="35"/>
    </row>
    <row r="849" spans="4:6" ht="15.75" customHeight="1">
      <c r="D849" s="35"/>
      <c r="F849" s="35"/>
    </row>
    <row r="850" spans="4:6" ht="15.75" customHeight="1">
      <c r="D850" s="35"/>
      <c r="F850" s="35"/>
    </row>
    <row r="851" spans="4:6" ht="15.75" customHeight="1">
      <c r="D851" s="35"/>
      <c r="F851" s="35"/>
    </row>
    <row r="852" spans="4:6" ht="15.75" customHeight="1">
      <c r="D852" s="35"/>
      <c r="F852" s="35"/>
    </row>
    <row r="853" spans="4:6" ht="15.75" customHeight="1">
      <c r="D853" s="35"/>
      <c r="F853" s="35"/>
    </row>
    <row r="854" spans="4:6" ht="15.75" customHeight="1">
      <c r="D854" s="35"/>
      <c r="F854" s="35"/>
    </row>
    <row r="855" spans="4:6" ht="15.75" customHeight="1">
      <c r="D855" s="35"/>
      <c r="F855" s="35"/>
    </row>
    <row r="856" spans="4:6" ht="15.75" customHeight="1">
      <c r="D856" s="35"/>
      <c r="F856" s="35"/>
    </row>
    <row r="857" spans="4:6" ht="15.75" customHeight="1">
      <c r="D857" s="35"/>
      <c r="F857" s="35"/>
    </row>
    <row r="858" spans="4:6" ht="15.75" customHeight="1">
      <c r="D858" s="35"/>
      <c r="F858" s="35"/>
    </row>
    <row r="859" spans="4:6" ht="15.75" customHeight="1">
      <c r="D859" s="35"/>
      <c r="F859" s="35"/>
    </row>
    <row r="860" spans="4:6" ht="15.75" customHeight="1">
      <c r="D860" s="35"/>
      <c r="F860" s="35"/>
    </row>
    <row r="861" spans="4:6" ht="15.75" customHeight="1">
      <c r="D861" s="35"/>
      <c r="F861" s="35"/>
    </row>
    <row r="862" spans="4:6" ht="15.75" customHeight="1">
      <c r="D862" s="35"/>
      <c r="F862" s="35"/>
    </row>
    <row r="863" spans="4:6" ht="15.75" customHeight="1">
      <c r="D863" s="35"/>
      <c r="F863" s="35"/>
    </row>
    <row r="864" spans="4:6" ht="15.75" customHeight="1">
      <c r="D864" s="35"/>
      <c r="F864" s="35"/>
    </row>
    <row r="865" spans="4:6" ht="15.75" customHeight="1">
      <c r="D865" s="35"/>
      <c r="F865" s="35"/>
    </row>
    <row r="866" spans="4:6" ht="15.75" customHeight="1">
      <c r="D866" s="35"/>
      <c r="F866" s="35"/>
    </row>
    <row r="867" spans="4:6" ht="15.75" customHeight="1">
      <c r="D867" s="35"/>
      <c r="F867" s="35"/>
    </row>
    <row r="868" spans="4:6" ht="15.75" customHeight="1">
      <c r="D868" s="35"/>
      <c r="F868" s="35"/>
    </row>
    <row r="869" spans="4:6" ht="15.75" customHeight="1">
      <c r="D869" s="35"/>
      <c r="F869" s="35"/>
    </row>
    <row r="870" spans="4:6" ht="15.75" customHeight="1">
      <c r="D870" s="35"/>
      <c r="F870" s="35"/>
    </row>
    <row r="871" spans="4:6" ht="15.75" customHeight="1">
      <c r="D871" s="35"/>
      <c r="F871" s="35"/>
    </row>
    <row r="872" spans="4:6" ht="15.75" customHeight="1">
      <c r="D872" s="35"/>
      <c r="F872" s="35"/>
    </row>
    <row r="873" spans="4:6" ht="15.75" customHeight="1">
      <c r="D873" s="35"/>
      <c r="F873" s="35"/>
    </row>
    <row r="874" spans="4:6" ht="15.75" customHeight="1">
      <c r="D874" s="35"/>
      <c r="F874" s="35"/>
    </row>
    <row r="875" spans="4:6" ht="15.75" customHeight="1">
      <c r="D875" s="35"/>
      <c r="F875" s="35"/>
    </row>
    <row r="876" spans="4:6" ht="15.75" customHeight="1">
      <c r="D876" s="35"/>
      <c r="F876" s="35"/>
    </row>
    <row r="877" spans="4:6" ht="15.75" customHeight="1">
      <c r="D877" s="35"/>
      <c r="F877" s="35"/>
    </row>
    <row r="878" spans="4:6" ht="15.75" customHeight="1">
      <c r="D878" s="35"/>
      <c r="F878" s="35"/>
    </row>
    <row r="879" spans="4:6" ht="15.75" customHeight="1">
      <c r="D879" s="35"/>
      <c r="F879" s="35"/>
    </row>
    <row r="880" spans="4:6" ht="15.75" customHeight="1">
      <c r="D880" s="35"/>
      <c r="F880" s="35"/>
    </row>
    <row r="881" spans="4:6" ht="15.75" customHeight="1">
      <c r="D881" s="35"/>
      <c r="F881" s="35"/>
    </row>
    <row r="882" spans="4:6" ht="15.75" customHeight="1">
      <c r="D882" s="35"/>
      <c r="F882" s="35"/>
    </row>
    <row r="883" spans="4:6" ht="15.75" customHeight="1">
      <c r="D883" s="35"/>
      <c r="F883" s="35"/>
    </row>
    <row r="884" spans="4:6" ht="15.75" customHeight="1">
      <c r="D884" s="35"/>
      <c r="F884" s="35"/>
    </row>
    <row r="885" spans="4:6" ht="15.75" customHeight="1">
      <c r="D885" s="35"/>
      <c r="F885" s="35"/>
    </row>
    <row r="886" spans="4:6" ht="15.75" customHeight="1">
      <c r="D886" s="35"/>
      <c r="F886" s="35"/>
    </row>
    <row r="887" spans="4:6" ht="15.75" customHeight="1">
      <c r="D887" s="35"/>
      <c r="F887" s="35"/>
    </row>
    <row r="888" spans="4:6" ht="15.75" customHeight="1">
      <c r="D888" s="35"/>
      <c r="F888" s="35"/>
    </row>
    <row r="889" spans="4:6" ht="15.75" customHeight="1">
      <c r="D889" s="35"/>
      <c r="F889" s="35"/>
    </row>
    <row r="890" spans="4:6" ht="15.75" customHeight="1">
      <c r="D890" s="35"/>
      <c r="F890" s="35"/>
    </row>
    <row r="891" spans="4:6" ht="15.75" customHeight="1">
      <c r="D891" s="35"/>
      <c r="F891" s="35"/>
    </row>
    <row r="892" spans="4:6" ht="15.75" customHeight="1">
      <c r="D892" s="35"/>
      <c r="F892" s="35"/>
    </row>
    <row r="893" spans="4:6" ht="15.75" customHeight="1">
      <c r="D893" s="35"/>
      <c r="F893" s="35"/>
    </row>
    <row r="894" spans="4:6" ht="15.75" customHeight="1">
      <c r="D894" s="35"/>
      <c r="F894" s="35"/>
    </row>
    <row r="895" spans="4:6" ht="15.75" customHeight="1">
      <c r="D895" s="35"/>
      <c r="F895" s="35"/>
    </row>
    <row r="896" spans="4:6" ht="15.75" customHeight="1">
      <c r="D896" s="35"/>
      <c r="F896" s="35"/>
    </row>
    <row r="897" spans="4:6" ht="15.75" customHeight="1">
      <c r="D897" s="35"/>
      <c r="F897" s="35"/>
    </row>
    <row r="898" spans="4:6" ht="15.75" customHeight="1">
      <c r="D898" s="35"/>
      <c r="F898" s="35"/>
    </row>
    <row r="899" spans="4:6" ht="15.75" customHeight="1">
      <c r="D899" s="35"/>
      <c r="F899" s="35"/>
    </row>
    <row r="900" spans="4:6" ht="15.75" customHeight="1">
      <c r="D900" s="35"/>
      <c r="F900" s="35"/>
    </row>
    <row r="901" spans="4:6" ht="15.75" customHeight="1">
      <c r="D901" s="35"/>
      <c r="F901" s="35"/>
    </row>
    <row r="902" spans="4:6" ht="15.75" customHeight="1">
      <c r="D902" s="35"/>
      <c r="F902" s="35"/>
    </row>
    <row r="903" spans="4:6" ht="15.75" customHeight="1">
      <c r="D903" s="35"/>
      <c r="F903" s="35"/>
    </row>
    <row r="904" spans="4:6" ht="15.75" customHeight="1">
      <c r="D904" s="35"/>
      <c r="F904" s="35"/>
    </row>
    <row r="905" spans="4:6" ht="15.75" customHeight="1">
      <c r="D905" s="35"/>
      <c r="F905" s="35"/>
    </row>
    <row r="906" spans="4:6" ht="15.75" customHeight="1">
      <c r="D906" s="35"/>
      <c r="F906" s="35"/>
    </row>
    <row r="907" spans="4:6" ht="15.75" customHeight="1">
      <c r="D907" s="35"/>
      <c r="F907" s="35"/>
    </row>
    <row r="908" spans="4:6" ht="15.75" customHeight="1">
      <c r="D908" s="35"/>
      <c r="F908" s="35"/>
    </row>
    <row r="909" spans="4:6" ht="15.75" customHeight="1">
      <c r="D909" s="35"/>
      <c r="F909" s="35"/>
    </row>
    <row r="910" spans="4:6" ht="15.75" customHeight="1">
      <c r="D910" s="35"/>
      <c r="F910" s="35"/>
    </row>
    <row r="911" spans="4:6" ht="15.75" customHeight="1">
      <c r="D911" s="35"/>
      <c r="F911" s="35"/>
    </row>
    <row r="912" spans="4:6" ht="15.75" customHeight="1">
      <c r="D912" s="35"/>
      <c r="F912" s="35"/>
    </row>
    <row r="913" spans="4:6" ht="15.75" customHeight="1">
      <c r="D913" s="35"/>
      <c r="F913" s="35"/>
    </row>
    <row r="914" spans="4:6" ht="15.75" customHeight="1">
      <c r="D914" s="35"/>
      <c r="F914" s="35"/>
    </row>
    <row r="915" spans="4:6" ht="15.75" customHeight="1">
      <c r="D915" s="35"/>
      <c r="F915" s="35"/>
    </row>
    <row r="916" spans="4:6" ht="15.75" customHeight="1">
      <c r="D916" s="35"/>
      <c r="F916" s="35"/>
    </row>
    <row r="917" spans="4:6" ht="15.75" customHeight="1">
      <c r="D917" s="35"/>
      <c r="F917" s="35"/>
    </row>
    <row r="918" spans="4:6" ht="15.75" customHeight="1">
      <c r="D918" s="35"/>
      <c r="F918" s="35"/>
    </row>
    <row r="919" spans="4:6" ht="15.75" customHeight="1">
      <c r="D919" s="35"/>
      <c r="F919" s="35"/>
    </row>
    <row r="920" spans="4:6" ht="15.75" customHeight="1">
      <c r="D920" s="35"/>
      <c r="F920" s="35"/>
    </row>
    <row r="921" spans="4:6" ht="15.75" customHeight="1">
      <c r="D921" s="35"/>
      <c r="F921" s="35"/>
    </row>
    <row r="922" spans="4:6" ht="15.75" customHeight="1">
      <c r="D922" s="35"/>
      <c r="F922" s="35"/>
    </row>
    <row r="923" spans="4:6" ht="15.75" customHeight="1">
      <c r="D923" s="35"/>
      <c r="F923" s="35"/>
    </row>
    <row r="924" spans="4:6" ht="15.75" customHeight="1">
      <c r="D924" s="35"/>
      <c r="F924" s="35"/>
    </row>
    <row r="925" spans="4:6" ht="15.75" customHeight="1">
      <c r="D925" s="35"/>
      <c r="F925" s="35"/>
    </row>
    <row r="926" spans="4:6" ht="15.75" customHeight="1">
      <c r="D926" s="35"/>
      <c r="F926" s="35"/>
    </row>
    <row r="927" spans="4:6" ht="15.75" customHeight="1">
      <c r="D927" s="35"/>
      <c r="F927" s="35"/>
    </row>
    <row r="928" spans="4:6" ht="15.75" customHeight="1">
      <c r="D928" s="35"/>
      <c r="F928" s="35"/>
    </row>
    <row r="929" spans="4:6" ht="15.75" customHeight="1">
      <c r="D929" s="35"/>
      <c r="F929" s="35"/>
    </row>
    <row r="930" spans="4:6" ht="15.75" customHeight="1">
      <c r="D930" s="35"/>
      <c r="F930" s="35"/>
    </row>
    <row r="931" spans="4:6" ht="15.75" customHeight="1">
      <c r="D931" s="35"/>
      <c r="F931" s="35"/>
    </row>
    <row r="932" spans="4:6" ht="15.75" customHeight="1">
      <c r="D932" s="35"/>
      <c r="F932" s="35"/>
    </row>
    <row r="933" spans="4:6" ht="15.75" customHeight="1">
      <c r="D933" s="35"/>
      <c r="F933" s="35"/>
    </row>
    <row r="934" spans="4:6" ht="15.75" customHeight="1">
      <c r="D934" s="35"/>
      <c r="F934" s="35"/>
    </row>
    <row r="935" spans="4:6" ht="15.75" customHeight="1">
      <c r="D935" s="35"/>
      <c r="F935" s="35"/>
    </row>
    <row r="936" spans="4:6" ht="15.75" customHeight="1">
      <c r="D936" s="35"/>
      <c r="F936" s="35"/>
    </row>
    <row r="937" spans="4:6" ht="15.75" customHeight="1">
      <c r="D937" s="35"/>
      <c r="F937" s="35"/>
    </row>
    <row r="938" spans="4:6" ht="15.75" customHeight="1">
      <c r="D938" s="35"/>
      <c r="F938" s="35"/>
    </row>
    <row r="939" spans="4:6" ht="15.75" customHeight="1">
      <c r="D939" s="35"/>
      <c r="F939" s="35"/>
    </row>
    <row r="940" spans="4:6" ht="15.75" customHeight="1">
      <c r="D940" s="35"/>
      <c r="F940" s="35"/>
    </row>
    <row r="941" spans="4:6" ht="15.75" customHeight="1">
      <c r="D941" s="35"/>
      <c r="F941" s="35"/>
    </row>
    <row r="942" spans="4:6" ht="15.75" customHeight="1">
      <c r="D942" s="35"/>
      <c r="F942" s="35"/>
    </row>
    <row r="943" spans="4:6" ht="15.75" customHeight="1">
      <c r="D943" s="35"/>
      <c r="F943" s="35"/>
    </row>
    <row r="944" spans="4:6" ht="15.75" customHeight="1">
      <c r="D944" s="35"/>
      <c r="F944" s="35"/>
    </row>
    <row r="945" spans="4:6" ht="15.75" customHeight="1">
      <c r="D945" s="35"/>
      <c r="F945" s="35"/>
    </row>
    <row r="946" spans="4:6" ht="15.75" customHeight="1">
      <c r="D946" s="35"/>
      <c r="F946" s="35"/>
    </row>
    <row r="947" spans="4:6" ht="15.75" customHeight="1">
      <c r="D947" s="35"/>
      <c r="F947" s="35"/>
    </row>
    <row r="948" spans="4:6" ht="15.75" customHeight="1">
      <c r="D948" s="35"/>
      <c r="F948" s="35"/>
    </row>
    <row r="949" spans="4:6" ht="15.75" customHeight="1">
      <c r="D949" s="35"/>
      <c r="F949" s="35"/>
    </row>
    <row r="950" spans="4:6" ht="15.75" customHeight="1">
      <c r="D950" s="35"/>
      <c r="F950" s="35"/>
    </row>
    <row r="951" spans="4:6" ht="15.75" customHeight="1">
      <c r="D951" s="35"/>
      <c r="F951" s="35"/>
    </row>
    <row r="952" spans="4:6" ht="15.75" customHeight="1">
      <c r="D952" s="35"/>
      <c r="F952" s="35"/>
    </row>
    <row r="953" spans="4:6" ht="15.75" customHeight="1">
      <c r="D953" s="35"/>
      <c r="F953" s="35"/>
    </row>
    <row r="954" spans="4:6" ht="15.75" customHeight="1">
      <c r="D954" s="35"/>
      <c r="F954" s="35"/>
    </row>
    <row r="955" spans="4:6" ht="15.75" customHeight="1">
      <c r="D955" s="35"/>
      <c r="F955" s="35"/>
    </row>
    <row r="956" spans="4:6" ht="15.75" customHeight="1">
      <c r="D956" s="35"/>
      <c r="F956" s="35"/>
    </row>
    <row r="957" spans="4:6" ht="15.75" customHeight="1">
      <c r="D957" s="35"/>
      <c r="F957" s="35"/>
    </row>
    <row r="958" spans="4:6" ht="15.75" customHeight="1">
      <c r="D958" s="35"/>
      <c r="F958" s="35"/>
    </row>
    <row r="959" spans="4:6" ht="15.75" customHeight="1">
      <c r="D959" s="35"/>
      <c r="F959" s="35"/>
    </row>
    <row r="960" spans="4:6" ht="15.75" customHeight="1">
      <c r="D960" s="35"/>
      <c r="F960" s="35"/>
    </row>
    <row r="961" spans="4:6" ht="15.75" customHeight="1">
      <c r="D961" s="35"/>
      <c r="F961" s="35"/>
    </row>
    <row r="962" spans="4:6" ht="15.75" customHeight="1">
      <c r="D962" s="35"/>
      <c r="F962" s="35"/>
    </row>
    <row r="963" spans="4:6" ht="15.75" customHeight="1">
      <c r="D963" s="35"/>
      <c r="F963" s="35"/>
    </row>
    <row r="964" spans="4:6" ht="15.75" customHeight="1">
      <c r="D964" s="35"/>
      <c r="F964" s="35"/>
    </row>
    <row r="965" spans="4:6" ht="15.75" customHeight="1">
      <c r="D965" s="35"/>
      <c r="F965" s="35"/>
    </row>
    <row r="966" spans="4:6" ht="15.75" customHeight="1">
      <c r="D966" s="35"/>
      <c r="F966" s="35"/>
    </row>
    <row r="967" spans="4:6" ht="15.75" customHeight="1">
      <c r="D967" s="35"/>
      <c r="F967" s="35"/>
    </row>
    <row r="968" spans="4:6" ht="15.75" customHeight="1">
      <c r="D968" s="35"/>
      <c r="F968" s="35"/>
    </row>
    <row r="969" spans="4:6" ht="15.75" customHeight="1">
      <c r="D969" s="35"/>
      <c r="F969" s="35"/>
    </row>
    <row r="970" spans="4:6" ht="15.75" customHeight="1">
      <c r="D970" s="35"/>
      <c r="F970" s="35"/>
    </row>
    <row r="971" spans="4:6" ht="15.75" customHeight="1">
      <c r="D971" s="35"/>
      <c r="F971" s="35"/>
    </row>
    <row r="972" spans="4:6" ht="15.75" customHeight="1">
      <c r="D972" s="35"/>
      <c r="F972" s="35"/>
    </row>
    <row r="973" spans="4:6" ht="15.75" customHeight="1">
      <c r="D973" s="35"/>
      <c r="F973" s="35"/>
    </row>
    <row r="974" spans="4:6" ht="15.75" customHeight="1">
      <c r="D974" s="35"/>
      <c r="F974" s="35"/>
    </row>
    <row r="975" spans="4:6" ht="15.75" customHeight="1">
      <c r="D975" s="35"/>
      <c r="F975" s="35"/>
    </row>
    <row r="976" spans="4:6" ht="15.75" customHeight="1">
      <c r="D976" s="35"/>
      <c r="F976" s="35"/>
    </row>
    <row r="977" spans="4:6" ht="15.75" customHeight="1">
      <c r="D977" s="35"/>
      <c r="F977" s="35"/>
    </row>
    <row r="978" spans="4:6" ht="15.75" customHeight="1">
      <c r="D978" s="35"/>
      <c r="F978" s="35"/>
    </row>
    <row r="979" spans="4:6" ht="15.75" customHeight="1">
      <c r="D979" s="35"/>
      <c r="F979" s="35"/>
    </row>
    <row r="980" spans="4:6" ht="15.75" customHeight="1">
      <c r="D980" s="35"/>
      <c r="F980" s="35"/>
    </row>
    <row r="981" spans="4:6" ht="15.75" customHeight="1">
      <c r="D981" s="35"/>
      <c r="F981" s="35"/>
    </row>
    <row r="982" spans="4:6" ht="15.75" customHeight="1">
      <c r="D982" s="35"/>
      <c r="F982" s="35"/>
    </row>
    <row r="983" spans="4:6" ht="15.75" customHeight="1">
      <c r="D983" s="35"/>
      <c r="F983" s="35"/>
    </row>
    <row r="984" spans="4:6" ht="15.75" customHeight="1">
      <c r="D984" s="35"/>
      <c r="F984" s="35"/>
    </row>
    <row r="985" spans="4:6" ht="15.75" customHeight="1">
      <c r="D985" s="35"/>
      <c r="F985" s="35"/>
    </row>
    <row r="986" spans="4:6" ht="15.75" customHeight="1">
      <c r="D986" s="35"/>
      <c r="F986" s="35"/>
    </row>
    <row r="987" spans="4:6" ht="15.75" customHeight="1">
      <c r="D987" s="35"/>
      <c r="F987" s="35"/>
    </row>
    <row r="988" spans="4:6" ht="15.75" customHeight="1">
      <c r="D988" s="35"/>
      <c r="F988" s="35"/>
    </row>
    <row r="989" spans="4:6" ht="15.75" customHeight="1">
      <c r="D989" s="35"/>
      <c r="F989" s="35"/>
    </row>
    <row r="990" spans="4:6" ht="15.75" customHeight="1">
      <c r="D990" s="35"/>
      <c r="F990" s="35"/>
    </row>
    <row r="991" spans="4:6" ht="15.75" customHeight="1">
      <c r="D991" s="35"/>
      <c r="F991" s="35"/>
    </row>
    <row r="992" spans="4:6" ht="15.75" customHeight="1">
      <c r="D992" s="35"/>
      <c r="F992" s="35"/>
    </row>
    <row r="993" spans="4:6" ht="15.75" customHeight="1">
      <c r="D993" s="35"/>
      <c r="F993" s="35"/>
    </row>
    <row r="994" spans="4:6" ht="15.75" customHeight="1">
      <c r="D994" s="35"/>
      <c r="F994" s="35"/>
    </row>
    <row r="995" spans="4:6" ht="15.75" customHeight="1">
      <c r="D995" s="35"/>
      <c r="F995" s="35"/>
    </row>
    <row r="996" spans="4:6" ht="15.75" customHeight="1">
      <c r="D996" s="35"/>
      <c r="F996" s="35"/>
    </row>
    <row r="997" spans="4:6" ht="15.75" customHeight="1">
      <c r="D997" s="35"/>
      <c r="F997" s="35"/>
    </row>
    <row r="998" spans="4:6" ht="15.75" customHeight="1">
      <c r="D998" s="35"/>
      <c r="F998" s="35"/>
    </row>
    <row r="999" spans="4:6" ht="15.75" customHeight="1">
      <c r="D999" s="35"/>
      <c r="F999" s="35"/>
    </row>
    <row r="1000" spans="4:6" ht="15.75" customHeight="1">
      <c r="D1000" s="35"/>
      <c r="F1000" s="35"/>
    </row>
  </sheetData>
  <conditionalFormatting sqref="E2 E5:E6 G2 G6 H15:I35">
    <cfRule type="cellIs" dxfId="37" priority="1" operator="equal">
      <formula>"Worst"</formula>
    </cfRule>
  </conditionalFormatting>
  <conditionalFormatting sqref="E2 E5:E6 G2 G6 H15:I35">
    <cfRule type="cellIs" dxfId="36" priority="2" operator="equal">
      <formula>"Best"</formula>
    </cfRule>
  </conditionalFormatting>
  <conditionalFormatting sqref="A2:A11">
    <cfRule type="cellIs" dxfId="35" priority="3" operator="equal">
      <formula>"Worst"</formula>
    </cfRule>
  </conditionalFormatting>
  <conditionalFormatting sqref="A2:A11">
    <cfRule type="cellIs" dxfId="34" priority="4" operator="equal">
      <formula>"Best"</formula>
    </cfRule>
  </conditionalFormatting>
  <conditionalFormatting sqref="C2:C8 C10">
    <cfRule type="cellIs" dxfId="33" priority="5" operator="equal">
      <formula>"Worst"</formula>
    </cfRule>
  </conditionalFormatting>
  <conditionalFormatting sqref="C2:C8 C10">
    <cfRule type="cellIs" dxfId="32" priority="6" operator="equal">
      <formula>"Best"</formula>
    </cfRule>
  </conditionalFormatting>
  <conditionalFormatting sqref="C9">
    <cfRule type="cellIs" dxfId="31" priority="7" operator="equal">
      <formula>"Worst"</formula>
    </cfRule>
  </conditionalFormatting>
  <conditionalFormatting sqref="C9">
    <cfRule type="cellIs" dxfId="30" priority="8" operator="equal">
      <formula>"Best"</formula>
    </cfRule>
  </conditionalFormatting>
  <conditionalFormatting sqref="E9">
    <cfRule type="cellIs" dxfId="29" priority="9" operator="equal">
      <formula>"Worst"</formula>
    </cfRule>
  </conditionalFormatting>
  <conditionalFormatting sqref="E9">
    <cfRule type="cellIs" dxfId="28" priority="10" operator="equal">
      <formula>"Best"</formula>
    </cfRule>
  </conditionalFormatting>
  <conditionalFormatting sqref="G9">
    <cfRule type="cellIs" dxfId="27" priority="11" operator="equal">
      <formula>"Worst"</formula>
    </cfRule>
  </conditionalFormatting>
  <conditionalFormatting sqref="G9">
    <cfRule type="cellIs" dxfId="26" priority="12" operator="equal">
      <formula>"Best"</formula>
    </cfRule>
  </conditionalFormatting>
  <conditionalFormatting sqref="C11">
    <cfRule type="cellIs" dxfId="25" priority="13" operator="equal">
      <formula>"Worst"</formula>
    </cfRule>
  </conditionalFormatting>
  <conditionalFormatting sqref="C11">
    <cfRule type="cellIs" dxfId="24" priority="14" operator="equal">
      <formula>"Best"</formula>
    </cfRule>
  </conditionalFormatting>
  <conditionalFormatting sqref="E11">
    <cfRule type="cellIs" dxfId="23" priority="15" operator="equal">
      <formula>"Worst"</formula>
    </cfRule>
  </conditionalFormatting>
  <conditionalFormatting sqref="E11">
    <cfRule type="cellIs" dxfId="22" priority="16" operator="equal">
      <formula>"Best"</formula>
    </cfRule>
  </conditionalFormatting>
  <conditionalFormatting sqref="G11">
    <cfRule type="cellIs" dxfId="21" priority="17" operator="equal">
      <formula>"Worst"</formula>
    </cfRule>
  </conditionalFormatting>
  <conditionalFormatting sqref="G11">
    <cfRule type="cellIs" dxfId="20" priority="18" operator="equal">
      <formula>"Best"</formula>
    </cfRule>
  </conditionalFormatting>
  <conditionalFormatting sqref="E10">
    <cfRule type="cellIs" dxfId="19" priority="19" operator="equal">
      <formula>"Worst"</formula>
    </cfRule>
  </conditionalFormatting>
  <conditionalFormatting sqref="E10">
    <cfRule type="cellIs" dxfId="18" priority="20" operator="equal">
      <formula>"Best"</formula>
    </cfRule>
  </conditionalFormatting>
  <conditionalFormatting sqref="G10">
    <cfRule type="cellIs" dxfId="17" priority="21" operator="equal">
      <formula>"Worst"</formula>
    </cfRule>
  </conditionalFormatting>
  <conditionalFormatting sqref="G10">
    <cfRule type="cellIs" dxfId="16" priority="22" operator="equal">
      <formula>"Best"</formula>
    </cfRule>
  </conditionalFormatting>
  <conditionalFormatting sqref="E3">
    <cfRule type="cellIs" dxfId="15" priority="23" operator="equal">
      <formula>"Worst"</formula>
    </cfRule>
  </conditionalFormatting>
  <conditionalFormatting sqref="E3">
    <cfRule type="cellIs" dxfId="14" priority="24" operator="equal">
      <formula>"Best"</formula>
    </cfRule>
  </conditionalFormatting>
  <conditionalFormatting sqref="G3">
    <cfRule type="cellIs" dxfId="13" priority="25" operator="equal">
      <formula>"Worst"</formula>
    </cfRule>
  </conditionalFormatting>
  <conditionalFormatting sqref="G3">
    <cfRule type="cellIs" dxfId="12" priority="26" operator="equal">
      <formula>"Best"</formula>
    </cfRule>
  </conditionalFormatting>
  <conditionalFormatting sqref="E8">
    <cfRule type="cellIs" dxfId="11" priority="27" operator="equal">
      <formula>"Worst"</formula>
    </cfRule>
  </conditionalFormatting>
  <conditionalFormatting sqref="E8">
    <cfRule type="cellIs" dxfId="10" priority="28" operator="equal">
      <formula>"Best"</formula>
    </cfRule>
  </conditionalFormatting>
  <conditionalFormatting sqref="E4">
    <cfRule type="cellIs" dxfId="9" priority="29" operator="equal">
      <formula>"Worst"</formula>
    </cfRule>
  </conditionalFormatting>
  <conditionalFormatting sqref="E4">
    <cfRule type="cellIs" dxfId="8" priority="30" operator="equal">
      <formula>"Best"</formula>
    </cfRule>
  </conditionalFormatting>
  <conditionalFormatting sqref="G4">
    <cfRule type="cellIs" dxfId="7" priority="31" operator="equal">
      <formula>"Worst"</formula>
    </cfRule>
  </conditionalFormatting>
  <conditionalFormatting sqref="G4">
    <cfRule type="cellIs" dxfId="6" priority="32" operator="equal">
      <formula>"Best"</formula>
    </cfRule>
  </conditionalFormatting>
  <conditionalFormatting sqref="E7">
    <cfRule type="cellIs" dxfId="5" priority="33" operator="equal">
      <formula>"Worst"</formula>
    </cfRule>
  </conditionalFormatting>
  <conditionalFormatting sqref="E7">
    <cfRule type="cellIs" dxfId="4" priority="34" operator="equal">
      <formula>"Best"</formula>
    </cfRule>
  </conditionalFormatting>
  <conditionalFormatting sqref="G7">
    <cfRule type="cellIs" dxfId="3" priority="35" operator="equal">
      <formula>"Worst"</formula>
    </cfRule>
  </conditionalFormatting>
  <conditionalFormatting sqref="G7">
    <cfRule type="cellIs" dxfId="2" priority="36" operator="equal">
      <formula>"Best"</formula>
    </cfRule>
  </conditionalFormatting>
  <conditionalFormatting sqref="G8">
    <cfRule type="cellIs" dxfId="1" priority="37" operator="equal">
      <formula>"Worst"</formula>
    </cfRule>
  </conditionalFormatting>
  <conditionalFormatting sqref="G8">
    <cfRule type="cellIs" dxfId="0" priority="38" operator="equal">
      <formula>"Best"</formula>
    </cfRule>
  </conditionalFormatting>
  <pageMargins left="0.7" right="0.7" top="0.75" bottom="0.75" header="0" footer="0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N1000"/>
  <sheetViews>
    <sheetView workbookViewId="0"/>
  </sheetViews>
  <sheetFormatPr defaultColWidth="14.42578125" defaultRowHeight="15" customHeight="1"/>
  <cols>
    <col min="1" max="26" width="11.5703125" customWidth="1"/>
  </cols>
  <sheetData>
    <row r="1" spans="1:14" ht="15" customHeight="1">
      <c r="B1" s="37"/>
      <c r="C1" s="37"/>
      <c r="D1" s="37"/>
      <c r="E1" s="37"/>
      <c r="F1" s="37"/>
      <c r="G1" s="115" t="s">
        <v>164</v>
      </c>
      <c r="H1" s="116"/>
      <c r="I1" s="116"/>
      <c r="J1" s="117"/>
      <c r="K1" s="118" t="s">
        <v>165</v>
      </c>
      <c r="L1" s="116"/>
      <c r="M1" s="119"/>
      <c r="N1" s="38" t="s">
        <v>166</v>
      </c>
    </row>
    <row r="2" spans="1:14" ht="15.75" customHeight="1">
      <c r="A2" s="38">
        <v>0</v>
      </c>
      <c r="B2" s="120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2"/>
      <c r="N2" s="27" t="s">
        <v>167</v>
      </c>
    </row>
    <row r="3" spans="1:14" ht="23.25">
      <c r="A3" s="38">
        <v>1</v>
      </c>
      <c r="B3" s="39" t="s">
        <v>168</v>
      </c>
      <c r="C3" s="40" t="s">
        <v>169</v>
      </c>
      <c r="D3" s="41"/>
      <c r="E3" s="40" t="s">
        <v>170</v>
      </c>
      <c r="F3" s="40" t="s">
        <v>171</v>
      </c>
      <c r="G3" s="42" t="s">
        <v>172</v>
      </c>
      <c r="H3" s="42" t="s">
        <v>173</v>
      </c>
      <c r="I3" s="42" t="s">
        <v>174</v>
      </c>
      <c r="J3" s="42" t="s">
        <v>175</v>
      </c>
      <c r="K3" s="43" t="s">
        <v>176</v>
      </c>
      <c r="L3" s="43" t="s">
        <v>177</v>
      </c>
      <c r="M3" s="43" t="s">
        <v>178</v>
      </c>
      <c r="N3" s="27" t="s">
        <v>179</v>
      </c>
    </row>
    <row r="4" spans="1:14" ht="30">
      <c r="A4" s="38">
        <v>2</v>
      </c>
      <c r="B4" s="44">
        <v>1775</v>
      </c>
      <c r="C4" s="45">
        <v>13</v>
      </c>
      <c r="D4" s="46"/>
      <c r="E4" s="47" t="s">
        <v>180</v>
      </c>
      <c r="F4" s="48" t="s">
        <v>108</v>
      </c>
      <c r="G4" s="49" t="s">
        <v>181</v>
      </c>
      <c r="H4" s="50" t="s">
        <v>181</v>
      </c>
      <c r="I4" s="51">
        <v>0.98</v>
      </c>
      <c r="J4" s="52">
        <v>0.36</v>
      </c>
      <c r="K4" s="53"/>
      <c r="L4" s="54" t="s">
        <v>182</v>
      </c>
      <c r="M4" s="55" t="s">
        <v>183</v>
      </c>
      <c r="N4" s="27" t="s">
        <v>184</v>
      </c>
    </row>
    <row r="5" spans="1:14" ht="30">
      <c r="A5" s="38">
        <v>3</v>
      </c>
      <c r="B5" s="44">
        <v>1670</v>
      </c>
      <c r="C5" s="45">
        <v>-13</v>
      </c>
      <c r="D5" s="46"/>
      <c r="E5" s="47" t="s">
        <v>185</v>
      </c>
      <c r="F5" s="48" t="s">
        <v>111</v>
      </c>
      <c r="G5" s="49" t="s">
        <v>181</v>
      </c>
      <c r="H5" s="56">
        <v>0.97</v>
      </c>
      <c r="I5" s="57">
        <v>0.15</v>
      </c>
      <c r="J5" s="58">
        <v>0.12</v>
      </c>
      <c r="K5" s="53"/>
      <c r="L5" s="54" t="s">
        <v>186</v>
      </c>
      <c r="M5" s="59" t="s">
        <v>187</v>
      </c>
      <c r="N5" s="27" t="s">
        <v>188</v>
      </c>
    </row>
    <row r="6" spans="1:14" ht="16.5">
      <c r="A6" s="38">
        <v>4</v>
      </c>
      <c r="B6" s="44">
        <v>1650</v>
      </c>
      <c r="C6" s="45">
        <v>24</v>
      </c>
      <c r="D6" s="46"/>
      <c r="E6" s="47" t="s">
        <v>189</v>
      </c>
      <c r="F6" s="48" t="s">
        <v>105</v>
      </c>
      <c r="G6" s="49" t="s">
        <v>181</v>
      </c>
      <c r="H6" s="50" t="s">
        <v>181</v>
      </c>
      <c r="I6" s="60" t="s">
        <v>190</v>
      </c>
      <c r="J6" s="61">
        <v>7.0000000000000007E-2</v>
      </c>
      <c r="K6" s="53"/>
      <c r="L6" s="62" t="s">
        <v>191</v>
      </c>
      <c r="M6" s="55" t="s">
        <v>192</v>
      </c>
      <c r="N6" s="27" t="s">
        <v>193</v>
      </c>
    </row>
    <row r="7" spans="1:14" ht="30">
      <c r="A7" s="38">
        <v>5</v>
      </c>
      <c r="B7" s="44">
        <v>1657</v>
      </c>
      <c r="C7" s="45">
        <v>5</v>
      </c>
      <c r="D7" s="46"/>
      <c r="E7" s="47" t="s">
        <v>194</v>
      </c>
      <c r="F7" s="48" t="s">
        <v>110</v>
      </c>
      <c r="G7" s="49" t="s">
        <v>181</v>
      </c>
      <c r="H7" s="50" t="s">
        <v>181</v>
      </c>
      <c r="I7" s="63">
        <v>0.78</v>
      </c>
      <c r="J7" s="64">
        <v>0.16</v>
      </c>
      <c r="K7" s="53"/>
      <c r="L7" s="54" t="s">
        <v>195</v>
      </c>
      <c r="M7" s="59" t="s">
        <v>196</v>
      </c>
      <c r="N7" s="27" t="s">
        <v>193</v>
      </c>
    </row>
    <row r="8" spans="1:14" ht="30">
      <c r="A8" s="38">
        <v>6</v>
      </c>
      <c r="B8" s="44">
        <v>1631</v>
      </c>
      <c r="C8" s="45">
        <v>5</v>
      </c>
      <c r="D8" s="46"/>
      <c r="E8" s="47" t="s">
        <v>197</v>
      </c>
      <c r="F8" s="48" t="s">
        <v>106</v>
      </c>
      <c r="G8" s="65">
        <v>0.86</v>
      </c>
      <c r="H8" s="60" t="s">
        <v>198</v>
      </c>
      <c r="I8" s="60" t="s">
        <v>198</v>
      </c>
      <c r="J8" s="66">
        <v>0.03</v>
      </c>
      <c r="K8" s="53"/>
      <c r="L8" s="54" t="s">
        <v>199</v>
      </c>
      <c r="M8" s="59" t="s">
        <v>200</v>
      </c>
      <c r="N8" s="27" t="s">
        <v>201</v>
      </c>
    </row>
    <row r="9" spans="1:14" ht="30">
      <c r="A9" s="38">
        <v>7</v>
      </c>
      <c r="B9" s="44">
        <v>1612</v>
      </c>
      <c r="C9" s="67"/>
      <c r="D9" s="46"/>
      <c r="E9" s="47" t="s">
        <v>202</v>
      </c>
      <c r="F9" s="48" t="s">
        <v>106</v>
      </c>
      <c r="G9" s="49" t="s">
        <v>181</v>
      </c>
      <c r="H9" s="68">
        <v>0.96</v>
      </c>
      <c r="I9" s="69">
        <v>0.02</v>
      </c>
      <c r="J9" s="70">
        <v>0.05</v>
      </c>
      <c r="K9" s="62" t="s">
        <v>203</v>
      </c>
      <c r="L9" s="54" t="s">
        <v>204</v>
      </c>
      <c r="M9" s="59" t="s">
        <v>205</v>
      </c>
      <c r="N9" s="27" t="s">
        <v>193</v>
      </c>
    </row>
    <row r="10" spans="1:14" ht="30">
      <c r="A10" s="38">
        <v>8</v>
      </c>
      <c r="B10" s="44">
        <v>1608</v>
      </c>
      <c r="C10" s="45">
        <v>8</v>
      </c>
      <c r="D10" s="46"/>
      <c r="E10" s="47" t="s">
        <v>206</v>
      </c>
      <c r="F10" s="48" t="s">
        <v>107</v>
      </c>
      <c r="G10" s="71">
        <v>0.91</v>
      </c>
      <c r="H10" s="72">
        <v>0.42</v>
      </c>
      <c r="I10" s="60" t="s">
        <v>198</v>
      </c>
      <c r="J10" s="66">
        <v>0.03</v>
      </c>
      <c r="K10" s="53"/>
      <c r="L10" s="62" t="s">
        <v>207</v>
      </c>
      <c r="M10" s="55" t="s">
        <v>208</v>
      </c>
      <c r="N10" s="27" t="s">
        <v>209</v>
      </c>
    </row>
    <row r="11" spans="1:14" ht="30">
      <c r="A11" s="38">
        <v>9</v>
      </c>
      <c r="B11" s="44">
        <v>1599</v>
      </c>
      <c r="C11" s="45">
        <v>15</v>
      </c>
      <c r="D11" s="46"/>
      <c r="E11" s="47" t="s">
        <v>210</v>
      </c>
      <c r="F11" s="48" t="s">
        <v>111</v>
      </c>
      <c r="G11" s="73">
        <v>0.98</v>
      </c>
      <c r="H11" s="74">
        <v>0.03</v>
      </c>
      <c r="I11" s="60" t="s">
        <v>190</v>
      </c>
      <c r="J11" s="75">
        <v>0.04</v>
      </c>
      <c r="K11" s="53"/>
      <c r="L11" s="62" t="s">
        <v>211</v>
      </c>
      <c r="M11" s="55" t="s">
        <v>182</v>
      </c>
      <c r="N11" s="27" t="s">
        <v>201</v>
      </c>
    </row>
    <row r="12" spans="1:14" ht="30">
      <c r="A12" s="38">
        <v>10</v>
      </c>
      <c r="B12" s="44">
        <v>1612</v>
      </c>
      <c r="C12" s="45">
        <v>8</v>
      </c>
      <c r="D12" s="46"/>
      <c r="E12" s="47" t="s">
        <v>212</v>
      </c>
      <c r="F12" s="48" t="s">
        <v>107</v>
      </c>
      <c r="G12" s="76">
        <v>0.97</v>
      </c>
      <c r="H12" s="77">
        <v>0.57999999999999996</v>
      </c>
      <c r="I12" s="60" t="s">
        <v>198</v>
      </c>
      <c r="J12" s="78">
        <v>0.03</v>
      </c>
      <c r="K12" s="53"/>
      <c r="L12" s="62" t="s">
        <v>213</v>
      </c>
      <c r="M12" s="59" t="s">
        <v>214</v>
      </c>
      <c r="N12" s="27" t="s">
        <v>190</v>
      </c>
    </row>
    <row r="13" spans="1:14" ht="30">
      <c r="A13" s="38">
        <v>11</v>
      </c>
      <c r="B13" s="44">
        <v>1539</v>
      </c>
      <c r="C13" s="45">
        <v>22</v>
      </c>
      <c r="D13" s="46"/>
      <c r="E13" s="47" t="s">
        <v>215</v>
      </c>
      <c r="F13" s="48" t="s">
        <v>106</v>
      </c>
      <c r="G13" s="79">
        <v>0.9</v>
      </c>
      <c r="H13" s="80">
        <v>0.04</v>
      </c>
      <c r="I13" s="60" t="s">
        <v>198</v>
      </c>
      <c r="J13" s="81" t="s">
        <v>190</v>
      </c>
      <c r="K13" s="53"/>
      <c r="L13" s="62" t="s">
        <v>216</v>
      </c>
      <c r="M13" s="55" t="s">
        <v>217</v>
      </c>
      <c r="N13" s="27" t="s">
        <v>190</v>
      </c>
    </row>
    <row r="14" spans="1:14" ht="30">
      <c r="A14" s="38">
        <v>12</v>
      </c>
      <c r="B14" s="44">
        <v>1598</v>
      </c>
      <c r="C14" s="45">
        <v>16</v>
      </c>
      <c r="D14" s="46"/>
      <c r="E14" s="47" t="s">
        <v>218</v>
      </c>
      <c r="F14" s="48" t="s">
        <v>112</v>
      </c>
      <c r="G14" s="49" t="s">
        <v>181</v>
      </c>
      <c r="H14" s="82">
        <v>0.67</v>
      </c>
      <c r="I14" s="83">
        <v>0.05</v>
      </c>
      <c r="J14" s="84">
        <v>0.05</v>
      </c>
      <c r="K14" s="53"/>
      <c r="L14" s="54" t="s">
        <v>219</v>
      </c>
      <c r="M14" s="59" t="s">
        <v>220</v>
      </c>
      <c r="N14" s="27" t="s">
        <v>221</v>
      </c>
    </row>
    <row r="15" spans="1:14" ht="30">
      <c r="A15" s="38">
        <v>13</v>
      </c>
      <c r="B15" s="44">
        <v>1593</v>
      </c>
      <c r="C15" s="45">
        <v>-32</v>
      </c>
      <c r="D15" s="46"/>
      <c r="E15" s="47" t="s">
        <v>222</v>
      </c>
      <c r="F15" s="48" t="s">
        <v>112</v>
      </c>
      <c r="G15" s="85">
        <v>0.98</v>
      </c>
      <c r="H15" s="86">
        <v>0.33</v>
      </c>
      <c r="I15" s="87">
        <v>0.02</v>
      </c>
      <c r="J15" s="88">
        <v>0.03</v>
      </c>
      <c r="K15" s="53"/>
      <c r="L15" s="62" t="s">
        <v>223</v>
      </c>
      <c r="M15" s="55" t="s">
        <v>224</v>
      </c>
      <c r="N15" s="27" t="s">
        <v>190</v>
      </c>
    </row>
    <row r="16" spans="1:14" ht="30">
      <c r="A16" s="38">
        <v>14</v>
      </c>
      <c r="B16" s="44">
        <v>1522</v>
      </c>
      <c r="C16" s="45">
        <v>13</v>
      </c>
      <c r="D16" s="46"/>
      <c r="E16" s="47" t="s">
        <v>225</v>
      </c>
      <c r="F16" s="48" t="s">
        <v>112</v>
      </c>
      <c r="G16" s="89">
        <v>0.68</v>
      </c>
      <c r="H16" s="60" t="s">
        <v>198</v>
      </c>
      <c r="I16" s="60" t="s">
        <v>198</v>
      </c>
      <c r="J16" s="90" t="s">
        <v>190</v>
      </c>
      <c r="K16" s="53"/>
      <c r="L16" s="54" t="s">
        <v>226</v>
      </c>
      <c r="M16" s="59" t="s">
        <v>227</v>
      </c>
      <c r="N16" s="27" t="s">
        <v>201</v>
      </c>
    </row>
    <row r="17" spans="1:14" ht="16.5">
      <c r="A17" s="38">
        <v>15</v>
      </c>
      <c r="B17" s="44">
        <v>1556</v>
      </c>
      <c r="C17" s="45">
        <v>19</v>
      </c>
      <c r="D17" s="46"/>
      <c r="E17" s="47" t="s">
        <v>228</v>
      </c>
      <c r="F17" s="48" t="s">
        <v>105</v>
      </c>
      <c r="G17" s="91">
        <v>0.35</v>
      </c>
      <c r="H17" s="60" t="s">
        <v>198</v>
      </c>
      <c r="I17" s="60" t="s">
        <v>198</v>
      </c>
      <c r="J17" s="92" t="s">
        <v>190</v>
      </c>
      <c r="K17" s="53"/>
      <c r="L17" s="62" t="s">
        <v>229</v>
      </c>
      <c r="M17" s="59" t="s">
        <v>230</v>
      </c>
      <c r="N17" s="27" t="s">
        <v>201</v>
      </c>
    </row>
    <row r="18" spans="1:14" ht="30">
      <c r="A18" s="38">
        <v>16</v>
      </c>
      <c r="B18" s="44">
        <v>1504</v>
      </c>
      <c r="C18" s="45">
        <v>26</v>
      </c>
      <c r="D18" s="46"/>
      <c r="E18" s="47" t="s">
        <v>231</v>
      </c>
      <c r="F18" s="48" t="s">
        <v>110</v>
      </c>
      <c r="G18" s="93">
        <v>0.34</v>
      </c>
      <c r="H18" s="60" t="s">
        <v>198</v>
      </c>
      <c r="I18" s="60" t="s">
        <v>198</v>
      </c>
      <c r="J18" s="92" t="s">
        <v>190</v>
      </c>
      <c r="K18" s="53"/>
      <c r="L18" s="62" t="s">
        <v>232</v>
      </c>
      <c r="M18" s="55" t="s">
        <v>233</v>
      </c>
      <c r="N18" s="27" t="s">
        <v>190</v>
      </c>
    </row>
    <row r="19" spans="1:14" ht="16.5">
      <c r="A19" s="38">
        <v>17</v>
      </c>
      <c r="B19" s="44">
        <v>1515</v>
      </c>
      <c r="C19" s="45">
        <v>-19</v>
      </c>
      <c r="D19" s="46"/>
      <c r="E19" s="47" t="s">
        <v>234</v>
      </c>
      <c r="F19" s="48" t="s">
        <v>105</v>
      </c>
      <c r="G19" s="94" t="s">
        <v>198</v>
      </c>
      <c r="H19" s="60" t="s">
        <v>198</v>
      </c>
      <c r="I19" s="60" t="s">
        <v>198</v>
      </c>
      <c r="J19" s="95" t="s">
        <v>198</v>
      </c>
      <c r="K19" s="53"/>
      <c r="L19" s="54" t="s">
        <v>235</v>
      </c>
      <c r="M19" s="55" t="s">
        <v>236</v>
      </c>
      <c r="N19" s="27" t="s">
        <v>190</v>
      </c>
    </row>
    <row r="20" spans="1:14" ht="30">
      <c r="A20" s="38">
        <v>18</v>
      </c>
      <c r="B20" s="44">
        <v>1492</v>
      </c>
      <c r="C20" s="45">
        <v>-26</v>
      </c>
      <c r="D20" s="46"/>
      <c r="E20" s="47" t="s">
        <v>237</v>
      </c>
      <c r="F20" s="48" t="s">
        <v>110</v>
      </c>
      <c r="G20" s="96">
        <v>0.02</v>
      </c>
      <c r="H20" s="60" t="s">
        <v>198</v>
      </c>
      <c r="I20" s="60" t="s">
        <v>198</v>
      </c>
      <c r="J20" s="95" t="s">
        <v>190</v>
      </c>
      <c r="K20" s="53"/>
      <c r="L20" s="62" t="s">
        <v>238</v>
      </c>
      <c r="M20" s="59" t="s">
        <v>239</v>
      </c>
      <c r="N20" s="27" t="s">
        <v>190</v>
      </c>
    </row>
    <row r="21" spans="1:14" ht="15.75" customHeight="1">
      <c r="A21" s="38">
        <v>19</v>
      </c>
      <c r="B21" s="44">
        <v>1466</v>
      </c>
      <c r="C21" s="45">
        <v>-16</v>
      </c>
      <c r="D21" s="46"/>
      <c r="E21" s="47" t="s">
        <v>240</v>
      </c>
      <c r="F21" s="48" t="s">
        <v>109</v>
      </c>
      <c r="G21" s="97">
        <v>0.78</v>
      </c>
      <c r="H21" s="98">
        <v>0.78</v>
      </c>
      <c r="I21" s="60" t="s">
        <v>198</v>
      </c>
      <c r="J21" s="92" t="s">
        <v>190</v>
      </c>
      <c r="K21" s="53"/>
      <c r="L21" s="54" t="s">
        <v>241</v>
      </c>
      <c r="M21" s="59" t="s">
        <v>242</v>
      </c>
      <c r="N21" s="27" t="s">
        <v>190</v>
      </c>
    </row>
    <row r="22" spans="1:14" ht="15.75" customHeight="1">
      <c r="A22" s="38">
        <v>20</v>
      </c>
      <c r="B22" s="44">
        <v>1464</v>
      </c>
      <c r="C22" s="45">
        <v>-24</v>
      </c>
      <c r="D22" s="46"/>
      <c r="E22" s="47" t="s">
        <v>243</v>
      </c>
      <c r="F22" s="48" t="s">
        <v>112</v>
      </c>
      <c r="G22" s="94" t="s">
        <v>198</v>
      </c>
      <c r="H22" s="60" t="s">
        <v>198</v>
      </c>
      <c r="I22" s="60" t="s">
        <v>198</v>
      </c>
      <c r="J22" s="95" t="s">
        <v>198</v>
      </c>
      <c r="K22" s="53"/>
      <c r="L22" s="62" t="s">
        <v>244</v>
      </c>
      <c r="M22" s="55" t="s">
        <v>245</v>
      </c>
      <c r="N22" s="27" t="s">
        <v>221</v>
      </c>
    </row>
    <row r="23" spans="1:14" ht="15.75" customHeight="1">
      <c r="A23" s="38">
        <v>21</v>
      </c>
      <c r="B23" s="44">
        <v>1442</v>
      </c>
      <c r="C23" s="45">
        <v>-24</v>
      </c>
      <c r="D23" s="46"/>
      <c r="E23" s="47" t="s">
        <v>246</v>
      </c>
      <c r="F23" s="48" t="s">
        <v>108</v>
      </c>
      <c r="G23" s="94" t="s">
        <v>198</v>
      </c>
      <c r="H23" s="60" t="s">
        <v>198</v>
      </c>
      <c r="I23" s="60" t="s">
        <v>198</v>
      </c>
      <c r="J23" s="95" t="s">
        <v>198</v>
      </c>
      <c r="K23" s="53"/>
      <c r="L23" s="62" t="s">
        <v>247</v>
      </c>
      <c r="M23" s="55" t="s">
        <v>248</v>
      </c>
      <c r="N23" s="27" t="s">
        <v>190</v>
      </c>
    </row>
    <row r="24" spans="1:14" ht="15.75" customHeight="1">
      <c r="A24" s="38">
        <v>22</v>
      </c>
      <c r="B24" s="44">
        <v>1455</v>
      </c>
      <c r="C24" s="45">
        <v>-21</v>
      </c>
      <c r="D24" s="46"/>
      <c r="E24" s="47" t="s">
        <v>249</v>
      </c>
      <c r="F24" s="48" t="s">
        <v>108</v>
      </c>
      <c r="G24" s="99" t="s">
        <v>190</v>
      </c>
      <c r="H24" s="60" t="s">
        <v>198</v>
      </c>
      <c r="I24" s="60" t="s">
        <v>198</v>
      </c>
      <c r="J24" s="95" t="s">
        <v>190</v>
      </c>
      <c r="K24" s="53"/>
      <c r="L24" s="54" t="s">
        <v>192</v>
      </c>
      <c r="M24" s="59" t="s">
        <v>250</v>
      </c>
      <c r="N24" s="27" t="s">
        <v>190</v>
      </c>
    </row>
    <row r="25" spans="1:14" ht="15.75" customHeight="1">
      <c r="A25" s="38">
        <v>23</v>
      </c>
      <c r="B25" s="44">
        <v>1490</v>
      </c>
      <c r="C25" s="45">
        <v>-15</v>
      </c>
      <c r="D25" s="46"/>
      <c r="E25" s="47" t="s">
        <v>251</v>
      </c>
      <c r="F25" s="48" t="s">
        <v>111</v>
      </c>
      <c r="G25" s="94" t="s">
        <v>198</v>
      </c>
      <c r="H25" s="60" t="s">
        <v>198</v>
      </c>
      <c r="I25" s="60" t="s">
        <v>198</v>
      </c>
      <c r="J25" s="95" t="s">
        <v>198</v>
      </c>
      <c r="K25" s="53"/>
      <c r="L25" s="62" t="s">
        <v>252</v>
      </c>
      <c r="M25" s="59" t="s">
        <v>253</v>
      </c>
      <c r="N25" s="27" t="s">
        <v>190</v>
      </c>
    </row>
    <row r="26" spans="1:14" ht="15.75" customHeight="1">
      <c r="A26" s="38">
        <v>24</v>
      </c>
      <c r="B26" s="44">
        <v>1435</v>
      </c>
      <c r="C26" s="45">
        <v>-13</v>
      </c>
      <c r="D26" s="46"/>
      <c r="E26" s="47" t="s">
        <v>254</v>
      </c>
      <c r="F26" s="48" t="s">
        <v>109</v>
      </c>
      <c r="G26" s="100">
        <v>0.08</v>
      </c>
      <c r="H26" s="101">
        <v>0.08</v>
      </c>
      <c r="I26" s="60" t="s">
        <v>198</v>
      </c>
      <c r="J26" s="95" t="s">
        <v>190</v>
      </c>
      <c r="K26" s="53"/>
      <c r="L26" s="62" t="s">
        <v>255</v>
      </c>
      <c r="M26" s="55" t="s">
        <v>256</v>
      </c>
      <c r="N26" s="27" t="s">
        <v>190</v>
      </c>
    </row>
    <row r="27" spans="1:14" ht="15.75" customHeight="1">
      <c r="A27" s="38">
        <v>25</v>
      </c>
      <c r="B27" s="44">
        <v>1386</v>
      </c>
      <c r="C27" s="45">
        <v>-5</v>
      </c>
      <c r="D27" s="46"/>
      <c r="E27" s="47" t="s">
        <v>257</v>
      </c>
      <c r="F27" s="48" t="s">
        <v>111</v>
      </c>
      <c r="G27" s="94" t="s">
        <v>198</v>
      </c>
      <c r="H27" s="60" t="s">
        <v>198</v>
      </c>
      <c r="I27" s="60" t="s">
        <v>198</v>
      </c>
      <c r="J27" s="95" t="s">
        <v>198</v>
      </c>
      <c r="K27" s="53"/>
      <c r="L27" s="62" t="s">
        <v>258</v>
      </c>
      <c r="M27" s="55" t="s">
        <v>259</v>
      </c>
      <c r="N27" s="27" t="s">
        <v>190</v>
      </c>
    </row>
    <row r="28" spans="1:14" ht="15.75" customHeight="1">
      <c r="A28" s="38">
        <v>26</v>
      </c>
      <c r="B28" s="44">
        <v>1416</v>
      </c>
      <c r="C28" s="45">
        <v>21</v>
      </c>
      <c r="D28" s="46"/>
      <c r="E28" s="47" t="s">
        <v>260</v>
      </c>
      <c r="F28" s="48" t="s">
        <v>108</v>
      </c>
      <c r="G28" s="94" t="s">
        <v>198</v>
      </c>
      <c r="H28" s="60" t="s">
        <v>198</v>
      </c>
      <c r="I28" s="60" t="s">
        <v>198</v>
      </c>
      <c r="J28" s="95" t="s">
        <v>198</v>
      </c>
      <c r="K28" s="53"/>
      <c r="L28" s="54" t="s">
        <v>261</v>
      </c>
      <c r="M28" s="59" t="s">
        <v>262</v>
      </c>
      <c r="N28" s="27" t="s">
        <v>198</v>
      </c>
    </row>
    <row r="29" spans="1:14" ht="15.75" customHeight="1">
      <c r="A29" s="38">
        <v>27</v>
      </c>
      <c r="B29" s="44">
        <v>1435</v>
      </c>
      <c r="C29" s="45">
        <v>-8</v>
      </c>
      <c r="D29" s="46"/>
      <c r="E29" s="47" t="s">
        <v>263</v>
      </c>
      <c r="F29" s="48" t="s">
        <v>107</v>
      </c>
      <c r="G29" s="94" t="s">
        <v>198</v>
      </c>
      <c r="H29" s="60" t="s">
        <v>198</v>
      </c>
      <c r="I29" s="60" t="s">
        <v>198</v>
      </c>
      <c r="J29" s="95" t="s">
        <v>198</v>
      </c>
      <c r="K29" s="53"/>
      <c r="L29" s="54" t="s">
        <v>264</v>
      </c>
      <c r="M29" s="55" t="s">
        <v>195</v>
      </c>
      <c r="N29" s="27" t="s">
        <v>198</v>
      </c>
    </row>
    <row r="30" spans="1:14" ht="15.75" customHeight="1">
      <c r="A30" s="38">
        <v>28</v>
      </c>
      <c r="B30" s="44">
        <v>1417</v>
      </c>
      <c r="C30" s="45">
        <v>24</v>
      </c>
      <c r="D30" s="46"/>
      <c r="E30" s="47" t="s">
        <v>265</v>
      </c>
      <c r="F30" s="48" t="s">
        <v>109</v>
      </c>
      <c r="G30" s="102">
        <v>0.05</v>
      </c>
      <c r="H30" s="103">
        <v>0.05</v>
      </c>
      <c r="I30" s="60" t="s">
        <v>198</v>
      </c>
      <c r="J30" s="95" t="s">
        <v>190</v>
      </c>
      <c r="K30" s="53"/>
      <c r="L30" s="54" t="s">
        <v>266</v>
      </c>
      <c r="M30" s="59" t="s">
        <v>267</v>
      </c>
      <c r="N30" s="27" t="s">
        <v>198</v>
      </c>
    </row>
    <row r="31" spans="1:14" ht="15.75" customHeight="1">
      <c r="A31" s="38">
        <v>29</v>
      </c>
      <c r="B31" s="44">
        <v>1375</v>
      </c>
      <c r="C31" s="45">
        <v>-22</v>
      </c>
      <c r="D31" s="46"/>
      <c r="E31" s="47" t="s">
        <v>268</v>
      </c>
      <c r="F31" s="48" t="s">
        <v>109</v>
      </c>
      <c r="G31" s="104">
        <v>0.1</v>
      </c>
      <c r="H31" s="105">
        <v>0.1</v>
      </c>
      <c r="I31" s="60" t="s">
        <v>198</v>
      </c>
      <c r="J31" s="95" t="s">
        <v>190</v>
      </c>
      <c r="K31" s="53"/>
      <c r="L31" s="62" t="s">
        <v>269</v>
      </c>
      <c r="M31" s="55" t="s">
        <v>270</v>
      </c>
      <c r="N31" s="27" t="s">
        <v>198</v>
      </c>
    </row>
    <row r="32" spans="1:14" ht="15.75" customHeight="1">
      <c r="A32" s="38">
        <v>30</v>
      </c>
      <c r="B32" s="44">
        <v>1360</v>
      </c>
      <c r="C32" s="45">
        <v>-8</v>
      </c>
      <c r="D32" s="46"/>
      <c r="E32" s="47" t="s">
        <v>271</v>
      </c>
      <c r="F32" s="48" t="s">
        <v>110</v>
      </c>
      <c r="G32" s="94" t="s">
        <v>198</v>
      </c>
      <c r="H32" s="60" t="s">
        <v>198</v>
      </c>
      <c r="I32" s="60" t="s">
        <v>198</v>
      </c>
      <c r="J32" s="95" t="s">
        <v>198</v>
      </c>
      <c r="K32" s="53"/>
      <c r="L32" s="54" t="s">
        <v>272</v>
      </c>
      <c r="M32" s="55" t="s">
        <v>186</v>
      </c>
      <c r="N32" s="27" t="s">
        <v>198</v>
      </c>
    </row>
    <row r="33" spans="1:14" ht="15.75" customHeight="1">
      <c r="A33" s="38">
        <v>31</v>
      </c>
      <c r="B33" s="44">
        <v>1277</v>
      </c>
      <c r="C33" s="45">
        <v>-5</v>
      </c>
      <c r="D33" s="46"/>
      <c r="E33" s="47" t="s">
        <v>273</v>
      </c>
      <c r="F33" s="48" t="s">
        <v>107</v>
      </c>
      <c r="G33" s="94" t="s">
        <v>198</v>
      </c>
      <c r="H33" s="60" t="s">
        <v>198</v>
      </c>
      <c r="I33" s="60" t="s">
        <v>198</v>
      </c>
      <c r="J33" s="95" t="s">
        <v>198</v>
      </c>
      <c r="K33" s="53"/>
      <c r="L33" s="54" t="s">
        <v>274</v>
      </c>
      <c r="M33" s="59" t="s">
        <v>275</v>
      </c>
      <c r="N33" s="27" t="s">
        <v>198</v>
      </c>
    </row>
    <row r="34" spans="1:14" ht="15.75" customHeight="1">
      <c r="B34" s="44">
        <v>1298</v>
      </c>
      <c r="C34" s="45">
        <v>32</v>
      </c>
      <c r="D34" s="46"/>
      <c r="E34" s="47" t="s">
        <v>276</v>
      </c>
      <c r="F34" s="48" t="s">
        <v>105</v>
      </c>
      <c r="G34" s="94" t="s">
        <v>198</v>
      </c>
      <c r="H34" s="60" t="s">
        <v>198</v>
      </c>
      <c r="I34" s="60" t="s">
        <v>198</v>
      </c>
      <c r="J34" s="95" t="s">
        <v>198</v>
      </c>
      <c r="K34" s="53"/>
      <c r="L34" s="54" t="s">
        <v>277</v>
      </c>
      <c r="M34" s="59" t="s">
        <v>278</v>
      </c>
    </row>
    <row r="35" spans="1:14" ht="15.75" customHeight="1">
      <c r="B35" s="106">
        <v>1310</v>
      </c>
      <c r="C35" s="107"/>
      <c r="D35" s="108"/>
      <c r="E35" s="109" t="s">
        <v>279</v>
      </c>
      <c r="F35" s="110" t="s">
        <v>106</v>
      </c>
      <c r="G35" s="111" t="s">
        <v>198</v>
      </c>
      <c r="H35" s="112" t="s">
        <v>198</v>
      </c>
      <c r="I35" s="112" t="s">
        <v>198</v>
      </c>
      <c r="J35" s="113" t="s">
        <v>198</v>
      </c>
      <c r="K35" s="114"/>
      <c r="L35" s="114"/>
      <c r="M35" s="114"/>
    </row>
    <row r="36" spans="1:14" ht="15.75" customHeight="1"/>
    <row r="37" spans="1:14" ht="15.75" customHeight="1"/>
    <row r="38" spans="1:14" ht="15.75" customHeight="1"/>
    <row r="39" spans="1:14" ht="15.75" customHeight="1"/>
    <row r="40" spans="1:14" ht="15.75" customHeight="1"/>
    <row r="41" spans="1:14" ht="15.75" customHeight="1"/>
    <row r="42" spans="1:14" ht="15.75" customHeight="1"/>
    <row r="43" spans="1:14" ht="15.75" customHeight="1"/>
    <row r="44" spans="1:14" ht="15.75" customHeight="1"/>
    <row r="45" spans="1:14" ht="15.75" customHeight="1"/>
    <row r="46" spans="1:14" ht="15.75" customHeight="1"/>
    <row r="47" spans="1:14" ht="15.75" customHeight="1"/>
    <row r="48" spans="1:14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G1:J1"/>
    <mergeCell ref="K1:M1"/>
    <mergeCell ref="B2:M2"/>
  </mergeCells>
  <pageMargins left="0.75" right="0.75" top="1" bottom="1" header="0" footer="0"/>
  <pageSetup orientation="landscape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CE0FE4-1B40-4476-B2FF-A857B2B700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Standings</vt:lpstr>
      <vt:lpstr>paid </vt:lpstr>
      <vt:lpstr>Next X weeks</vt:lpstr>
      <vt:lpstr>Draft</vt:lpstr>
      <vt:lpstr>Projections</vt:lpstr>
      <vt:lpstr>FoxSports Standings</vt:lpstr>
      <vt:lpstr>Sheet3</vt:lpstr>
      <vt:lpstr>538Data</vt:lpstr>
      <vt:lpstr>'FoxSports Standings'!standings?year_season_2012_type_regular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Fischer</dc:creator>
  <cp:lastModifiedBy>Thomas Fischer</cp:lastModifiedBy>
  <dcterms:created xsi:type="dcterms:W3CDTF">2013-07-26T23:25:09Z</dcterms:created>
  <dcterms:modified xsi:type="dcterms:W3CDTF">2024-09-10T01:55:39Z</dcterms:modified>
</cp:coreProperties>
</file>