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B2E32A9-6A54-4941-B309-3B412B181153}" xr6:coauthVersionLast="47" xr6:coauthVersionMax="47" xr10:uidLastSave="{00000000-0000-0000-0000-000000000000}"/>
  <bookViews>
    <workbookView xWindow="-37590" yWindow="-860" windowWidth="13820" windowHeight="7270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3" i="1"/>
  <c r="D2" i="1"/>
  <c r="D4" i="1"/>
  <c r="I13" i="2" l="1"/>
  <c r="H13" i="2"/>
  <c r="I12" i="2"/>
  <c r="H12" i="2"/>
  <c r="I11" i="2"/>
  <c r="H11" i="2"/>
  <c r="I10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tc={3E3E2360-8D67-4B94-ABD1-82964F00BC91}</author>
  </authors>
  <commentList>
    <comment ref="D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E1" authorId="1" shapeId="0" xr:uid="{3E3E2360-8D67-4B94-ABD1-82964F00BC9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https://www3.epa.gov/ceampubl/learn2model/part-two/onsite/estdiffusion-ext.html</t>
      </text>
    </comment>
  </commentList>
</comments>
</file>

<file path=xl/sharedStrings.xml><?xml version="1.0" encoding="utf-8"?>
<sst xmlns="http://schemas.openxmlformats.org/spreadsheetml/2006/main" count="56" uniqueCount="52">
  <si>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</si>
  <si>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</si>
  <si>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</si>
  <si>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</si>
  <si>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</si>
  <si>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</si>
  <si>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</si>
  <si>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</si>
  <si>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</si>
  <si>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</si>
  <si>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</si>
  <si>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</si>
  <si>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</si>
  <si>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</si>
  <si>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</si>
  <si>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</si>
  <si>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</si>
  <si>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</si>
  <si>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</si>
  <si>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</si>
  <si>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</si>
  <si>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</si>
  <si>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</si>
  <si>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</si>
  <si>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</si>
  <si>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</si>
  <si>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</si>
  <si>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</si>
  <si>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</si>
  <si>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</si>
  <si>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</si>
  <si>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</si>
  <si>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</si>
  <si>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EHDPP</t>
  </si>
  <si>
    <t>LogKaw</t>
  </si>
  <si>
    <t>LogKocW</t>
  </si>
  <si>
    <t>CAS</t>
  </si>
  <si>
    <t>ppLFER Koc</t>
  </si>
  <si>
    <t>Kow</t>
  </si>
  <si>
    <t>Kow-Koc</t>
  </si>
  <si>
    <t>EPI (MCI Method)</t>
  </si>
  <si>
    <t>TiBP</t>
  </si>
  <si>
    <t>TnBP</t>
  </si>
  <si>
    <t>TPPO</t>
  </si>
  <si>
    <t>B4tBPPP</t>
  </si>
  <si>
    <t>CC(C)COP(=O)(OCC(C)C)OCC(C)C</t>
  </si>
  <si>
    <t>CCCCOP(=O)(OCCCC)OCCCC</t>
  </si>
  <si>
    <t>C1=CC=C(C=C1)P(=O)(C2=CC=CC=C2)C3=CC=CC=C3</t>
  </si>
  <si>
    <t>CC(C)(C)C1=CC=C(C=C1)OP(=O)(OC2=CC=CC=C2)OC3=CC=C(C=C3)C(C)(C)C</t>
  </si>
  <si>
    <t>dUoa</t>
  </si>
  <si>
    <t>dUow</t>
  </si>
  <si>
    <t>dUaw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</si>
</sst>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Border="1"/>
    <xf numFmtId="1" fontId="0" fillId="0" borderId="0" xfId="0" applyNumberForma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D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E1" dT="2021-06-02T15:33:40.26" personId="{3921DA96-6704-4CCA-927E-27B8617908FF}" id="{3E3E2360-8D67-4B94-ABD1-82964F00BC91}">
    <text>https://www3.epa.gov/ceampubl/learn2model/part-two/onsite/estdiffusion-ext.html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0"/>
  <sheetViews>
    <sheetView tabSelected="1" workbookViewId="0">
      <pane xSplit="1" topLeftCell="F1" activePane="topRight" state="frozen"/>
      <selection pane="topRight" activeCell="O7" sqref="O7"/>
    </sheetView>
  </sheetViews>
  <sheetFormatPr defaultRowHeight="15" x14ac:dyDescent="0.25"/>
  <cols>
    <col min="1" max="1" width="13.28515625" bestFit="1" customWidth="1"/>
    <col min="3" max="3" width="9.28515625" bestFit="1" customWidth="1"/>
    <col min="4" max="4" width="12" bestFit="1" customWidth="1"/>
    <col min="5" max="5" width="10.7109375" bestFit="1" customWidth="1"/>
    <col min="6" max="6" width="14.28515625" bestFit="1" customWidth="1"/>
    <col min="7" max="7" width="9.28515625" bestFit="1" customWidth="1"/>
    <col min="8" max="8" width="10.5703125" bestFit="1" customWidth="1"/>
    <col min="9" max="9" width="10.5703125" customWidth="1"/>
    <col min="10" max="10" width="11.5703125" bestFit="1" customWidth="1"/>
    <col min="11" max="15" width="10.5703125" customWidth="1"/>
    <col min="16" max="16" width="10.85546875" bestFit="1" customWidth="1"/>
    <col min="17" max="27" width="9.28515625" bestFit="1" customWidth="1"/>
    <col min="28" max="28" width="6.28515625" customWidth="1"/>
    <col min="29" max="30" width="9.28515625" bestFit="1" customWidth="1"/>
    <col min="39" max="39" width="17.42578125" bestFit="1" customWidth="1"/>
  </cols>
  <sheetData>
    <row r="1" spans="1:39" x14ac:dyDescent="0.25">
      <c r="A1" s="6" t="s">
        <v>0</v>
      </c>
      <c r="B1" s="6" t="s">
        <v>18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32</v>
      </c>
      <c r="J1" s="6" t="s">
        <v>29</v>
      </c>
      <c r="K1" s="6" t="s">
        <v>34</v>
      </c>
      <c r="L1" s="6" t="s">
        <v>35</v>
      </c>
      <c r="M1" s="6" t="s">
        <v>49</v>
      </c>
      <c r="N1" s="6" t="s">
        <v>51</v>
      </c>
      <c r="O1" s="6" t="s">
        <v>50</v>
      </c>
      <c r="P1" s="6" t="s">
        <v>26</v>
      </c>
      <c r="Q1" s="6" t="s">
        <v>28</v>
      </c>
      <c r="R1" s="6" t="s">
        <v>27</v>
      </c>
      <c r="S1" s="6" t="s">
        <v>30</v>
      </c>
      <c r="T1" s="6" t="s">
        <v>7</v>
      </c>
      <c r="U1" s="6" t="s">
        <v>8</v>
      </c>
      <c r="V1" s="6" t="s">
        <v>25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15</v>
      </c>
      <c r="AB1" s="6" t="s">
        <v>16</v>
      </c>
      <c r="AC1" s="6" t="s">
        <v>13</v>
      </c>
      <c r="AD1" s="6" t="s">
        <v>14</v>
      </c>
      <c r="AE1" s="6" t="s">
        <v>17</v>
      </c>
      <c r="AF1" s="6" t="s">
        <v>36</v>
      </c>
    </row>
    <row r="2" spans="1:39" x14ac:dyDescent="0.25">
      <c r="A2" s="1" t="s">
        <v>20</v>
      </c>
      <c r="B2" s="1" t="s">
        <v>21</v>
      </c>
      <c r="C2" s="1">
        <v>285</v>
      </c>
      <c r="D2" s="2">
        <f>(0.000000074*(2.6*C2)^0.5*(273.15+17)/(1.0791*(AE2*100)^0.6))*(3600/100^2)</f>
        <v>8.7620915859477983E-6</v>
      </c>
      <c r="E2" s="2">
        <v>1.7243999999999999E-2</v>
      </c>
      <c r="F2" s="2">
        <v>2.19884E-11</v>
      </c>
      <c r="G2" s="5">
        <v>2904</v>
      </c>
      <c r="H2" s="5">
        <v>1464</v>
      </c>
      <c r="I2" s="1">
        <v>144</v>
      </c>
      <c r="J2" s="1">
        <v>1.5629056996641399</v>
      </c>
      <c r="K2" s="1">
        <v>-6.2877127546218397</v>
      </c>
      <c r="L2" s="1">
        <v>2.6</v>
      </c>
      <c r="M2" s="1">
        <v>-69.894208145989296</v>
      </c>
      <c r="N2" s="1">
        <v>82.051606241554396</v>
      </c>
      <c r="O2" s="1">
        <v>12.1597829185863</v>
      </c>
      <c r="P2" s="1">
        <v>999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0.03</v>
      </c>
      <c r="AB2" s="1">
        <v>0.98</v>
      </c>
      <c r="AC2" s="1">
        <v>7.18</v>
      </c>
      <c r="AD2" s="1">
        <v>2.09</v>
      </c>
      <c r="AE2" s="1">
        <v>1.7605999999999999</v>
      </c>
      <c r="AJ2" s="4"/>
      <c r="AK2" s="4"/>
      <c r="AL2" s="4"/>
      <c r="AM2" s="4"/>
    </row>
    <row r="3" spans="1:39" x14ac:dyDescent="0.25">
      <c r="A3" s="1" t="s">
        <v>31</v>
      </c>
      <c r="B3" s="1" t="s">
        <v>22</v>
      </c>
      <c r="C3" s="1">
        <v>328</v>
      </c>
      <c r="D3" s="2">
        <f>(0.000000074*(2.6*C3)^0.5*(273.15+17)/(1.0791*(AE3*100)^0.6))*(3600/100^2)</f>
        <v>8.2613429233713053E-6</v>
      </c>
      <c r="E3" s="2">
        <v>1.5407999999999998E-2</v>
      </c>
      <c r="F3" s="2">
        <v>4.4763100000000002E-11</v>
      </c>
      <c r="G3" s="5">
        <v>5100</v>
      </c>
      <c r="H3" s="5">
        <v>1464</v>
      </c>
      <c r="I3" s="1">
        <v>120</v>
      </c>
      <c r="J3" s="1">
        <v>2.5154776628758202</v>
      </c>
      <c r="K3" s="1">
        <v>-6.0035631249827199</v>
      </c>
      <c r="L3" s="1">
        <v>3.2050000000000001</v>
      </c>
      <c r="M3" s="1">
        <v>-85.401391946627299</v>
      </c>
      <c r="N3" s="1">
        <v>102.671860825812</v>
      </c>
      <c r="O3" s="1">
        <v>17.270098432302099</v>
      </c>
      <c r="P3" s="1">
        <v>999</v>
      </c>
      <c r="Q3" s="1"/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1.32</v>
      </c>
      <c r="AC3" s="1">
        <v>8.7040000000000006</v>
      </c>
      <c r="AD3" s="1">
        <v>1.0900000000000001</v>
      </c>
      <c r="AE3" s="1">
        <v>2.1833</v>
      </c>
      <c r="AJ3" s="4"/>
      <c r="AK3" s="4"/>
      <c r="AL3" s="4"/>
      <c r="AM3" s="4"/>
    </row>
    <row r="4" spans="1:39" x14ac:dyDescent="0.25">
      <c r="A4" t="s">
        <v>41</v>
      </c>
      <c r="B4" t="s">
        <v>45</v>
      </c>
      <c r="C4">
        <v>266.31</v>
      </c>
      <c r="D4" s="2">
        <f>(0.000000074*(2.6*C4)^0.5*(273.15+17)/(1.0791*(AE4*100)^0.6))*(3600/100^2)</f>
        <v>7.3327408255721939E-6</v>
      </c>
      <c r="E4" s="2">
        <v>4.8099999999999997E-2</v>
      </c>
      <c r="F4" s="2">
        <v>7.8814699999999996E-11</v>
      </c>
      <c r="G4">
        <v>360</v>
      </c>
      <c r="H4" s="5">
        <v>720</v>
      </c>
      <c r="J4" s="1">
        <v>3.6611478912005699</v>
      </c>
      <c r="K4">
        <v>-3.8043769767025801</v>
      </c>
      <c r="L4">
        <v>3.1459999999999999</v>
      </c>
      <c r="M4">
        <v>-65.503549119091105</v>
      </c>
      <c r="N4">
        <v>83.495742210278706</v>
      </c>
      <c r="O4">
        <v>17.993092591135198</v>
      </c>
      <c r="P4" s="1">
        <v>999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0.88</v>
      </c>
      <c r="AC4" s="1">
        <v>6.524</v>
      </c>
      <c r="AD4" s="1">
        <v>0.56999999999999995</v>
      </c>
      <c r="AE4" s="1">
        <v>2.2387999999999999</v>
      </c>
    </row>
    <row r="5" spans="1:39" x14ac:dyDescent="0.25">
      <c r="A5" t="s">
        <v>42</v>
      </c>
      <c r="B5" t="s">
        <v>46</v>
      </c>
      <c r="C5">
        <v>266.31</v>
      </c>
      <c r="D5" s="2">
        <f>(0.000000074*(2.6*C5)^0.5*(273.15+17)/(1.0791*(AE5*100)^0.6))*(3600/100^2)</f>
        <v>7.3327408255721939E-6</v>
      </c>
      <c r="E5" s="2">
        <v>4.8099999999999997E-2</v>
      </c>
      <c r="F5" s="2">
        <v>7.8814699999999996E-11</v>
      </c>
      <c r="G5">
        <v>208</v>
      </c>
      <c r="H5" s="5">
        <v>416</v>
      </c>
      <c r="J5" s="1">
        <v>3.6831529774670702</v>
      </c>
      <c r="K5">
        <v>-4.0290265174959803</v>
      </c>
      <c r="L5">
        <v>3.371</v>
      </c>
      <c r="M5">
        <v>-74.031310016070407</v>
      </c>
      <c r="N5">
        <v>98.880837078288096</v>
      </c>
      <c r="O5">
        <v>24.851390806260799</v>
      </c>
      <c r="P5" s="1">
        <v>999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1.26</v>
      </c>
      <c r="AC5" s="1">
        <v>7.5389999999999997</v>
      </c>
      <c r="AD5" s="1">
        <v>0.71</v>
      </c>
      <c r="AE5" s="1">
        <v>2.2387999999999999</v>
      </c>
    </row>
    <row r="6" spans="1:39" x14ac:dyDescent="0.25">
      <c r="A6" s="1" t="s">
        <v>23</v>
      </c>
      <c r="B6" s="1" t="s">
        <v>24</v>
      </c>
      <c r="C6" s="1">
        <v>326</v>
      </c>
      <c r="D6" s="2">
        <f>(0.000000074*(2.6*C6)^0.5*(273.15+17)/(1.0791*(AE6*100)^0.6))*(3600/100^2)</f>
        <v>7.8376828804713333E-6</v>
      </c>
      <c r="E6" s="2">
        <v>1.494E-2</v>
      </c>
      <c r="F6" s="2">
        <v>1.08423E-11</v>
      </c>
      <c r="G6" s="5">
        <v>678</v>
      </c>
      <c r="H6" s="5">
        <v>10</v>
      </c>
      <c r="I6" s="1">
        <v>156</v>
      </c>
      <c r="J6" s="1">
        <v>5.08948304776355</v>
      </c>
      <c r="K6" s="1">
        <v>-5.0352096385645098</v>
      </c>
      <c r="L6" s="1">
        <v>4.0309999999999997</v>
      </c>
      <c r="M6" s="1">
        <v>-95.080478856296494</v>
      </c>
      <c r="N6" s="1">
        <v>94.612586759706105</v>
      </c>
      <c r="O6" s="1">
        <v>-0.46738765859546899</v>
      </c>
      <c r="P6" s="1">
        <v>999</v>
      </c>
      <c r="Q6" s="1"/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1.1000000000000001</v>
      </c>
      <c r="AC6" s="1">
        <v>11.259</v>
      </c>
      <c r="AD6" s="1">
        <v>1.66</v>
      </c>
      <c r="AE6" s="1">
        <v>2.3714</v>
      </c>
      <c r="AJ6" s="4"/>
      <c r="AK6" s="4"/>
      <c r="AL6" s="4"/>
      <c r="AM6" s="4"/>
    </row>
    <row r="7" spans="1:39" x14ac:dyDescent="0.25">
      <c r="A7" s="1" t="s">
        <v>33</v>
      </c>
      <c r="B7" s="1" t="s">
        <v>19</v>
      </c>
      <c r="C7" s="1">
        <v>362</v>
      </c>
      <c r="D7" s="2">
        <f>(0.000000074*(2.6*C7)^0.5*(273.15+17)/(1.0791*(AE7*100)^0.6))*(3600/100^2)</f>
        <v>7.333735363748464E-6</v>
      </c>
      <c r="E7" s="2">
        <v>1.3356E-2</v>
      </c>
      <c r="F7" s="2">
        <v>3.9847400000000002E-11</v>
      </c>
      <c r="G7" s="5">
        <v>780</v>
      </c>
      <c r="H7" s="5">
        <v>1488</v>
      </c>
      <c r="I7" s="1"/>
      <c r="J7" s="1">
        <v>5.7949632675087601</v>
      </c>
      <c r="K7" s="1">
        <v>-4.8752904527172101</v>
      </c>
      <c r="L7" s="1">
        <v>4.5069999999999997</v>
      </c>
      <c r="M7" s="1">
        <v>-99.869460327364095</v>
      </c>
      <c r="N7" s="1">
        <v>109.79831267151999</v>
      </c>
      <c r="O7" s="1">
        <v>9.9296335520808601</v>
      </c>
      <c r="P7" s="1">
        <v>999</v>
      </c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1.44</v>
      </c>
      <c r="AC7" s="1">
        <v>12.83</v>
      </c>
      <c r="AD7" s="1">
        <v>1.62</v>
      </c>
      <c r="AE7" s="1">
        <v>2.8908</v>
      </c>
      <c r="AJ7" s="4"/>
      <c r="AK7" s="4"/>
      <c r="AL7" s="4"/>
      <c r="AM7" s="4"/>
    </row>
    <row r="8" spans="1:39" x14ac:dyDescent="0.25">
      <c r="A8" t="s">
        <v>43</v>
      </c>
      <c r="B8" t="s">
        <v>47</v>
      </c>
      <c r="C8" s="1">
        <v>278.3</v>
      </c>
      <c r="D8" s="2">
        <f>(0.000000074*(2.6*C8)^0.5*(273.15+17)/(1.0791*(AE8*100)^0.6))*(3600/100^2)</f>
        <v>7.5847636737162464E-6</v>
      </c>
      <c r="E8" s="2">
        <v>4.5999999999999999E-2</v>
      </c>
      <c r="F8" s="2">
        <v>5.8495000000000001E-12</v>
      </c>
      <c r="G8" s="5">
        <v>900</v>
      </c>
      <c r="H8" s="5">
        <v>1800</v>
      </c>
      <c r="J8" s="1">
        <v>2.5333898110361299</v>
      </c>
      <c r="K8">
        <v>-7.7310983414014398</v>
      </c>
      <c r="L8" s="1">
        <v>3.2909999999999999</v>
      </c>
      <c r="M8" s="1">
        <v>-116.57495199594</v>
      </c>
      <c r="N8" s="1">
        <v>99.344051584640994</v>
      </c>
      <c r="O8" s="1">
        <v>-17.230859546194399</v>
      </c>
      <c r="P8" s="1">
        <v>999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1.52</v>
      </c>
      <c r="AC8" s="1">
        <v>13.055</v>
      </c>
      <c r="AD8" s="1">
        <v>1.97</v>
      </c>
      <c r="AE8" s="1">
        <v>2.1953</v>
      </c>
    </row>
    <row r="9" spans="1:39" x14ac:dyDescent="0.25">
      <c r="A9" t="s">
        <v>44</v>
      </c>
      <c r="B9" t="s">
        <v>48</v>
      </c>
      <c r="C9" s="1">
        <v>438.5</v>
      </c>
      <c r="D9" s="2">
        <f>(0.000000074*(2.6*C9)^0.5*(273.15+17)/(1.0791*(AE9*100)^0.6))*(3600/100^2)</f>
        <v>7.198300962048552E-6</v>
      </c>
      <c r="E9" s="2">
        <v>3.6499999999999998E-2</v>
      </c>
      <c r="F9" s="2">
        <v>1.32892E-11</v>
      </c>
      <c r="G9" s="5">
        <v>1440</v>
      </c>
      <c r="H9" s="5">
        <v>2880</v>
      </c>
      <c r="J9" s="1">
        <v>4.9686269055386196</v>
      </c>
      <c r="K9">
        <v>-4.9360287935172602</v>
      </c>
      <c r="L9" s="1">
        <v>5.7039999999999997</v>
      </c>
      <c r="M9" s="1">
        <v>-130.45089579372799</v>
      </c>
      <c r="N9" s="1">
        <v>134.297688547929</v>
      </c>
      <c r="O9" s="1">
        <v>3.8472645213555801</v>
      </c>
      <c r="P9" s="1">
        <v>999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1.26</v>
      </c>
      <c r="AC9" s="1">
        <v>13.698</v>
      </c>
      <c r="AD9" s="1">
        <v>1.83</v>
      </c>
      <c r="AE9" s="1">
        <v>3.4986000000000002</v>
      </c>
    </row>
    <row r="10" spans="1:39" x14ac:dyDescent="0.25">
      <c r="J10" s="3"/>
    </row>
    <row r="11" spans="1:39" x14ac:dyDescent="0.25">
      <c r="J11" s="3"/>
    </row>
    <row r="12" spans="1:39" x14ac:dyDescent="0.25">
      <c r="J12" s="3"/>
    </row>
    <row r="13" spans="1:39" x14ac:dyDescent="0.25">
      <c r="I13" s="3"/>
      <c r="J13" s="3"/>
      <c r="AA13" s="1"/>
      <c r="AB13" s="1"/>
      <c r="AC13" s="1"/>
      <c r="AD13" s="1"/>
      <c r="AE13" s="1"/>
    </row>
    <row r="14" spans="1:39" x14ac:dyDescent="0.25">
      <c r="J14" s="3"/>
      <c r="AA14" s="1"/>
      <c r="AB14" s="1"/>
      <c r="AC14" s="1"/>
      <c r="AD14" s="1"/>
      <c r="AE14" s="1"/>
    </row>
    <row r="15" spans="1:39" x14ac:dyDescent="0.25">
      <c r="I15" s="3"/>
      <c r="J15" s="3"/>
      <c r="AA15" s="1"/>
      <c r="AB15" s="1"/>
      <c r="AC15" s="1"/>
      <c r="AD15" s="1"/>
      <c r="AE15" s="1"/>
    </row>
    <row r="16" spans="1:39" x14ac:dyDescent="0.25">
      <c r="J16" s="3"/>
      <c r="AA16" s="1"/>
      <c r="AB16" s="1"/>
      <c r="AC16" s="1"/>
      <c r="AD16" s="1"/>
      <c r="AE16" s="1"/>
    </row>
    <row r="17" spans="10:31" x14ac:dyDescent="0.25">
      <c r="J17" s="3"/>
      <c r="AA17" s="1"/>
      <c r="AB17" s="1"/>
      <c r="AC17" s="1"/>
      <c r="AD17" s="1"/>
      <c r="AE17" s="1"/>
    </row>
    <row r="18" spans="10:31" x14ac:dyDescent="0.25">
      <c r="J18" s="3"/>
      <c r="P18" s="1"/>
      <c r="AA18" s="1"/>
      <c r="AB18" s="1"/>
      <c r="AC18" s="1"/>
      <c r="AD18" s="1"/>
      <c r="AE18" s="1"/>
    </row>
    <row r="19" spans="10:31" x14ac:dyDescent="0.25">
      <c r="J19" s="3"/>
      <c r="AA19" s="1"/>
      <c r="AB19" s="1"/>
      <c r="AC19" s="1"/>
      <c r="AD19" s="1"/>
      <c r="AE19" s="1"/>
    </row>
    <row r="20" spans="10:31" x14ac:dyDescent="0.25">
      <c r="J20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7:L13"/>
  <sheetViews>
    <sheetView workbookViewId="0">
      <selection activeCell="I20" sqref="I20"/>
    </sheetView>
  </sheetViews>
  <sheetFormatPr defaultRowHeight="15" x14ac:dyDescent="0.25"/>
  <sheetData>
    <row r="7" spans="6:12" x14ac:dyDescent="0.25">
      <c r="G7">
        <v>0.54</v>
      </c>
      <c r="H7">
        <v>-0.98</v>
      </c>
      <c r="I7">
        <v>-0.42</v>
      </c>
      <c r="J7">
        <v>-3.34</v>
      </c>
      <c r="K7">
        <v>1.2</v>
      </c>
      <c r="L7">
        <v>0.02</v>
      </c>
    </row>
    <row r="9" spans="6:12" x14ac:dyDescent="0.25">
      <c r="G9" t="s">
        <v>38</v>
      </c>
      <c r="H9" t="s">
        <v>37</v>
      </c>
      <c r="I9" t="s">
        <v>39</v>
      </c>
      <c r="J9" t="s">
        <v>40</v>
      </c>
    </row>
    <row r="10" spans="6:12" x14ac:dyDescent="0.25">
      <c r="F10" s="1" t="s">
        <v>20</v>
      </c>
      <c r="G10" s="1">
        <v>1.5629056996641399</v>
      </c>
      <c r="H10">
        <f>($G$7*CHEMSUMM!AC2+$H$7*CHEMSUMM!AD2+$I$7*CHEMSUMM!AA2+$J$7*CHEMSUMM!AB2+$K$7*CHEMSUMM!AE2+$L$7)</f>
        <v>0.67592000000000052</v>
      </c>
      <c r="I10" s="1">
        <f>LOG(10^G10*0.41)</f>
        <v>1.1756895563838756</v>
      </c>
      <c r="J10" s="1">
        <v>2.6</v>
      </c>
    </row>
    <row r="11" spans="6:12" x14ac:dyDescent="0.25">
      <c r="F11" s="1" t="s">
        <v>31</v>
      </c>
      <c r="G11" s="1">
        <v>2.5154776628758202</v>
      </c>
      <c r="H11">
        <f>($G$7*CHEMSUMM!AC3+$H$7*CHEMSUMM!AD3+$I$7*CHEMSUMM!AA3+$J$7*CHEMSUMM!AB3+$K$7*CHEMSUMM!AE3+$L$7)</f>
        <v>1.8631199999999999</v>
      </c>
      <c r="I11" s="1">
        <f>LOG(10^G11*0.41)</f>
        <v>2.1282615195955561</v>
      </c>
      <c r="J11" s="1">
        <v>3.2050000000000001</v>
      </c>
    </row>
    <row r="12" spans="6:12" x14ac:dyDescent="0.25">
      <c r="F12" s="1" t="s">
        <v>23</v>
      </c>
      <c r="G12" s="1">
        <v>5.08948304776355</v>
      </c>
      <c r="H12">
        <f>($G$7*CHEMSUMM!AC6+$H$7*CHEMSUMM!AD6+$I$7*CHEMSUMM!AA6+$J$7*CHEMSUMM!AB6+$K$7*CHEMSUMM!AE6+$L$7)</f>
        <v>3.6447400000000005</v>
      </c>
      <c r="I12" s="1">
        <f>LOG(10^G12*0.41)</f>
        <v>4.7022669044832863</v>
      </c>
      <c r="J12" s="1">
        <v>4.0309999999999997</v>
      </c>
    </row>
    <row r="13" spans="6:12" x14ac:dyDescent="0.25">
      <c r="F13" s="1" t="s">
        <v>33</v>
      </c>
      <c r="G13" s="1">
        <v>5.7949632675087601</v>
      </c>
      <c r="H13">
        <f>($G$7*CHEMSUMM!AC7+$H$7*CHEMSUMM!AD7+$I$7*CHEMSUMM!AA7+$J$7*CHEMSUMM!AB7+$K$7*CHEMSUMM!AE7+$L$7)</f>
        <v>4.0199600000000002</v>
      </c>
      <c r="I13" s="1">
        <f>LOG(10^G13*0.41)</f>
        <v>5.4077471242284956</v>
      </c>
      <c r="J13" s="1">
        <v>4.5069999999999997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2021-06-02T16:02:39Z</dcterms:modified>
</cp:coreProperties>
</file>