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B802C8BF-7621-4B9D-A6CA-61D30856B833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N19" i="1"/>
  <c r="N18" i="1"/>
  <c r="N17" i="1"/>
  <c r="N16" i="1"/>
  <c r="N15" i="1"/>
  <c r="L19" i="1"/>
  <c r="M19" i="1" s="1"/>
  <c r="L18" i="1"/>
  <c r="M18" i="1" s="1"/>
  <c r="L17" i="1"/>
  <c r="M17" i="1" s="1"/>
  <c r="L16" i="1"/>
  <c r="M16" i="1" s="1"/>
  <c r="L15" i="1"/>
  <c r="N14" i="1"/>
  <c r="L14" i="1"/>
  <c r="M14" i="1" s="1"/>
  <c r="K19" i="1"/>
  <c r="K18" i="1"/>
  <c r="K17" i="1"/>
  <c r="K16" i="1"/>
  <c r="K15" i="1"/>
  <c r="J15" i="1"/>
  <c r="C15" i="1"/>
  <c r="K14" i="1"/>
  <c r="C14" i="1"/>
  <c r="N3" i="1" l="1"/>
  <c r="N4" i="1"/>
  <c r="N5" i="1"/>
  <c r="N6" i="1"/>
  <c r="N7" i="1"/>
  <c r="N8" i="1"/>
  <c r="N9" i="1"/>
  <c r="N10" i="1"/>
  <c r="N11" i="1"/>
  <c r="N12" i="1"/>
  <c r="N13" i="1"/>
  <c r="N2" i="1"/>
  <c r="K12" i="1"/>
  <c r="L12" i="1" s="1"/>
  <c r="M12" i="1" s="1"/>
  <c r="K13" i="1"/>
  <c r="L13" i="1" s="1"/>
  <c r="M13" i="1" s="1"/>
  <c r="K2" i="1"/>
  <c r="L2" i="1" s="1"/>
  <c r="M2" i="1" s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8" i="1" l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7" i="1" l="1"/>
  <c r="L7" i="1" s="1"/>
  <c r="M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tc={0176E549-CF14-46C2-8538-6AE6C2A7F795}</author>
    <author>tc={8180B5E7-7869-45E4-89CD-983333B7B908}</author>
    <author>tc={BCEB9BA2-C4A8-4D4B-A930-F71746C0528C}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M1" authorId="1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2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  <comment ref="K14" authorId="3" shapeId="0" xr:uid="{BCEB9BA2-C4A8-4D4B-A930-F71746C0528C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<sst xmlns="http://schemas.openxmlformats.org/spreadsheetml/2006/main" count="58" uniqueCount="58">
  <si>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</si>
  <si>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</si>
  <si>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</si>
  <si>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</si>
  <si>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</si>
  <si>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</si>
  <si>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</si>
  <si>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</si>
  <si>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</si>
  <si>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</si>
  <si>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</si>
  <si>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</si>
  <si>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</si>
  <si>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</si>
  <si>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</si>
  <si>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</si>
  <si>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</si>
  <si>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</si>
  <si>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CCCCC(CC)COP(=O)(OC1=CC=CC=C1)OC2=CC=CC=C2</t>
  </si>
  <si>
    <t>C(CCl)OP(=O)(OCCCl)OCCCl</t>
  </si>
  <si>
    <t>CC(CCl)OP(=O)(OC(C)CCl)OC(C)CCl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</si>
  <si>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</si>
  <si>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</si>
  <si>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</si>
  <si>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</si>
  <si>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</si>
  <si>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</si>
  <si>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</si>
  <si>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VegHL</t>
  </si>
  <si>
    <t>C1=CC2=NNN=C2C=C1</t>
  </si>
  <si>
    <t>CCN(CC)C1=CC2=C(C=C1)C(=C3C=CC(=[N+](CC)CC)C=C3O2)C4=C(C=C(C=C4)C(=O)[O-])C(=O)[O-].[Na+].[Na+].[Cl-]</t>
  </si>
  <si>
    <t>37299-86-8</t>
  </si>
  <si>
    <t>LogKaw</t>
  </si>
  <si>
    <t>LogKocW</t>
  </si>
  <si>
    <t>CAS</t>
  </si>
  <si>
    <t>95-14-7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</si>
  <si>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</si>
  <si>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</si>
  <si>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</si>
  <si>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</si>
  <si>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</si>
  <si>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</si>
  <si>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</si>
  <si>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</si>
  <si>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</si>
  <si>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</si>
  <si>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</si>
  <si>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</si>
  <si>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LogKqa</t>
  </si>
  <si>
    <t>LogKoa</t>
  </si>
  <si>
    <t>LogKslW</t>
  </si>
  <si>
    <t>Benzotriazole</t>
  </si>
  <si>
    <t>EHDPP</t>
  </si>
  <si>
    <t>Rhodamine</t>
  </si>
  <si>
    <t>TCEP</t>
  </si>
  <si>
    <t>TCiPP</t>
  </si>
  <si>
    <t>TPhP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</si>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</sst>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2121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0" fillId="0" borderId="0" xfId="0" applyFill="1" applyBorder="1"/>
    <xf numFmtId="0" fontId="0" fillId="0" borderId="0" xfId="0" applyBorder="1"/>
    <xf numFmtId="0" fontId="20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13E4571E-C141-4CF9-B213-832DE5FB11D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  <threadedComment ref="K14" dT="2019-11-26T16:47:38.43" personId="{13E4571E-C141-4CF9-B213-832DE5FB11DA}" id="{BCEB9BA2-C4A8-4D4B-A930-F71746C0528C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51"/>
  <sheetViews>
    <sheetView tabSelected="1" workbookViewId="0">
      <pane xSplit="1" topLeftCell="R1" activePane="topRight" state="frozen"/>
      <selection pane="topRight" activeCell="AD3" sqref="AD3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26</v>
      </c>
      <c r="J1" t="s">
        <v>32</v>
      </c>
      <c r="K1" t="s">
        <v>33</v>
      </c>
      <c r="L1" t="s">
        <v>49</v>
      </c>
      <c r="M1" t="s">
        <v>48</v>
      </c>
      <c r="N1" t="s">
        <v>50</v>
      </c>
      <c r="O1" t="s">
        <v>23</v>
      </c>
      <c r="P1" t="s">
        <v>25</v>
      </c>
      <c r="Q1" t="s">
        <v>24</v>
      </c>
      <c r="R1" t="s">
        <v>27</v>
      </c>
      <c r="S1" t="s">
        <v>7</v>
      </c>
      <c r="T1" t="s">
        <v>8</v>
      </c>
      <c r="U1" t="s">
        <v>22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57</v>
      </c>
      <c r="AD1" t="s">
        <v>16</v>
      </c>
      <c r="AE1" t="s">
        <v>17</v>
      </c>
      <c r="AF1" t="s">
        <v>34</v>
      </c>
    </row>
    <row r="2" spans="1:39" x14ac:dyDescent="0.25">
      <c r="A2" s="1" t="s">
        <v>36</v>
      </c>
      <c r="B2" s="1">
        <v>325</v>
      </c>
      <c r="C2" s="2">
        <v>8.2613429233713053E-6</v>
      </c>
      <c r="D2" s="3">
        <v>1.2887999999999998E-2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v>4.5</v>
      </c>
      <c r="J2" s="1">
        <v>-8</v>
      </c>
      <c r="K2" s="1">
        <f t="shared" ref="K2:K6" si="0">LOG(10^I2*0.41)</f>
        <v>4.1127838567197363</v>
      </c>
      <c r="L2" s="1">
        <f>K2-J2</f>
        <v>12.112783856719737</v>
      </c>
      <c r="M2" s="1">
        <f>L2+LOG(0.2)-11.91</f>
        <v>-0.49618614761628166</v>
      </c>
      <c r="N2" s="1">
        <f>I2</f>
        <v>4.5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11.259</v>
      </c>
      <c r="AA2" s="1">
        <v>1.66</v>
      </c>
      <c r="AB2" s="1">
        <v>0</v>
      </c>
      <c r="AC2" s="1">
        <v>1.1000000000000001</v>
      </c>
      <c r="AD2" s="1">
        <v>2.3714</v>
      </c>
      <c r="AE2" s="1"/>
      <c r="AJ2" s="5"/>
      <c r="AK2" s="5"/>
      <c r="AL2" s="5"/>
      <c r="AM2" s="4"/>
    </row>
    <row r="3" spans="1:39" x14ac:dyDescent="0.25">
      <c r="A3" s="1" t="s">
        <v>37</v>
      </c>
      <c r="B3" s="1">
        <v>325</v>
      </c>
      <c r="C3" s="2">
        <v>8.2613429233713053E-6</v>
      </c>
      <c r="D3" s="3">
        <v>1.2887999999999998E-2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v>4</v>
      </c>
      <c r="J3" s="1">
        <v>-8</v>
      </c>
      <c r="K3" s="1">
        <f t="shared" si="0"/>
        <v>3.6127838567197355</v>
      </c>
      <c r="L3" s="1">
        <f t="shared" ref="L3:L13" si="1">K3-J3</f>
        <v>11.612783856719735</v>
      </c>
      <c r="M3" s="1">
        <f t="shared" ref="M3:M13" si="2">L3+LOG(0.2)-11.91</f>
        <v>-0.99618614761628344</v>
      </c>
      <c r="N3" s="1">
        <f t="shared" ref="N3:N13" si="3">I3</f>
        <v>4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1.9723618090452261E-13</v>
      </c>
      <c r="V3" s="1">
        <v>0</v>
      </c>
      <c r="W3" s="1">
        <v>7.3099999999999999E-4</v>
      </c>
      <c r="X3" s="1">
        <v>2.616143551903963E-10</v>
      </c>
      <c r="Y3" s="1">
        <v>2.616143551903963E-10</v>
      </c>
      <c r="Z3" s="1">
        <v>11.259</v>
      </c>
      <c r="AA3" s="1">
        <v>1.66</v>
      </c>
      <c r="AB3" s="1">
        <v>0</v>
      </c>
      <c r="AC3" s="1">
        <v>1.1000000000000001</v>
      </c>
      <c r="AD3" s="1">
        <v>2.3714</v>
      </c>
      <c r="AE3" s="1" t="s">
        <v>29</v>
      </c>
      <c r="AF3" t="s">
        <v>35</v>
      </c>
      <c r="AJ3" s="5"/>
      <c r="AK3" s="5"/>
      <c r="AL3" s="5"/>
      <c r="AM3" s="5"/>
    </row>
    <row r="4" spans="1:39" x14ac:dyDescent="0.25">
      <c r="A4" s="1" t="s">
        <v>38</v>
      </c>
      <c r="B4" s="1">
        <v>325</v>
      </c>
      <c r="C4" s="2">
        <v>8.2613429233713053E-6</v>
      </c>
      <c r="D4" s="3">
        <v>1.2887999999999998E-2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v>3.5</v>
      </c>
      <c r="J4" s="1">
        <v>-8</v>
      </c>
      <c r="K4" s="1">
        <f t="shared" si="0"/>
        <v>3.1127838567197355</v>
      </c>
      <c r="L4" s="1">
        <f t="shared" si="1"/>
        <v>11.112783856719735</v>
      </c>
      <c r="M4" s="1">
        <f t="shared" si="2"/>
        <v>-1.4961861476162834</v>
      </c>
      <c r="N4" s="1">
        <f t="shared" si="3"/>
        <v>3.5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11.259</v>
      </c>
      <c r="AA4" s="1">
        <v>1.66</v>
      </c>
      <c r="AB4" s="1">
        <v>0</v>
      </c>
      <c r="AC4" s="1">
        <v>1.1000000000000001</v>
      </c>
      <c r="AD4" s="1">
        <v>2.3714</v>
      </c>
      <c r="AE4" t="s">
        <v>30</v>
      </c>
      <c r="AF4" t="s">
        <v>31</v>
      </c>
      <c r="AJ4" s="5"/>
      <c r="AK4" s="5"/>
      <c r="AL4" s="5"/>
      <c r="AM4" s="5"/>
    </row>
    <row r="5" spans="1:39" x14ac:dyDescent="0.25">
      <c r="A5" s="1" t="s">
        <v>39</v>
      </c>
      <c r="B5" s="1">
        <v>325</v>
      </c>
      <c r="C5" s="2">
        <v>8.2613429233713053E-6</v>
      </c>
      <c r="D5" s="3">
        <v>1.2887999999999998E-2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v>3</v>
      </c>
      <c r="J5" s="1">
        <v>-8</v>
      </c>
      <c r="K5" s="1">
        <f t="shared" si="0"/>
        <v>2.6127838567197355</v>
      </c>
      <c r="L5" s="1">
        <f t="shared" si="1"/>
        <v>10.612783856719735</v>
      </c>
      <c r="M5" s="1">
        <f t="shared" si="2"/>
        <v>-1.9961861476162834</v>
      </c>
      <c r="N5" s="1">
        <f t="shared" si="3"/>
        <v>3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11.259</v>
      </c>
      <c r="AA5" s="1">
        <v>1.66</v>
      </c>
      <c r="AB5" s="1">
        <v>0</v>
      </c>
      <c r="AC5" s="1">
        <v>1.1000000000000001</v>
      </c>
      <c r="AD5" s="1">
        <v>2.3714</v>
      </c>
      <c r="AE5" s="1" t="s">
        <v>19</v>
      </c>
      <c r="AJ5" s="5"/>
      <c r="AK5" s="5"/>
      <c r="AL5" s="5"/>
      <c r="AM5" s="5"/>
    </row>
    <row r="6" spans="1:39" x14ac:dyDescent="0.25">
      <c r="A6" s="1" t="s">
        <v>40</v>
      </c>
      <c r="B6" s="1">
        <v>325</v>
      </c>
      <c r="C6" s="2">
        <v>8.2613429233713053E-6</v>
      </c>
      <c r="D6" s="3">
        <v>1.2887999999999998E-2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v>2.5</v>
      </c>
      <c r="J6" s="1">
        <v>-8</v>
      </c>
      <c r="K6" s="1">
        <f t="shared" si="0"/>
        <v>2.1127838567197359</v>
      </c>
      <c r="L6" s="1">
        <f t="shared" si="1"/>
        <v>10.112783856719735</v>
      </c>
      <c r="M6" s="1">
        <f t="shared" si="2"/>
        <v>-2.4961861476162834</v>
      </c>
      <c r="N6" s="1">
        <f t="shared" si="3"/>
        <v>2.5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11.259</v>
      </c>
      <c r="AA6" s="1">
        <v>1.66</v>
      </c>
      <c r="AB6" s="1">
        <v>0</v>
      </c>
      <c r="AC6" s="1">
        <v>1.1000000000000001</v>
      </c>
      <c r="AD6" s="1">
        <v>2.3714</v>
      </c>
      <c r="AE6" s="1" t="s">
        <v>20</v>
      </c>
      <c r="AJ6" s="5"/>
      <c r="AK6" s="5"/>
      <c r="AL6" s="5"/>
      <c r="AM6" s="5"/>
    </row>
    <row r="7" spans="1:39" x14ac:dyDescent="0.25">
      <c r="A7" s="1" t="s">
        <v>41</v>
      </c>
      <c r="B7" s="1">
        <v>325</v>
      </c>
      <c r="C7" s="2">
        <v>8.2613429233713053E-6</v>
      </c>
      <c r="D7" s="3">
        <v>1.2887999999999998E-2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v>6</v>
      </c>
      <c r="J7" s="1">
        <v>0</v>
      </c>
      <c r="K7" s="1">
        <f t="shared" ref="K7:K13" si="4">LOG(10^I7*0.41)</f>
        <v>5.6127838567197355</v>
      </c>
      <c r="L7" s="1">
        <f t="shared" si="1"/>
        <v>5.6127838567197355</v>
      </c>
      <c r="M7" s="1">
        <f t="shared" si="2"/>
        <v>-6.9961861476162834</v>
      </c>
      <c r="N7" s="1">
        <f t="shared" si="3"/>
        <v>6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11.259</v>
      </c>
      <c r="AA7" s="1">
        <v>1.66</v>
      </c>
      <c r="AB7" s="1">
        <v>0</v>
      </c>
      <c r="AC7" s="1">
        <v>1.1000000000000001</v>
      </c>
      <c r="AD7" s="1">
        <v>2.3714</v>
      </c>
      <c r="AE7" s="1" t="s">
        <v>21</v>
      </c>
      <c r="AJ7" s="5"/>
      <c r="AK7" s="5"/>
      <c r="AL7" s="5"/>
      <c r="AM7" s="5"/>
    </row>
    <row r="8" spans="1:39" x14ac:dyDescent="0.25">
      <c r="A8" s="1" t="s">
        <v>42</v>
      </c>
      <c r="B8" s="1">
        <v>325</v>
      </c>
      <c r="C8" s="2">
        <v>8.2613429233713053E-6</v>
      </c>
      <c r="D8" s="3">
        <v>1.2887999999999998E-2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v>6</v>
      </c>
      <c r="J8" s="1">
        <v>-0.1</v>
      </c>
      <c r="K8" s="1">
        <f t="shared" si="4"/>
        <v>5.6127838567197355</v>
      </c>
      <c r="L8" s="1">
        <f t="shared" si="1"/>
        <v>5.7127838567197351</v>
      </c>
      <c r="M8" s="1">
        <f t="shared" si="2"/>
        <v>-6.8961861476162838</v>
      </c>
      <c r="N8" s="1">
        <f t="shared" si="3"/>
        <v>6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11.259</v>
      </c>
      <c r="AA8" s="1">
        <v>1.66</v>
      </c>
      <c r="AB8" s="1">
        <v>0</v>
      </c>
      <c r="AC8" s="1">
        <v>1.1000000000000001</v>
      </c>
      <c r="AD8" s="1">
        <v>2.3714</v>
      </c>
      <c r="AE8" s="1" t="s">
        <v>18</v>
      </c>
      <c r="AJ8" s="5"/>
      <c r="AK8" s="5"/>
      <c r="AL8" s="5"/>
      <c r="AM8" s="5"/>
    </row>
    <row r="9" spans="1:39" x14ac:dyDescent="0.25">
      <c r="A9" s="1" t="s">
        <v>43</v>
      </c>
      <c r="B9" s="1">
        <v>325</v>
      </c>
      <c r="C9" s="2">
        <v>8.2613429233713053E-6</v>
      </c>
      <c r="D9" s="3">
        <v>1.2887999999999998E-2</v>
      </c>
      <c r="E9" s="2">
        <v>1E-99</v>
      </c>
      <c r="F9" s="2">
        <v>1000000000</v>
      </c>
      <c r="G9" s="2">
        <v>1000000000</v>
      </c>
      <c r="H9" s="2">
        <v>1000000000</v>
      </c>
      <c r="I9" s="1">
        <v>6</v>
      </c>
      <c r="J9" s="1">
        <v>-0.2</v>
      </c>
      <c r="K9" s="1">
        <f t="shared" si="4"/>
        <v>5.6127838567197355</v>
      </c>
      <c r="L9" s="1">
        <f t="shared" si="1"/>
        <v>5.8127838567197356</v>
      </c>
      <c r="M9" s="1">
        <f t="shared" si="2"/>
        <v>-6.7961861476162833</v>
      </c>
      <c r="N9" s="1">
        <f t="shared" si="3"/>
        <v>6</v>
      </c>
      <c r="O9" s="1">
        <v>999</v>
      </c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11.259</v>
      </c>
      <c r="AA9" s="1">
        <v>1.66</v>
      </c>
      <c r="AB9" s="1">
        <v>0</v>
      </c>
      <c r="AC9" s="1">
        <v>1.1000000000000001</v>
      </c>
      <c r="AD9" s="1">
        <v>2.3714</v>
      </c>
    </row>
    <row r="10" spans="1:39" x14ac:dyDescent="0.25">
      <c r="A10" s="1" t="s">
        <v>44</v>
      </c>
      <c r="B10" s="1">
        <v>325</v>
      </c>
      <c r="C10" s="2">
        <v>8.2613429233713053E-6</v>
      </c>
      <c r="D10" s="3">
        <v>1.2887999999999998E-2</v>
      </c>
      <c r="E10" s="2">
        <v>1E-99</v>
      </c>
      <c r="F10" s="2">
        <v>1000000000</v>
      </c>
      <c r="G10" s="2">
        <v>1000000000</v>
      </c>
      <c r="H10" s="2">
        <v>1000000000</v>
      </c>
      <c r="I10" s="1">
        <v>6</v>
      </c>
      <c r="J10" s="1">
        <v>-0.3</v>
      </c>
      <c r="K10" s="1">
        <f t="shared" si="4"/>
        <v>5.6127838567197355</v>
      </c>
      <c r="L10" s="1">
        <f t="shared" si="1"/>
        <v>5.9127838567197353</v>
      </c>
      <c r="M10" s="1">
        <f t="shared" si="2"/>
        <v>-6.6961861476162836</v>
      </c>
      <c r="N10" s="1">
        <f t="shared" si="3"/>
        <v>6</v>
      </c>
      <c r="O10" s="1">
        <v>999</v>
      </c>
      <c r="P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11.259</v>
      </c>
      <c r="AA10" s="1">
        <v>1.66</v>
      </c>
      <c r="AB10" s="1">
        <v>0</v>
      </c>
      <c r="AC10" s="1">
        <v>1.1000000000000001</v>
      </c>
      <c r="AD10" s="1">
        <v>2.3714</v>
      </c>
    </row>
    <row r="11" spans="1:39" x14ac:dyDescent="0.25">
      <c r="A11" s="1" t="s">
        <v>45</v>
      </c>
      <c r="B11" s="1">
        <v>325</v>
      </c>
      <c r="C11" s="2">
        <v>8.2613429233713053E-6</v>
      </c>
      <c r="D11" s="3">
        <v>1.2887999999999998E-2</v>
      </c>
      <c r="E11" s="2">
        <v>1E-99</v>
      </c>
      <c r="F11" s="2">
        <v>1000000000</v>
      </c>
      <c r="G11" s="2">
        <v>1000000000</v>
      </c>
      <c r="H11" s="2">
        <v>1000000000</v>
      </c>
      <c r="I11" s="1">
        <v>6</v>
      </c>
      <c r="J11" s="1">
        <v>-0.5</v>
      </c>
      <c r="K11" s="1">
        <f t="shared" si="4"/>
        <v>5.6127838567197355</v>
      </c>
      <c r="L11" s="1">
        <f t="shared" si="1"/>
        <v>6.1127838567197355</v>
      </c>
      <c r="M11" s="1">
        <f t="shared" si="2"/>
        <v>-6.4961861476162834</v>
      </c>
      <c r="N11" s="1">
        <f t="shared" si="3"/>
        <v>6</v>
      </c>
      <c r="O11" s="1">
        <v>999</v>
      </c>
      <c r="P11" s="1"/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11.259</v>
      </c>
      <c r="AA11" s="1">
        <v>1.66</v>
      </c>
      <c r="AB11" s="1">
        <v>0</v>
      </c>
      <c r="AC11" s="1">
        <v>1.1000000000000001</v>
      </c>
      <c r="AD11" s="1">
        <v>2.3714</v>
      </c>
    </row>
    <row r="12" spans="1:39" x14ac:dyDescent="0.25">
      <c r="A12" s="1" t="s">
        <v>46</v>
      </c>
      <c r="B12" s="1">
        <v>325</v>
      </c>
      <c r="C12" s="2">
        <v>8.2613429233713053E-6</v>
      </c>
      <c r="D12" s="3">
        <v>1.2887999999999998E-2</v>
      </c>
      <c r="E12" s="2">
        <v>1E-99</v>
      </c>
      <c r="F12" s="2">
        <v>1000000000</v>
      </c>
      <c r="G12" s="2">
        <v>1000000000</v>
      </c>
      <c r="H12" s="2">
        <v>1000000000</v>
      </c>
      <c r="I12" s="1">
        <v>4.75</v>
      </c>
      <c r="J12" s="1">
        <v>-0.28000000000000003</v>
      </c>
      <c r="K12" s="1">
        <f t="shared" si="4"/>
        <v>4.3627838567197355</v>
      </c>
      <c r="L12" s="1">
        <f t="shared" si="1"/>
        <v>4.6427838567197357</v>
      </c>
      <c r="M12" s="1">
        <f t="shared" si="2"/>
        <v>-7.9661861476162832</v>
      </c>
      <c r="N12" s="1">
        <f t="shared" si="3"/>
        <v>4.75</v>
      </c>
      <c r="O12" s="1">
        <v>999</v>
      </c>
      <c r="P12" s="1"/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11.259</v>
      </c>
      <c r="AA12" s="1">
        <v>1.66</v>
      </c>
      <c r="AB12" s="1">
        <v>0</v>
      </c>
      <c r="AC12" s="1">
        <v>1.1000000000000001</v>
      </c>
      <c r="AD12" s="1">
        <v>2.3714</v>
      </c>
    </row>
    <row r="13" spans="1:39" x14ac:dyDescent="0.25">
      <c r="A13" s="1" t="s">
        <v>47</v>
      </c>
      <c r="B13" s="1">
        <v>325</v>
      </c>
      <c r="C13" s="2">
        <v>8.2613429233713053E-6</v>
      </c>
      <c r="D13" s="3">
        <v>1.2887999999999998E-2</v>
      </c>
      <c r="E13" s="2">
        <v>1E-99</v>
      </c>
      <c r="F13" s="2">
        <v>1000000000</v>
      </c>
      <c r="G13" s="2">
        <v>1000000000</v>
      </c>
      <c r="H13" s="2">
        <v>1000000000</v>
      </c>
      <c r="I13" s="1">
        <v>4.75</v>
      </c>
      <c r="J13" s="1">
        <v>0</v>
      </c>
      <c r="K13" s="1">
        <f t="shared" si="4"/>
        <v>4.3627838567197355</v>
      </c>
      <c r="L13" s="1">
        <f t="shared" si="1"/>
        <v>4.3627838567197355</v>
      </c>
      <c r="M13" s="1">
        <f t="shared" si="2"/>
        <v>-8.2461861476162834</v>
      </c>
      <c r="N13" s="1">
        <f t="shared" si="3"/>
        <v>4.75</v>
      </c>
      <c r="O13" s="1">
        <v>999</v>
      </c>
      <c r="P13" s="1"/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11.259</v>
      </c>
      <c r="AA13" s="1">
        <v>1.66</v>
      </c>
      <c r="AB13" s="1">
        <v>0</v>
      </c>
      <c r="AC13" s="1">
        <v>1.1000000000000001</v>
      </c>
      <c r="AD13" s="1">
        <v>2.3714</v>
      </c>
    </row>
    <row r="14" spans="1:39" x14ac:dyDescent="0.25">
      <c r="A14" s="1" t="s">
        <v>51</v>
      </c>
      <c r="B14" s="6">
        <v>119.127</v>
      </c>
      <c r="C14" s="2">
        <f>(0.000000074*(2.6*B14)^0.5*(273.15+17)/(1.0791*(AD14*100)^0.6))*(3600/100^2)</f>
        <v>8.6819708262146042E-6</v>
      </c>
      <c r="D14" s="3">
        <v>1.2887999999999998E-2</v>
      </c>
      <c r="E14" s="2">
        <v>9.9999999999999998E-13</v>
      </c>
      <c r="F14" s="1">
        <v>360</v>
      </c>
      <c r="G14" s="1">
        <v>720</v>
      </c>
      <c r="H14" s="1"/>
      <c r="I14" s="1">
        <v>1.2300000000000002</v>
      </c>
      <c r="J14" s="1">
        <v>-7.1020259999999986</v>
      </c>
      <c r="K14" s="1">
        <f>LOG(71)</f>
        <v>1.8512583487190752</v>
      </c>
      <c r="L14" s="1">
        <f t="shared" ref="L14:L19" si="5">K14-J14</f>
        <v>8.9532843487190732</v>
      </c>
      <c r="M14" s="1">
        <f t="shared" ref="M14:M19" si="6">L14+LOG(0.2)-11.91</f>
        <v>-3.6556856556169457</v>
      </c>
      <c r="N14" s="1">
        <f t="shared" ref="N14" si="7">I14</f>
        <v>1.2300000000000002</v>
      </c>
      <c r="O14" s="1">
        <v>8.3699999999999992</v>
      </c>
      <c r="P14" s="1"/>
      <c r="Q14" s="1">
        <v>-1</v>
      </c>
      <c r="R14" s="1">
        <v>0</v>
      </c>
      <c r="S14" s="1">
        <v>0</v>
      </c>
      <c r="T14" s="1">
        <v>0</v>
      </c>
      <c r="U14" s="1">
        <v>1.9723618090452261E-13</v>
      </c>
      <c r="V14" s="1">
        <v>0</v>
      </c>
      <c r="W14" s="1">
        <v>7.3099999999999999E-4</v>
      </c>
      <c r="X14" s="1">
        <v>2.616143551903963E-10</v>
      </c>
      <c r="Y14" s="1">
        <v>2.616143551903963E-10</v>
      </c>
      <c r="Z14" s="1">
        <v>5.6689999999999996</v>
      </c>
      <c r="AA14" s="1">
        <v>1.46</v>
      </c>
      <c r="AB14" s="1">
        <v>0.64</v>
      </c>
      <c r="AC14" s="1">
        <v>0.48</v>
      </c>
      <c r="AD14" s="1">
        <v>0.86419999999999997</v>
      </c>
    </row>
    <row r="15" spans="1:39" x14ac:dyDescent="0.25">
      <c r="A15" s="1" t="s">
        <v>53</v>
      </c>
      <c r="B15">
        <v>566.99</v>
      </c>
      <c r="C15" s="2">
        <f>(0.000000074*(2.6*B15)^0.5*(273.15+17)/(1.0791*(AD15*100)^0.6))*(3600/100^2)</f>
        <v>7.8946170041811414E-6</v>
      </c>
      <c r="D15" s="3">
        <v>1.2887999999999998E-2</v>
      </c>
      <c r="E15" s="2">
        <v>4.9712889999999998E-10</v>
      </c>
      <c r="F15" s="1">
        <v>1440</v>
      </c>
      <c r="G15" s="1">
        <v>2880</v>
      </c>
      <c r="H15" s="1"/>
      <c r="I15" s="1">
        <v>-1.33</v>
      </c>
      <c r="J15" s="1">
        <f>LOG(3.527E-30*0.00008205736)</f>
        <v>-33.538476999866809</v>
      </c>
      <c r="K15" s="1">
        <f>LOG(23140)</f>
        <v>4.3643633546157306</v>
      </c>
      <c r="L15" s="1">
        <f t="shared" si="5"/>
        <v>37.902840354482542</v>
      </c>
      <c r="M15" s="1">
        <f>L15+LOG(0.2)-11.91</f>
        <v>25.293870350146523</v>
      </c>
      <c r="N15" s="1">
        <f>I15</f>
        <v>-1.33</v>
      </c>
      <c r="O15" s="1">
        <v>5.0999999999999996</v>
      </c>
      <c r="P15" s="1"/>
      <c r="Q15" s="1">
        <v>-1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16.437000000000001</v>
      </c>
      <c r="AA15" s="1">
        <v>2.33</v>
      </c>
      <c r="AB15" s="1">
        <v>0</v>
      </c>
      <c r="AC15" s="1">
        <v>1.47</v>
      </c>
      <c r="AD15" s="1">
        <v>3.7159</v>
      </c>
    </row>
    <row r="16" spans="1:39" x14ac:dyDescent="0.25">
      <c r="A16" s="1" t="s">
        <v>54</v>
      </c>
      <c r="B16" s="1">
        <v>285</v>
      </c>
      <c r="C16" s="2">
        <v>1.6559999999999999E-6</v>
      </c>
      <c r="D16" s="2">
        <v>1.7243999999999999E-2</v>
      </c>
      <c r="E16" s="2">
        <v>2.19884E-11</v>
      </c>
      <c r="F16" s="1">
        <v>2904</v>
      </c>
      <c r="G16" s="1">
        <v>1464</v>
      </c>
      <c r="H16" s="1">
        <v>144</v>
      </c>
      <c r="I16" s="1">
        <v>1.5629056996641399</v>
      </c>
      <c r="J16" s="1">
        <v>-6.2877127546218397</v>
      </c>
      <c r="K16" s="1">
        <f>LOG(10^I16*0.41)</f>
        <v>1.1756895563838756</v>
      </c>
      <c r="L16" s="1">
        <f t="shared" si="5"/>
        <v>7.4634023110057157</v>
      </c>
      <c r="M16" s="1">
        <f t="shared" si="6"/>
        <v>-5.1455676933303032</v>
      </c>
      <c r="N16" s="1">
        <f>I16</f>
        <v>1.5629056996641399</v>
      </c>
      <c r="O16" s="1">
        <v>999</v>
      </c>
      <c r="P16" s="1"/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7.18</v>
      </c>
      <c r="AA16" s="1">
        <v>2.09</v>
      </c>
      <c r="AB16" s="1">
        <v>0.03</v>
      </c>
      <c r="AC16" s="1">
        <v>0.98</v>
      </c>
      <c r="AD16" s="1">
        <v>1.7605999999999999</v>
      </c>
    </row>
    <row r="17" spans="1:30" x14ac:dyDescent="0.25">
      <c r="A17" s="1" t="s">
        <v>55</v>
      </c>
      <c r="B17" s="1">
        <v>328</v>
      </c>
      <c r="C17" s="2">
        <v>1.4508000000000002E-6</v>
      </c>
      <c r="D17" s="2">
        <v>1.5407999999999998E-2</v>
      </c>
      <c r="E17" s="2">
        <v>4.4763100000000002E-11</v>
      </c>
      <c r="F17" s="1">
        <v>5100</v>
      </c>
      <c r="G17" s="1">
        <v>1464</v>
      </c>
      <c r="H17" s="1">
        <v>120</v>
      </c>
      <c r="I17" s="1">
        <v>2.5154776628758202</v>
      </c>
      <c r="J17" s="1">
        <v>-6.0035631249827199</v>
      </c>
      <c r="K17" s="1">
        <f t="shared" ref="K17:K19" si="8">LOG(10^I17*0.41)</f>
        <v>2.1282615195955561</v>
      </c>
      <c r="L17" s="1">
        <f t="shared" si="5"/>
        <v>8.1318246445782769</v>
      </c>
      <c r="M17" s="1">
        <f t="shared" si="6"/>
        <v>-4.477145359757742</v>
      </c>
      <c r="N17" s="1">
        <f>I17</f>
        <v>2.5154776628758202</v>
      </c>
      <c r="O17" s="1">
        <v>999</v>
      </c>
      <c r="P17" s="1"/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8.7040000000000006</v>
      </c>
      <c r="AA17" s="1">
        <v>1.0900000000000001</v>
      </c>
      <c r="AB17" s="1">
        <v>0</v>
      </c>
      <c r="AC17" s="1">
        <v>1.32</v>
      </c>
      <c r="AD17" s="1">
        <v>2.1833</v>
      </c>
    </row>
    <row r="18" spans="1:30" x14ac:dyDescent="0.25">
      <c r="A18" s="1" t="s">
        <v>56</v>
      </c>
      <c r="B18" s="1">
        <v>326</v>
      </c>
      <c r="C18" s="2">
        <v>1.4435999999999998E-6</v>
      </c>
      <c r="D18" s="2">
        <v>1.494E-2</v>
      </c>
      <c r="E18" s="2">
        <v>1.08423E-11</v>
      </c>
      <c r="F18" s="1">
        <v>678</v>
      </c>
      <c r="G18" s="1">
        <v>10</v>
      </c>
      <c r="H18" s="1">
        <v>156</v>
      </c>
      <c r="I18" s="1">
        <v>5.08948304776355</v>
      </c>
      <c r="J18" s="1">
        <v>-5.0352096385645098</v>
      </c>
      <c r="K18" s="1">
        <f t="shared" si="8"/>
        <v>4.7022669044832863</v>
      </c>
      <c r="L18" s="1">
        <f t="shared" si="5"/>
        <v>9.7374765430477961</v>
      </c>
      <c r="M18" s="1">
        <f t="shared" si="6"/>
        <v>-2.8714934612882228</v>
      </c>
      <c r="N18" s="1">
        <f>I18</f>
        <v>5.08948304776355</v>
      </c>
      <c r="O18" s="1">
        <v>999</v>
      </c>
      <c r="P18" s="1"/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11.259</v>
      </c>
      <c r="AA18" s="1">
        <v>1.66</v>
      </c>
      <c r="AB18" s="1">
        <v>0</v>
      </c>
      <c r="AC18" s="1">
        <v>1.1000000000000001</v>
      </c>
      <c r="AD18" s="1">
        <v>2.3714</v>
      </c>
    </row>
    <row r="19" spans="1:30" x14ac:dyDescent="0.25">
      <c r="A19" s="1" t="s">
        <v>52</v>
      </c>
      <c r="B19" s="1">
        <v>362</v>
      </c>
      <c r="C19" s="2">
        <v>1.2563999999999999E-6</v>
      </c>
      <c r="D19" s="2">
        <v>1.3356E-2</v>
      </c>
      <c r="E19" s="2">
        <v>3.9847400000000002E-11</v>
      </c>
      <c r="F19" s="1">
        <v>780</v>
      </c>
      <c r="G19" s="1">
        <v>1488</v>
      </c>
      <c r="H19" s="1"/>
      <c r="I19" s="1">
        <v>5.7949632675087601</v>
      </c>
      <c r="J19" s="1">
        <v>-4.8752904527172101</v>
      </c>
      <c r="K19" s="1">
        <f t="shared" si="8"/>
        <v>5.4077471242284956</v>
      </c>
      <c r="L19" s="1">
        <f t="shared" si="5"/>
        <v>10.283037576945706</v>
      </c>
      <c r="M19" s="1">
        <f t="shared" si="6"/>
        <v>-2.3259324273903133</v>
      </c>
      <c r="N19" s="1">
        <f>I19</f>
        <v>5.7949632675087601</v>
      </c>
      <c r="O19" s="1">
        <v>999</v>
      </c>
      <c r="P19" s="1"/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12.83</v>
      </c>
      <c r="AA19" s="1">
        <v>1.62</v>
      </c>
      <c r="AB19" s="1">
        <v>0</v>
      </c>
      <c r="AC19" s="1">
        <v>1.44</v>
      </c>
      <c r="AD19" s="1">
        <v>2.8908</v>
      </c>
    </row>
    <row r="20" spans="1:30" x14ac:dyDescent="0.25">
      <c r="H20" s="1"/>
      <c r="I20" s="1"/>
      <c r="M20" s="2"/>
    </row>
    <row r="21" spans="1:30" x14ac:dyDescent="0.25">
      <c r="H21" s="1"/>
      <c r="I21" s="1"/>
      <c r="M21" s="2"/>
    </row>
    <row r="22" spans="1:30" x14ac:dyDescent="0.25">
      <c r="H22" s="1"/>
      <c r="I22" s="1"/>
      <c r="M22" s="2"/>
    </row>
    <row r="23" spans="1:30" x14ac:dyDescent="0.25">
      <c r="H23" s="1"/>
      <c r="I23" s="1"/>
      <c r="M23" s="2"/>
    </row>
    <row r="24" spans="1:30" x14ac:dyDescent="0.25">
      <c r="H24" s="1"/>
      <c r="I24" s="1"/>
      <c r="M24" s="2"/>
    </row>
    <row r="25" spans="1:30" x14ac:dyDescent="0.25">
      <c r="H25" s="1"/>
      <c r="I25" s="1"/>
      <c r="M25" s="2"/>
    </row>
    <row r="26" spans="1:30" x14ac:dyDescent="0.25">
      <c r="H26" s="1"/>
      <c r="I26" s="1"/>
      <c r="M26" s="2"/>
    </row>
    <row r="27" spans="1:30" x14ac:dyDescent="0.25">
      <c r="H27" s="1"/>
      <c r="I27" s="1"/>
      <c r="M27" s="2"/>
    </row>
    <row r="28" spans="1:30" x14ac:dyDescent="0.25">
      <c r="H28" s="1"/>
      <c r="I28" s="1"/>
      <c r="M28" s="2"/>
    </row>
    <row r="29" spans="1:30" x14ac:dyDescent="0.25">
      <c r="H29" s="1"/>
      <c r="I29" s="1"/>
      <c r="M29" s="2"/>
    </row>
    <row r="30" spans="1:30" x14ac:dyDescent="0.25">
      <c r="H30" s="1"/>
      <c r="I30" s="1"/>
      <c r="M30" s="2"/>
    </row>
    <row r="31" spans="1:30" x14ac:dyDescent="0.25">
      <c r="H31" s="1"/>
      <c r="I31" s="1"/>
      <c r="M31" s="2"/>
    </row>
    <row r="41" spans="6:14" x14ac:dyDescent="0.25">
      <c r="F41" s="1"/>
    </row>
    <row r="45" spans="6:14" x14ac:dyDescent="0.25">
      <c r="M45" s="2"/>
      <c r="N45" s="2"/>
    </row>
    <row r="46" spans="6:14" x14ac:dyDescent="0.25">
      <c r="M46" s="2"/>
      <c r="N46" s="2"/>
    </row>
    <row r="47" spans="6:14" x14ac:dyDescent="0.25">
      <c r="M47" s="2"/>
      <c r="N47" s="2"/>
    </row>
    <row r="48" spans="6:14" x14ac:dyDescent="0.25">
      <c r="M48" s="2"/>
      <c r="N48" s="2"/>
    </row>
    <row r="49" spans="13:14" x14ac:dyDescent="0.25">
      <c r="M49" s="2"/>
      <c r="N49" s="2"/>
    </row>
    <row r="50" spans="13:14" x14ac:dyDescent="0.25">
      <c r="M50" s="2"/>
      <c r="N50" s="2"/>
    </row>
    <row r="51" spans="13:14" x14ac:dyDescent="0.25">
      <c r="M51" s="2"/>
      <c r="N51" s="2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2021-03-13T03:30:17Z</dcterms:modified>
</cp:coreProperties>
</file>