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Tim Rodgers\Documents\GitHub\BioretentionBlues\"/>
    </mc:Choice>
  </mc:AlternateContent>
  <xr:revisionPtr revIDLastSave="0" documentId="13_ncr:1_{23830921-636F-41D1-98E0-0D1D17FA27AE}" xr6:coauthVersionLast="46" xr6:coauthVersionMax="46" xr10:uidLastSave="{00000000-0000-0000-0000-000000000000}"/>
  <bookViews>
    <workbookView xWindow="22932" yWindow="-108" windowWidth="23256" windowHeight="12576" xr2:uid="{00000000-000D-0000-FFFF-FFFF00000000}"/>
  </bookViews>
  <sheets>
    <sheet name="CHEMSUM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I4" i="1"/>
  <c r="I9" i="1" l="1"/>
  <c r="L2" i="1"/>
  <c r="M2" i="1" s="1"/>
  <c r="I2" i="1"/>
  <c r="N2" i="1" l="1"/>
  <c r="I12" i="1" l="1"/>
  <c r="N12" i="1" s="1"/>
  <c r="L12" i="1"/>
  <c r="M12" i="1" s="1"/>
  <c r="I11" i="1"/>
  <c r="N11" i="1" s="1"/>
  <c r="L11" i="1"/>
  <c r="M11" i="1" s="1"/>
  <c r="I10" i="1"/>
  <c r="N10" i="1" s="1"/>
  <c r="L10" i="1"/>
  <c r="M10" i="1" s="1"/>
  <c r="N9" i="1"/>
  <c r="L9" i="1"/>
  <c r="M9" i="1" s="1"/>
  <c r="I8" i="1"/>
  <c r="N8" i="1" s="1"/>
  <c r="L8" i="1"/>
  <c r="M8" i="1" s="1"/>
  <c r="I7" i="1"/>
  <c r="N7" i="1" s="1"/>
  <c r="L7" i="1"/>
  <c r="M7" i="1" s="1"/>
  <c r="I6" i="1"/>
  <c r="N6" i="1" s="1"/>
  <c r="L6" i="1"/>
  <c r="M6" i="1" s="1"/>
  <c r="I5" i="1"/>
  <c r="N5" i="1" s="1"/>
  <c r="L5" i="1"/>
  <c r="M5" i="1" s="1"/>
  <c r="N4" i="1"/>
  <c r="M4" i="1"/>
  <c r="I3" i="1"/>
  <c r="N3" i="1" s="1"/>
  <c r="L3" i="1"/>
  <c r="M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tc={398474E0-FBD6-463A-9785-CE396103067D}</author>
    <author>tc={0176E549-CF14-46C2-8538-6AE6C2A7F795}</author>
    <author>tc={8180B5E7-7869-45E4-89CD-983333B7B908}</author>
  </authors>
  <commentList>
    <comment ref="C1" authorId="0" shapeId="0" xr:uid="{398474E0-FBD6-463A-9785-CE396103067D}">
      <text>
        <t>[Threaded comment]
Your version of Excel allows you to read this threaded comment; however, any edits to it will get removed if the file is opened in a newer version of Excel. Learn more: https://go.microsoft.com/fwlink/?linkid=870924
Comment:
    Paraiba, L. C., Bru, R. and Carrasco, J. M.: Level IV Fugacity model depending on temperature by a periodic control system, Ecol. Modell., 147(3), 221–232, doi:10.1016/S0304-3800(01)00421-5, 2002.
Reply:
    water viscosity = 1.0791, using Mcgowan's molar volume</t>
      </text>
    </comment>
    <comment ref="M1" authorId="1" shapeId="0" xr:uid="{0176E549-CF14-46C2-8538-6AE6C2A7F795}">
      <text>
        <t>[Threaded comment]
Your version of Excel allows you to read this threaded comment; however, any edits to it will get removed if the file is opened in a newer version of Excel. Learn more: https://go.microsoft.com/fwlink/?linkid=870924
Comment:
    Harner-Bidleman Log Kqa = (Koa+logfom-11.91), using fom =0.2</t>
      </text>
    </comment>
    <comment ref="N1" authorId="2" shapeId="0" xr:uid="{8180B5E7-7869-45E4-89CD-983333B7B908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MUM = Kow</t>
      </text>
    </comment>
  </commentList>
</comments>
</file>

<file path=xl/sharedStrings.xml><?xml version="1.0" encoding="utf-8"?>
<sst xmlns="http://schemas.openxmlformats.org/spreadsheetml/2006/main" count="51" uniqueCount="51">
  <si>
    <t>Compound</t>
  </si>
  <si>
    <t>MolMass</t>
  </si>
  <si>
    <t>WatDiffCoeff</t>
  </si>
  <si>
    <t>AirDiffCoeff</t>
  </si>
  <si>
    <t>AirOHRateConst</t>
  </si>
  <si>
    <t>WatHL</t>
  </si>
  <si>
    <t>SoilHL</t>
  </si>
  <si>
    <t>UairEmiss</t>
  </si>
  <si>
    <t>WatEmiss</t>
  </si>
  <si>
    <t>WatInflow</t>
  </si>
  <si>
    <t>WatConc</t>
  </si>
  <si>
    <t>LAirConc</t>
  </si>
  <si>
    <t>SoilConc</t>
  </si>
  <si>
    <t>L</t>
  </si>
  <si>
    <t>S</t>
  </si>
  <si>
    <t>A</t>
  </si>
  <si>
    <t>V</t>
  </si>
  <si>
    <t>SMILES</t>
  </si>
  <si>
    <t>CCCCC(CC)COP(=O)(OC1=CC=CC=C1)OC2=CC=CC=C2</t>
  </si>
  <si>
    <t>C(CCl)OP(=O)(OCCCl)OCCCl</t>
  </si>
  <si>
    <t>CC(CCl)OP(=O)(OC(C)CCl)OC(C)CCl</t>
  </si>
  <si>
    <t>C1=CC=C(C=C1)OP(=O)(OC2=CC=CC=C2)OC3=CC=CC=C3</t>
  </si>
  <si>
    <t>LairInflow</t>
  </si>
  <si>
    <t>pKa</t>
  </si>
  <si>
    <t>chemcharge</t>
  </si>
  <si>
    <t>pKb</t>
  </si>
  <si>
    <t>LogKow</t>
  </si>
  <si>
    <t>bc_us</t>
  </si>
  <si>
    <t>VegHL</t>
  </si>
  <si>
    <t>C1=CC2=NNN=C2C=C1</t>
  </si>
  <si>
    <t>CCN(CC)C1=CC2=C(C=C1)C(=C3C=CC(=[N+](CC)CC)C=C3O2)C4=C(C=C(C=C4)C(=O)[O-])C(=O)[O-].[Na+].[Na+].[Cl-]</t>
  </si>
  <si>
    <t>37299-86-8</t>
  </si>
  <si>
    <t>LogKaw</t>
  </si>
  <si>
    <t>LogKocW</t>
  </si>
  <si>
    <t>CAS</t>
  </si>
  <si>
    <t>95-14-7</t>
  </si>
  <si>
    <t>LogKqa</t>
  </si>
  <si>
    <t>LogKoa</t>
  </si>
  <si>
    <t>LogKslW</t>
  </si>
  <si>
    <t>B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</si>
  <si>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</si>
  <si>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</si>
  <si>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</si>
  <si>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</si>
  <si>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</si>
  <si>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</si>
  <si>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</si>
  <si>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</si>
  <si>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</si>
  <si>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C1</t>
  </si>
  <si>
    <t>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</si>
</sst>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6">
    <xf numFmtId="0" fontId="0" fillId="0" borderId="0" xfId="0"/>
    <xf numFmtId="2" fontId="0" fillId="0" borderId="0" xfId="0" applyNumberFormat="1"/>
    <xf numFmtId="11" fontId="0" fillId="0" borderId="0" xfId="0" applyNumberFormat="1"/>
    <xf numFmtId="0" fontId="18" fillId="0" borderId="0" xfId="42"/>
    <xf numFmtId="0" fontId="0" fillId="0" borderId="0" xfId="0" applyFill="1" applyBorder="1"/>
    <xf numFmtId="0" fontId="0" fillId="0" borderId="0" xfId="0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4D89BFFC-6320-45E1-8681-130ECF4F7EDA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im Rodgers" id="{3921DA96-6704-4CCA-927E-27B8617908FF}" userId="Tim Rodger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0-11-09T15:48:14.35" personId="{3921DA96-6704-4CCA-927E-27B8617908FF}" id="{398474E0-FBD6-463A-9785-CE396103067D}">
    <text>Paraiba, L. C., Bru, R. and Carrasco, J. M.: Level IV Fugacity model depending on temperature by a periodic control system, Ecol. Modell., 147(3), 221–232, doi:10.1016/S0304-3800(01)00421-5, 2002.</text>
  </threadedComment>
  <threadedComment ref="C1" dT="2020-11-09T15:57:14.30" personId="{3921DA96-6704-4CCA-927E-27B8617908FF}" id="{C9E2254A-BBB3-47F2-AEE7-689F572EE507}" parentId="{398474E0-FBD6-463A-9785-CE396103067D}">
    <text>water viscosity = 1.0791, using Mcgowan's molar volume</text>
  </threadedComment>
  <threadedComment ref="M1" dT="2021-03-11T14:38:38.70" personId="{3921DA96-6704-4CCA-927E-27B8617908FF}" id="{0176E549-CF14-46C2-8538-6AE6C2A7F795}">
    <text>Harner-Bidleman Log Kqa = (Koa+logfom-11.91), using fom =0.2</text>
  </threadedComment>
  <threadedComment ref="N1" dT="2021-03-11T14:55:23.20" personId="{3921DA96-6704-4CCA-927E-27B8617908FF}" id="{8180B5E7-7869-45E4-89CD-983333B7B908}">
    <text>From MUM = Kow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M22"/>
  <sheetViews>
    <sheetView tabSelected="1" workbookViewId="0">
      <pane xSplit="1" topLeftCell="B1" activePane="topRight" state="frozen"/>
      <selection pane="topRight" activeCell="D3" sqref="D3"/>
    </sheetView>
  </sheetViews>
  <sheetFormatPr defaultRowHeight="15" x14ac:dyDescent="0.25"/>
  <cols>
    <col min="1" max="1" width="11.140625" bestFit="1" customWidth="1"/>
    <col min="2" max="2" width="9.28515625" bestFit="1" customWidth="1"/>
    <col min="3" max="3" width="12" bestFit="1" customWidth="1"/>
    <col min="4" max="4" width="10.7109375" bestFit="1" customWidth="1"/>
    <col min="5" max="5" width="14.28515625" bestFit="1" customWidth="1"/>
    <col min="6" max="6" width="9.28515625" bestFit="1" customWidth="1"/>
    <col min="7" max="7" width="10.5703125" bestFit="1" customWidth="1"/>
    <col min="8" max="8" width="10.5703125" customWidth="1"/>
    <col min="9" max="9" width="11.5703125" bestFit="1" customWidth="1"/>
    <col min="10" max="14" width="10.5703125" customWidth="1"/>
    <col min="15" max="15" width="10.85546875" bestFit="1" customWidth="1"/>
    <col min="16" max="28" width="9.28515625" bestFit="1" customWidth="1"/>
    <col min="29" max="29" width="50" bestFit="1" customWidth="1"/>
    <col min="39" max="39" width="17.42578125" bestFit="1" customWidth="1"/>
  </cols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28</v>
      </c>
      <c r="I1" t="s">
        <v>26</v>
      </c>
      <c r="J1" t="s">
        <v>32</v>
      </c>
      <c r="K1" t="s">
        <v>33</v>
      </c>
      <c r="L1" t="s">
        <v>37</v>
      </c>
      <c r="M1" t="s">
        <v>36</v>
      </c>
      <c r="N1" t="s">
        <v>38</v>
      </c>
      <c r="O1" t="s">
        <v>23</v>
      </c>
      <c r="P1" t="s">
        <v>25</v>
      </c>
      <c r="Q1" t="s">
        <v>24</v>
      </c>
      <c r="R1" t="s">
        <v>27</v>
      </c>
      <c r="S1" t="s">
        <v>7</v>
      </c>
      <c r="T1" t="s">
        <v>8</v>
      </c>
      <c r="U1" t="s">
        <v>22</v>
      </c>
      <c r="V1" t="s">
        <v>9</v>
      </c>
      <c r="W1" t="s">
        <v>10</v>
      </c>
      <c r="X1" t="s">
        <v>11</v>
      </c>
      <c r="Y1" t="s">
        <v>12</v>
      </c>
      <c r="Z1" t="s">
        <v>13</v>
      </c>
      <c r="AA1" t="s">
        <v>14</v>
      </c>
      <c r="AB1" t="s">
        <v>15</v>
      </c>
      <c r="AC1" t="s">
        <v>39</v>
      </c>
      <c r="AD1" t="s">
        <v>16</v>
      </c>
      <c r="AE1" t="s">
        <v>17</v>
      </c>
      <c r="AF1" t="s">
        <v>34</v>
      </c>
    </row>
    <row r="2" spans="1:39" x14ac:dyDescent="0.25">
      <c r="A2" s="1" t="s">
        <v>49</v>
      </c>
      <c r="B2" s="1">
        <v>119.37</v>
      </c>
      <c r="C2" s="2">
        <v>8.2613429233713053E-6</v>
      </c>
      <c r="D2" s="3">
        <v>1.2887999999999998E-2</v>
      </c>
      <c r="E2" s="2">
        <v>1E-99</v>
      </c>
      <c r="F2" s="2">
        <v>1000000000</v>
      </c>
      <c r="G2" s="2">
        <v>1000000000</v>
      </c>
      <c r="H2" s="2">
        <v>1000000000</v>
      </c>
      <c r="I2" s="1">
        <f>LOG(10^K2/0.41)</f>
        <v>1.9872161432802649</v>
      </c>
      <c r="J2" s="1">
        <v>-0.82</v>
      </c>
      <c r="K2" s="1">
        <v>1.6</v>
      </c>
      <c r="L2" s="1">
        <f>K2-J2</f>
        <v>2.42</v>
      </c>
      <c r="M2" s="1">
        <f>L2+LOG(0.2)-11.91</f>
        <v>-10.188970004336019</v>
      </c>
      <c r="N2" s="1">
        <f>I2</f>
        <v>1.9872161432802649</v>
      </c>
      <c r="O2" s="1">
        <v>999</v>
      </c>
      <c r="P2" s="1"/>
      <c r="Q2" s="1">
        <v>0</v>
      </c>
      <c r="R2" s="1">
        <v>0</v>
      </c>
      <c r="S2" s="1">
        <v>0</v>
      </c>
      <c r="T2" s="1">
        <v>0</v>
      </c>
      <c r="U2" s="1">
        <v>1.9060773480662983E-14</v>
      </c>
      <c r="V2" s="1">
        <v>0</v>
      </c>
      <c r="W2" s="1">
        <v>1.7499999999999998E-5</v>
      </c>
      <c r="X2" s="1">
        <v>2.616143551903963E-10</v>
      </c>
      <c r="Y2" s="1">
        <v>2.616143551903963E-10</v>
      </c>
      <c r="Z2" s="1">
        <v>11.259</v>
      </c>
      <c r="AA2" s="1">
        <v>1.66</v>
      </c>
      <c r="AB2" s="1">
        <v>0</v>
      </c>
      <c r="AC2" s="1">
        <v>1.1000000000000001</v>
      </c>
      <c r="AD2" s="1">
        <v>2.3714</v>
      </c>
      <c r="AE2" s="1"/>
      <c r="AJ2" s="5"/>
      <c r="AK2" s="5"/>
      <c r="AL2" s="5"/>
      <c r="AM2" s="4"/>
    </row>
    <row r="3" spans="1:39" x14ac:dyDescent="0.25">
      <c r="A3" s="1" t="s">
        <v>50</v>
      </c>
      <c r="B3">
        <v>128.16999999999999</v>
      </c>
      <c r="C3" s="2">
        <v>8.2613429233713053E-6</v>
      </c>
      <c r="D3" s="3">
        <v>1.2887999999999998E-2</v>
      </c>
      <c r="E3" s="2">
        <v>1E-99</v>
      </c>
      <c r="F3" s="2">
        <v>1000000000</v>
      </c>
      <c r="G3" s="2">
        <v>1000000000</v>
      </c>
      <c r="H3" s="2">
        <v>1000000000</v>
      </c>
      <c r="I3" s="1">
        <f t="shared" ref="I3:I22" si="0">LOG(10^K3/0.41)</f>
        <v>3.3472161432802645</v>
      </c>
      <c r="J3" s="1">
        <v>-1.73</v>
      </c>
      <c r="K3" s="1">
        <v>2.96</v>
      </c>
      <c r="L3" s="1">
        <f t="shared" ref="L3:L13" si="1">K3-J3</f>
        <v>4.6899999999999995</v>
      </c>
      <c r="M3" s="1">
        <f t="shared" ref="M3:M13" si="2">L3+LOG(0.2)-11.91</f>
        <v>-7.9189700043360194</v>
      </c>
      <c r="N3" s="1">
        <f t="shared" ref="N3:N13" si="3">I3</f>
        <v>3.3472161432802645</v>
      </c>
      <c r="O3" s="1">
        <v>999</v>
      </c>
      <c r="P3" s="1"/>
      <c r="Q3" s="1">
        <v>0</v>
      </c>
      <c r="R3" s="1">
        <v>0</v>
      </c>
      <c r="S3" s="1">
        <v>0</v>
      </c>
      <c r="T3" s="1">
        <v>0</v>
      </c>
      <c r="U3" s="1">
        <v>1.9723618090452261E-13</v>
      </c>
      <c r="V3" s="1">
        <v>0</v>
      </c>
      <c r="W3" s="1">
        <v>7.3099999999999999E-4</v>
      </c>
      <c r="X3" s="1">
        <v>2.616143551903963E-10</v>
      </c>
      <c r="Y3" s="1">
        <v>2.616143551903963E-10</v>
      </c>
      <c r="Z3" s="1">
        <v>11.259</v>
      </c>
      <c r="AA3" s="1">
        <v>1.66</v>
      </c>
      <c r="AB3" s="1">
        <v>0</v>
      </c>
      <c r="AC3" s="1">
        <v>1.1000000000000001</v>
      </c>
      <c r="AD3" s="1">
        <v>2.3714</v>
      </c>
      <c r="AE3" s="1" t="s">
        <v>29</v>
      </c>
      <c r="AF3" t="s">
        <v>35</v>
      </c>
      <c r="AJ3" s="5"/>
      <c r="AK3" s="5"/>
      <c r="AL3" s="5"/>
      <c r="AM3" s="5"/>
    </row>
    <row r="4" spans="1:39" x14ac:dyDescent="0.25">
      <c r="A4" s="1" t="s">
        <v>40</v>
      </c>
      <c r="B4" s="1">
        <v>325</v>
      </c>
      <c r="C4" s="2">
        <v>8.2613429233713053E-6</v>
      </c>
      <c r="D4" s="3">
        <v>1.2887999999999998E-2</v>
      </c>
      <c r="E4" s="2">
        <v>1E-99</v>
      </c>
      <c r="F4" s="2">
        <v>1000000000</v>
      </c>
      <c r="G4" s="2">
        <v>1000000000</v>
      </c>
      <c r="H4" s="2">
        <v>1000000000</v>
      </c>
      <c r="I4" s="1">
        <f>LOG(10^K4/0.41)</f>
        <v>1.9872161432802649</v>
      </c>
      <c r="J4" s="1">
        <v>-0.82</v>
      </c>
      <c r="K4" s="1">
        <v>1.6</v>
      </c>
      <c r="L4" s="1">
        <f>K4-J4</f>
        <v>2.42</v>
      </c>
      <c r="M4" s="1">
        <f t="shared" si="2"/>
        <v>-10.188970004336019</v>
      </c>
      <c r="N4" s="1">
        <f t="shared" si="3"/>
        <v>1.9872161432802649</v>
      </c>
      <c r="O4" s="1">
        <v>999</v>
      </c>
      <c r="P4" s="1"/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11.259</v>
      </c>
      <c r="AA4" s="1">
        <v>1.66</v>
      </c>
      <c r="AB4" s="1">
        <v>0</v>
      </c>
      <c r="AC4" s="1">
        <v>1.1000000000000001</v>
      </c>
      <c r="AD4" s="1">
        <v>2.3714</v>
      </c>
      <c r="AE4" t="s">
        <v>30</v>
      </c>
      <c r="AF4" t="s">
        <v>31</v>
      </c>
      <c r="AJ4" s="5"/>
      <c r="AK4" s="5"/>
      <c r="AL4" s="5"/>
      <c r="AM4" s="5"/>
    </row>
    <row r="5" spans="1:39" x14ac:dyDescent="0.25">
      <c r="A5" s="1" t="s">
        <v>41</v>
      </c>
      <c r="B5" s="1">
        <v>325</v>
      </c>
      <c r="C5" s="2">
        <v>8.2613429233713053E-6</v>
      </c>
      <c r="D5" s="3">
        <v>1.2887999999999998E-2</v>
      </c>
      <c r="E5" s="2">
        <v>1E-99</v>
      </c>
      <c r="F5" s="2">
        <v>1000000000</v>
      </c>
      <c r="G5" s="2">
        <v>1000000000</v>
      </c>
      <c r="H5" s="2">
        <v>1000000000</v>
      </c>
      <c r="I5" s="1">
        <f t="shared" si="0"/>
        <v>1.9872161432802649</v>
      </c>
      <c r="J5" s="1">
        <v>1</v>
      </c>
      <c r="K5" s="1">
        <v>1.6</v>
      </c>
      <c r="L5" s="1">
        <f t="shared" si="1"/>
        <v>0.60000000000000009</v>
      </c>
      <c r="M5" s="1">
        <f t="shared" si="2"/>
        <v>-12.008970004336019</v>
      </c>
      <c r="N5" s="1">
        <f t="shared" si="3"/>
        <v>1.9872161432802649</v>
      </c>
      <c r="O5" s="1">
        <v>999</v>
      </c>
      <c r="P5" s="1"/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11.259</v>
      </c>
      <c r="AA5" s="1">
        <v>1.66</v>
      </c>
      <c r="AB5" s="1">
        <v>0</v>
      </c>
      <c r="AC5" s="1">
        <v>1.1000000000000001</v>
      </c>
      <c r="AD5" s="1">
        <v>2.3714</v>
      </c>
      <c r="AE5" s="1" t="s">
        <v>19</v>
      </c>
      <c r="AJ5" s="5"/>
      <c r="AK5" s="5"/>
      <c r="AL5" s="5"/>
      <c r="AM5" s="5"/>
    </row>
    <row r="6" spans="1:39" x14ac:dyDescent="0.25">
      <c r="A6" s="1" t="s">
        <v>42</v>
      </c>
      <c r="B6" s="1">
        <v>325</v>
      </c>
      <c r="C6" s="2">
        <v>8.2613429233713053E-6</v>
      </c>
      <c r="D6" s="3">
        <v>1.2887999999999998E-2</v>
      </c>
      <c r="E6" s="2">
        <v>1E-99</v>
      </c>
      <c r="F6" s="2">
        <v>1000000000</v>
      </c>
      <c r="G6" s="2">
        <v>1000000000</v>
      </c>
      <c r="H6" s="2">
        <v>1000000000</v>
      </c>
      <c r="I6" s="1">
        <f t="shared" si="0"/>
        <v>1.9872161432802649</v>
      </c>
      <c r="J6" s="1">
        <v>0</v>
      </c>
      <c r="K6" s="1">
        <v>1.6</v>
      </c>
      <c r="L6" s="1">
        <f t="shared" si="1"/>
        <v>1.6</v>
      </c>
      <c r="M6" s="1">
        <f t="shared" si="2"/>
        <v>-11.008970004336019</v>
      </c>
      <c r="N6" s="1">
        <f t="shared" si="3"/>
        <v>1.9872161432802649</v>
      </c>
      <c r="O6" s="1">
        <v>999</v>
      </c>
      <c r="P6" s="1"/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11.259</v>
      </c>
      <c r="AA6" s="1">
        <v>1.66</v>
      </c>
      <c r="AB6" s="1">
        <v>0</v>
      </c>
      <c r="AC6" s="1">
        <v>1.1000000000000001</v>
      </c>
      <c r="AD6" s="1">
        <v>2.3714</v>
      </c>
      <c r="AE6" s="1" t="s">
        <v>20</v>
      </c>
      <c r="AJ6" s="5"/>
      <c r="AK6" s="5"/>
      <c r="AL6" s="5"/>
      <c r="AM6" s="5"/>
    </row>
    <row r="7" spans="1:39" x14ac:dyDescent="0.25">
      <c r="A7" s="1" t="s">
        <v>43</v>
      </c>
      <c r="B7" s="1">
        <v>325</v>
      </c>
      <c r="C7" s="2">
        <v>8.2613429233713053E-6</v>
      </c>
      <c r="D7" s="3">
        <v>1.2887999999999998E-2</v>
      </c>
      <c r="E7" s="2">
        <v>1E-99</v>
      </c>
      <c r="F7" s="2">
        <v>1000000000</v>
      </c>
      <c r="G7" s="2">
        <v>1000000000</v>
      </c>
      <c r="H7" s="2">
        <v>1000000000</v>
      </c>
      <c r="I7" s="1">
        <f t="shared" si="0"/>
        <v>1.3872161432802645</v>
      </c>
      <c r="J7" s="1">
        <v>0</v>
      </c>
      <c r="K7" s="1">
        <v>1</v>
      </c>
      <c r="L7" s="1">
        <f t="shared" si="1"/>
        <v>1</v>
      </c>
      <c r="M7" s="1">
        <f t="shared" si="2"/>
        <v>-11.608970004336019</v>
      </c>
      <c r="N7" s="1">
        <f t="shared" si="3"/>
        <v>1.3872161432802645</v>
      </c>
      <c r="O7" s="1">
        <v>999</v>
      </c>
      <c r="P7" s="1"/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11.259</v>
      </c>
      <c r="AA7" s="1">
        <v>1.66</v>
      </c>
      <c r="AB7" s="1">
        <v>0</v>
      </c>
      <c r="AC7" s="1">
        <v>1.1000000000000001</v>
      </c>
      <c r="AD7" s="1">
        <v>2.3714</v>
      </c>
      <c r="AE7" s="1" t="s">
        <v>21</v>
      </c>
      <c r="AJ7" s="5"/>
      <c r="AK7" s="5"/>
      <c r="AL7" s="5"/>
      <c r="AM7" s="5"/>
    </row>
    <row r="8" spans="1:39" x14ac:dyDescent="0.25">
      <c r="A8" s="1" t="s">
        <v>44</v>
      </c>
      <c r="B8" s="1">
        <v>325</v>
      </c>
      <c r="C8" s="2">
        <v>8.2613429233713053E-6</v>
      </c>
      <c r="D8" s="3">
        <v>1.2887999999999998E-2</v>
      </c>
      <c r="E8" s="2">
        <v>1E-99</v>
      </c>
      <c r="F8" s="2">
        <v>1000000000</v>
      </c>
      <c r="G8" s="2">
        <v>1000000000</v>
      </c>
      <c r="H8" s="2">
        <v>1000000000</v>
      </c>
      <c r="I8" s="1">
        <f t="shared" si="0"/>
        <v>1.6372161432802648</v>
      </c>
      <c r="J8" s="1">
        <v>0</v>
      </c>
      <c r="K8" s="1">
        <v>1.25</v>
      </c>
      <c r="L8" s="1">
        <f t="shared" si="1"/>
        <v>1.25</v>
      </c>
      <c r="M8" s="1">
        <f t="shared" si="2"/>
        <v>-11.358970004336019</v>
      </c>
      <c r="N8" s="1">
        <f t="shared" si="3"/>
        <v>1.6372161432802648</v>
      </c>
      <c r="O8" s="1">
        <v>999</v>
      </c>
      <c r="P8" s="1"/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11.259</v>
      </c>
      <c r="AA8" s="1">
        <v>1.66</v>
      </c>
      <c r="AB8" s="1">
        <v>0</v>
      </c>
      <c r="AC8" s="1">
        <v>1.1000000000000001</v>
      </c>
      <c r="AD8" s="1">
        <v>2.3714</v>
      </c>
      <c r="AE8" s="1" t="s">
        <v>18</v>
      </c>
      <c r="AJ8" s="5"/>
      <c r="AK8" s="5"/>
      <c r="AL8" s="5"/>
      <c r="AM8" s="5"/>
    </row>
    <row r="9" spans="1:39" x14ac:dyDescent="0.25">
      <c r="A9" s="1" t="s">
        <v>45</v>
      </c>
      <c r="B9" s="1">
        <v>325</v>
      </c>
      <c r="C9" s="2">
        <v>8.2613429233713053E-6</v>
      </c>
      <c r="D9" s="3">
        <v>1.2887999999999998E-2</v>
      </c>
      <c r="E9" s="2">
        <v>1E-99</v>
      </c>
      <c r="F9" s="2">
        <v>1000000000</v>
      </c>
      <c r="G9" s="2">
        <v>1000000000</v>
      </c>
      <c r="H9" s="2">
        <v>1000000000</v>
      </c>
      <c r="I9" s="1">
        <f t="shared" si="0"/>
        <v>2.1372161432802645</v>
      </c>
      <c r="J9" s="1">
        <v>0</v>
      </c>
      <c r="K9" s="1">
        <v>1.75</v>
      </c>
      <c r="L9" s="1">
        <f t="shared" si="1"/>
        <v>1.75</v>
      </c>
      <c r="M9" s="1">
        <f t="shared" si="2"/>
        <v>-10.858970004336019</v>
      </c>
      <c r="N9" s="1">
        <f t="shared" si="3"/>
        <v>2.1372161432802645</v>
      </c>
      <c r="O9" s="1">
        <v>999</v>
      </c>
      <c r="P9" s="1"/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11.259</v>
      </c>
      <c r="AA9" s="1">
        <v>1.66</v>
      </c>
      <c r="AB9" s="1">
        <v>0</v>
      </c>
      <c r="AC9" s="1">
        <v>1.1000000000000001</v>
      </c>
      <c r="AD9" s="1">
        <v>2.3714</v>
      </c>
    </row>
    <row r="10" spans="1:39" x14ac:dyDescent="0.25">
      <c r="A10" s="1" t="s">
        <v>46</v>
      </c>
      <c r="B10" s="1">
        <v>325</v>
      </c>
      <c r="C10" s="2">
        <v>8.2613429233713053E-6</v>
      </c>
      <c r="D10" s="3">
        <v>1.2887999999999998E-2</v>
      </c>
      <c r="E10" s="2">
        <v>1E-99</v>
      </c>
      <c r="F10" s="2">
        <v>1000000000</v>
      </c>
      <c r="G10" s="2">
        <v>1000000000</v>
      </c>
      <c r="H10" s="2">
        <v>1000000000</v>
      </c>
      <c r="I10" s="1">
        <f t="shared" si="0"/>
        <v>1.3872161432802645</v>
      </c>
      <c r="J10" s="1">
        <v>1</v>
      </c>
      <c r="K10" s="1">
        <v>1</v>
      </c>
      <c r="L10" s="1">
        <f t="shared" si="1"/>
        <v>0</v>
      </c>
      <c r="M10" s="1">
        <f t="shared" si="2"/>
        <v>-12.608970004336019</v>
      </c>
      <c r="N10" s="1">
        <f t="shared" si="3"/>
        <v>1.3872161432802645</v>
      </c>
      <c r="O10" s="1">
        <v>999</v>
      </c>
      <c r="P10" s="1"/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11.259</v>
      </c>
      <c r="AA10" s="1">
        <v>1.66</v>
      </c>
      <c r="AB10" s="1">
        <v>0</v>
      </c>
      <c r="AC10" s="1">
        <v>1.1000000000000001</v>
      </c>
      <c r="AD10" s="1">
        <v>2.3714</v>
      </c>
    </row>
    <row r="11" spans="1:39" x14ac:dyDescent="0.25">
      <c r="A11" s="1" t="s">
        <v>47</v>
      </c>
      <c r="B11" s="1">
        <v>325</v>
      </c>
      <c r="C11" s="2">
        <v>8.2613429233713053E-6</v>
      </c>
      <c r="D11" s="3">
        <v>1.2887999999999998E-2</v>
      </c>
      <c r="E11" s="2">
        <v>1E-99</v>
      </c>
      <c r="F11" s="2">
        <v>1000000000</v>
      </c>
      <c r="G11" s="2">
        <v>1000000000</v>
      </c>
      <c r="H11" s="2">
        <v>1000000000</v>
      </c>
      <c r="I11" s="1">
        <f t="shared" si="0"/>
        <v>1.8872161432802648</v>
      </c>
      <c r="J11" s="1">
        <v>1</v>
      </c>
      <c r="K11" s="1">
        <v>1.5</v>
      </c>
      <c r="L11" s="1">
        <f t="shared" si="1"/>
        <v>0.5</v>
      </c>
      <c r="M11" s="1">
        <f t="shared" si="2"/>
        <v>-12.108970004336019</v>
      </c>
      <c r="N11" s="1">
        <f t="shared" si="3"/>
        <v>1.8872161432802648</v>
      </c>
      <c r="O11" s="1">
        <v>999</v>
      </c>
      <c r="P11" s="1"/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11.259</v>
      </c>
      <c r="AA11" s="1">
        <v>1.66</v>
      </c>
      <c r="AB11" s="1">
        <v>0</v>
      </c>
      <c r="AC11" s="1">
        <v>1.1000000000000001</v>
      </c>
      <c r="AD11" s="1">
        <v>2.3714</v>
      </c>
    </row>
    <row r="12" spans="1:39" x14ac:dyDescent="0.25">
      <c r="A12" s="1" t="s">
        <v>48</v>
      </c>
      <c r="B12" s="1">
        <v>325</v>
      </c>
      <c r="C12" s="2">
        <v>8.2613429233713053E-6</v>
      </c>
      <c r="D12" s="3">
        <v>1.2887999999999998E-2</v>
      </c>
      <c r="E12" s="2">
        <v>1E-99</v>
      </c>
      <c r="F12" s="2">
        <v>1000000000</v>
      </c>
      <c r="G12" s="2">
        <v>1000000000</v>
      </c>
      <c r="H12" s="2">
        <v>1000000000</v>
      </c>
      <c r="I12" s="1">
        <f t="shared" si="0"/>
        <v>2.3872161432802645</v>
      </c>
      <c r="J12" s="1">
        <v>1</v>
      </c>
      <c r="K12" s="1">
        <v>2</v>
      </c>
      <c r="L12" s="1">
        <f t="shared" si="1"/>
        <v>1</v>
      </c>
      <c r="M12" s="1">
        <f t="shared" si="2"/>
        <v>-11.608970004336019</v>
      </c>
      <c r="N12" s="1">
        <f t="shared" si="3"/>
        <v>2.3872161432802645</v>
      </c>
      <c r="O12" s="1">
        <v>999</v>
      </c>
      <c r="P12" s="1"/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11.259</v>
      </c>
      <c r="AA12" s="1">
        <v>1.66</v>
      </c>
      <c r="AB12" s="1">
        <v>0</v>
      </c>
      <c r="AC12" s="1">
        <v>1.1000000000000001</v>
      </c>
      <c r="AD12" s="1">
        <v>2.3714</v>
      </c>
    </row>
    <row r="13" spans="1:39" x14ac:dyDescent="0.25">
      <c r="A13" s="1"/>
      <c r="B13" s="1"/>
      <c r="C13" s="2"/>
      <c r="D13" s="3"/>
      <c r="E13" s="2"/>
      <c r="F13" s="2"/>
      <c r="G13" s="2"/>
      <c r="H13" s="2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9" x14ac:dyDescent="0.25">
      <c r="A14" s="1"/>
      <c r="B14" s="1"/>
      <c r="C14" s="2"/>
      <c r="D14" s="3"/>
      <c r="E14" s="2"/>
      <c r="F14" s="2"/>
      <c r="G14" s="2"/>
      <c r="H14" s="2"/>
      <c r="I14" s="1"/>
      <c r="J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9" x14ac:dyDescent="0.25">
      <c r="A15" s="1"/>
      <c r="B15" s="1"/>
      <c r="C15" s="2"/>
      <c r="D15" s="3"/>
      <c r="E15" s="2"/>
      <c r="F15" s="2"/>
      <c r="G15" s="2"/>
      <c r="H15" s="2"/>
      <c r="I15" s="1"/>
      <c r="J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9" x14ac:dyDescent="0.25">
      <c r="A16" s="1"/>
      <c r="B16" s="1"/>
      <c r="C16" s="2"/>
      <c r="D16" s="3"/>
      <c r="E16" s="2"/>
      <c r="F16" s="2"/>
      <c r="G16" s="2"/>
      <c r="H16" s="2"/>
      <c r="I16" s="1"/>
      <c r="J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x14ac:dyDescent="0.25">
      <c r="A17" s="1"/>
      <c r="B17" s="1"/>
      <c r="C17" s="2"/>
      <c r="D17" s="3"/>
      <c r="E17" s="2"/>
      <c r="F17" s="2"/>
      <c r="G17" s="2"/>
      <c r="H17" s="2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x14ac:dyDescent="0.25">
      <c r="A18" s="1"/>
      <c r="B18" s="1"/>
      <c r="C18" s="2"/>
      <c r="D18" s="3"/>
      <c r="E18" s="2"/>
      <c r="F18" s="2"/>
      <c r="G18" s="2"/>
      <c r="H18" s="2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x14ac:dyDescent="0.25">
      <c r="A19" s="1"/>
      <c r="B19" s="1"/>
      <c r="C19" s="2"/>
      <c r="D19" s="3"/>
      <c r="E19" s="2"/>
      <c r="F19" s="2"/>
      <c r="G19" s="2"/>
      <c r="H19" s="2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x14ac:dyDescent="0.25">
      <c r="A20" s="1"/>
      <c r="B20" s="1"/>
      <c r="C20" s="2"/>
      <c r="D20" s="3"/>
      <c r="E20" s="2"/>
      <c r="F20" s="2"/>
      <c r="G20" s="2"/>
      <c r="H20" s="2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x14ac:dyDescent="0.25">
      <c r="A21" s="1"/>
      <c r="B21" s="1"/>
      <c r="C21" s="2"/>
      <c r="D21" s="3"/>
      <c r="E21" s="2"/>
      <c r="F21" s="2"/>
      <c r="G21" s="2"/>
      <c r="H21" s="2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x14ac:dyDescent="0.25">
      <c r="A22" s="1"/>
      <c r="B22" s="1"/>
      <c r="C22" s="2"/>
      <c r="D22" s="3"/>
      <c r="E22" s="2"/>
      <c r="F22" s="2"/>
      <c r="G22" s="2"/>
      <c r="H22" s="2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</sheetData>
  <phoneticPr fontId="19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CHEMSUMM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Tim Rodgers</cp:lastModifiedBy>
  <dcterms:created xsi:type="dcterms:W3CDTF">2018-07-25T15:03:07Z</dcterms:created>
  <dcterms:modified xsi:type="dcterms:W3CDTF">2021-05-25T16:57:46Z</dcterms:modified>
</cp:coreProperties>
</file>